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CONTG 4TH Q" sheetId="1" r:id="rId1"/>
    <sheet name="4TH Q CURRENT " sheetId="3" r:id="rId2"/>
  </sheets>
  <definedNames>
    <definedName name="_xlnm.Print_Area" localSheetId="1">'4TH Q CURRENT '!$A$1:$I$46</definedName>
    <definedName name="_xlnm.Print_Area" localSheetId="0">'CONTG 4TH Q'!$A$1:$I$71</definedName>
  </definedNames>
  <calcPr calcId="145621"/>
</workbook>
</file>

<file path=xl/calcChain.xml><?xml version="1.0" encoding="utf-8"?>
<calcChain xmlns="http://schemas.openxmlformats.org/spreadsheetml/2006/main">
  <c r="C26" i="3" l="1"/>
  <c r="G26" i="3"/>
  <c r="G28" i="3"/>
  <c r="C35" i="3"/>
  <c r="G35" i="3"/>
  <c r="C38" i="3"/>
  <c r="G38" i="3"/>
  <c r="C39" i="3"/>
  <c r="G39" i="3"/>
  <c r="K39" i="3"/>
  <c r="G48" i="3"/>
  <c r="G63" i="1"/>
  <c r="C56" i="1"/>
  <c r="C63" i="1" s="1"/>
  <c r="C64" i="1" s="1"/>
  <c r="A50" i="1"/>
  <c r="G29" i="1"/>
  <c r="G35" i="1" s="1"/>
  <c r="C29" i="1"/>
  <c r="C35" i="1" s="1"/>
  <c r="C26" i="1"/>
  <c r="C20" i="1"/>
  <c r="G14" i="1"/>
  <c r="C14" i="1"/>
  <c r="G12" i="1"/>
  <c r="G26" i="1" s="1"/>
  <c r="C12" i="1"/>
  <c r="G64" i="1" l="1"/>
  <c r="J64" i="1" s="1"/>
</calcChain>
</file>

<file path=xl/sharedStrings.xml><?xml version="1.0" encoding="utf-8"?>
<sst xmlns="http://schemas.openxmlformats.org/spreadsheetml/2006/main" count="109" uniqueCount="73">
  <si>
    <t>FDP Form 7 - 20% Component of the IRA Utilization</t>
  </si>
  <si>
    <t>20% COMPONENT OF THE IRA UTILIZATION</t>
  </si>
  <si>
    <t>Continuing Appropriation</t>
  </si>
  <si>
    <t>As of 4TH QUARTER, CY 2019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</si>
  <si>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</si>
  <si>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</si>
  <si>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</si>
  <si>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</si>
  <si>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</si>
  <si>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</si>
  <si>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</si>
  <si>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</si>
  <si>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</si>
  <si>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</si>
  <si>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Social Development:</t>
  </si>
  <si>
    <t>Purchase of Land for Relocation and Evacuation</t>
  </si>
  <si>
    <t>Repair and Rehab of Brgy Roads</t>
  </si>
  <si>
    <t>Const. of Multi-Purpose Hall for OSY</t>
  </si>
  <si>
    <t>BIARPS/ARISP/ARCDP/FMR &amp; SCH. BLDG.</t>
  </si>
  <si>
    <t>COMPLETION OF KC-NCDDP MP BLDG-CAGAWASAN</t>
  </si>
  <si>
    <t>Installation and Maintenance of Lighting</t>
  </si>
  <si>
    <t>Rep. and Rehab. of Mun. Road</t>
  </si>
  <si>
    <t>Counterpart to KALAHI-NCDDP</t>
  </si>
  <si>
    <t>Counterpart to BUB/GPB/ADM Project</t>
  </si>
  <si>
    <t>DA/DENR Counterpart</t>
  </si>
  <si>
    <t>Purchase of Motor Grader</t>
  </si>
  <si>
    <t>Loan Amortization-LOGOFIND</t>
  </si>
  <si>
    <t>KOICA-Integrated Modern Rice Processing Complex</t>
  </si>
  <si>
    <t>BUB 2014-16 Counterpart</t>
  </si>
  <si>
    <t>Construction of Multi-Purpose Building</t>
  </si>
  <si>
    <t>Economic Development:</t>
  </si>
  <si>
    <t>Improvement of San Isidro Public Market</t>
  </si>
  <si>
    <t>Improvement and Rehab. of Public Market Access Roads</t>
  </si>
  <si>
    <t>Improvement of Bus Terminal</t>
  </si>
  <si>
    <t>Rehabilitation of 3 Markets</t>
  </si>
  <si>
    <t>Improvement of Public Markets</t>
  </si>
  <si>
    <t>Loan Amortization -CBRMP</t>
  </si>
  <si>
    <t>Loan Amortization - Land Bank</t>
  </si>
  <si>
    <t>Environmental Management:</t>
  </si>
  <si>
    <t>Ecological/Environmental Services</t>
  </si>
  <si>
    <t>LGSP-LED Equity</t>
  </si>
  <si>
    <t>Landcare Program</t>
  </si>
  <si>
    <t>Integrated Solid Waste Management</t>
  </si>
  <si>
    <t>ICRAF-Environment and Natural Resources</t>
  </si>
  <si>
    <t>PILAR DAM Program</t>
  </si>
  <si>
    <t>Procurement of Mechanical/Solar Power Generator</t>
  </si>
  <si>
    <t>We hereby certify that we have reviewed the contents and hereby attest to the veracity and correctness of the data or information contained in this document.</t>
  </si>
  <si>
    <t>ELAINE E. RESUSTA</t>
  </si>
  <si>
    <t>NECITAS T. CUBRADO</t>
  </si>
  <si>
    <t xml:space="preserve">Municipal Budget Officer </t>
  </si>
  <si>
    <t>LCE</t>
  </si>
  <si>
    <t>Current Legislative Appropriation</t>
  </si>
  <si>
    <t>Province, City or Municipality: PILAR, BOHOL</t>
  </si>
  <si>
    <t>Installation &amp; Maintenance of Street Lighting</t>
  </si>
  <si>
    <t>Repair and Maintenance  of Municipal Roads</t>
  </si>
  <si>
    <t>BIARPS/ARCDP/ARISP/FMR/LOGOFIND Bldg. Maintenance</t>
  </si>
  <si>
    <t>Repair and Rehabilitation of Barangay Roads</t>
  </si>
  <si>
    <t>Loan Amortization (CBRMP &amp; LOGOFIND)</t>
  </si>
  <si>
    <t>KALAHI Counterpart Contribution</t>
  </si>
  <si>
    <t>Municipal Circumferential Road Concreting</t>
  </si>
  <si>
    <t>Rural Electrification Project</t>
  </si>
  <si>
    <t>Improvement of Municipal Ground</t>
  </si>
  <si>
    <t>Multi-purpose Hall</t>
  </si>
  <si>
    <t>Completion of Cultural Facility</t>
  </si>
  <si>
    <t>Construction of Heavy Equipment Multi-purpose Building</t>
  </si>
  <si>
    <t>Rehabilitation of Bayong to San Vicente Road (Purok 4 to Purok 6 Bayong Section)</t>
  </si>
  <si>
    <t>Purchase of Heavy Equipment (Backhoe)</t>
  </si>
  <si>
    <t>Bagumbayan Public Market Improvement</t>
  </si>
  <si>
    <t>Poblacion Public Market Improvement</t>
  </si>
  <si>
    <t>Sagnap Spring Eco-tourism Improvement</t>
  </si>
  <si>
    <t>Construction ESKAYA Cultural Heritage Development Learning Center</t>
  </si>
  <si>
    <t>Improvement of Block Tienda at Malinao Dam/Freedom Park</t>
  </si>
  <si>
    <t>Ecological and Environmental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</si>
</sst>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2" borderId="0" xfId="0" applyFont="1" applyFill="1"/>
    <xf numFmtId="0" fontId="4" fillId="2" borderId="0" xfId="0" applyFont="1" applyFill="1"/>
    <xf numFmtId="43" fontId="4" fillId="2" borderId="0" xfId="1" applyFont="1" applyFill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0" xfId="0" applyFont="1" applyFill="1" applyBorder="1"/>
    <xf numFmtId="43" fontId="0" fillId="2" borderId="0" xfId="1" applyFont="1" applyFill="1" applyBorder="1"/>
    <xf numFmtId="0" fontId="0" fillId="2" borderId="5" xfId="0" applyFont="1" applyFill="1" applyBorder="1"/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3" fontId="0" fillId="2" borderId="7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3" fontId="0" fillId="2" borderId="12" xfId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wrapText="1"/>
    </xf>
    <xf numFmtId="0" fontId="0" fillId="2" borderId="13" xfId="0" applyFont="1" applyFill="1" applyBorder="1"/>
    <xf numFmtId="43" fontId="0" fillId="2" borderId="13" xfId="1" applyFont="1" applyFill="1" applyBorder="1"/>
    <xf numFmtId="0" fontId="5" fillId="2" borderId="16" xfId="0" applyFont="1" applyFill="1" applyBorder="1"/>
    <xf numFmtId="0" fontId="0" fillId="2" borderId="15" xfId="0" applyFill="1" applyBorder="1"/>
    <xf numFmtId="10" fontId="0" fillId="2" borderId="13" xfId="0" applyNumberFormat="1" applyFont="1" applyFill="1" applyBorder="1"/>
    <xf numFmtId="14" fontId="0" fillId="2" borderId="13" xfId="0" applyNumberFormat="1" applyFont="1" applyFill="1" applyBorder="1"/>
    <xf numFmtId="0" fontId="6" fillId="2" borderId="16" xfId="0" applyFont="1" applyFill="1" applyBorder="1"/>
    <xf numFmtId="0" fontId="7" fillId="2" borderId="15" xfId="0" applyFont="1" applyFill="1" applyBorder="1" applyAlignment="1"/>
    <xf numFmtId="0" fontId="7" fillId="2" borderId="13" xfId="0" applyFont="1" applyFill="1" applyBorder="1"/>
    <xf numFmtId="43" fontId="7" fillId="2" borderId="13" xfId="1" applyFont="1" applyFill="1" applyBorder="1"/>
    <xf numFmtId="0" fontId="8" fillId="2" borderId="16" xfId="0" applyFont="1" applyFill="1" applyBorder="1"/>
    <xf numFmtId="0" fontId="7" fillId="2" borderId="0" xfId="0" applyFont="1" applyFill="1"/>
    <xf numFmtId="0" fontId="0" fillId="2" borderId="15" xfId="0" applyFill="1" applyBorder="1" applyAlignment="1">
      <alignment wrapText="1"/>
    </xf>
    <xf numFmtId="43" fontId="0" fillId="2" borderId="13" xfId="1" applyFont="1" applyFill="1" applyBorder="1" applyAlignment="1">
      <alignment vertical="center"/>
    </xf>
    <xf numFmtId="43" fontId="0" fillId="2" borderId="0" xfId="0" applyNumberFormat="1" applyFill="1"/>
    <xf numFmtId="0" fontId="9" fillId="2" borderId="17" xfId="0" applyFont="1" applyFill="1" applyBorder="1" applyAlignment="1"/>
    <xf numFmtId="0" fontId="9" fillId="2" borderId="18" xfId="0" applyFont="1" applyFill="1" applyBorder="1"/>
    <xf numFmtId="43" fontId="7" fillId="2" borderId="18" xfId="1" applyFont="1" applyFill="1" applyBorder="1"/>
    <xf numFmtId="0" fontId="10" fillId="2" borderId="19" xfId="0" applyFont="1" applyFill="1" applyBorder="1"/>
    <xf numFmtId="0" fontId="9" fillId="2" borderId="0" xfId="0" applyFont="1" applyFill="1"/>
    <xf numFmtId="0" fontId="0" fillId="2" borderId="0" xfId="0" applyFont="1" applyFill="1" applyBorder="1" applyAlignment="1"/>
    <xf numFmtId="10" fontId="0" fillId="2" borderId="0" xfId="0" applyNumberFormat="1" applyFont="1" applyFill="1" applyBorder="1"/>
    <xf numFmtId="0" fontId="5" fillId="2" borderId="0" xfId="0" applyFont="1" applyFill="1" applyBorder="1"/>
    <xf numFmtId="0" fontId="0" fillId="2" borderId="15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wrapText="1"/>
    </xf>
    <xf numFmtId="43" fontId="0" fillId="2" borderId="13" xfId="1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vertical="top" wrapText="1"/>
    </xf>
    <xf numFmtId="10" fontId="0" fillId="2" borderId="0" xfId="2" applyNumberFormat="1" applyFont="1" applyFill="1"/>
    <xf numFmtId="0" fontId="9" fillId="2" borderId="15" xfId="0" applyFont="1" applyFill="1" applyBorder="1" applyAlignment="1"/>
    <xf numFmtId="0" fontId="9" fillId="2" borderId="13" xfId="0" applyFont="1" applyFill="1" applyBorder="1"/>
    <xf numFmtId="10" fontId="9" fillId="2" borderId="13" xfId="0" applyNumberFormat="1" applyFont="1" applyFill="1" applyBorder="1"/>
    <xf numFmtId="43" fontId="9" fillId="2" borderId="13" xfId="1" applyFont="1" applyFill="1" applyBorder="1"/>
    <xf numFmtId="0" fontId="10" fillId="2" borderId="16" xfId="0" applyFont="1" applyFill="1" applyBorder="1"/>
    <xf numFmtId="0" fontId="0" fillId="2" borderId="15" xfId="0" applyFont="1" applyFill="1" applyBorder="1" applyAlignment="1"/>
    <xf numFmtId="43" fontId="2" fillId="2" borderId="20" xfId="1" applyFont="1" applyFill="1" applyBorder="1"/>
    <xf numFmtId="0" fontId="0" fillId="2" borderId="4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43" fontId="2" fillId="2" borderId="0" xfId="1" applyFont="1" applyFill="1" applyBorder="1"/>
    <xf numFmtId="0" fontId="2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2" fillId="2" borderId="5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43" fontId="0" fillId="2" borderId="22" xfId="1" applyFont="1" applyFill="1" applyBorder="1"/>
    <xf numFmtId="0" fontId="0" fillId="2" borderId="23" xfId="0" applyFill="1" applyBorder="1"/>
    <xf numFmtId="43" fontId="0" fillId="2" borderId="0" xfId="1" applyFont="1" applyFill="1"/>
    <xf numFmtId="43" fontId="0" fillId="2" borderId="13" xfId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43" fontId="0" fillId="2" borderId="16" xfId="1" applyFont="1" applyFill="1" applyBorder="1"/>
    <xf numFmtId="0" fontId="0" fillId="2" borderId="13" xfId="0" applyFont="1" applyFill="1" applyBorder="1" applyAlignment="1">
      <alignment horizontal="center"/>
    </xf>
    <xf numFmtId="43" fontId="7" fillId="2" borderId="13" xfId="1" applyFont="1" applyFill="1" applyBorder="1" applyAlignment="1">
      <alignment horizontal="right"/>
    </xf>
    <xf numFmtId="43" fontId="7" fillId="2" borderId="16" xfId="1" applyFont="1" applyFill="1" applyBorder="1"/>
    <xf numFmtId="43" fontId="9" fillId="2" borderId="0" xfId="0" applyNumberFormat="1" applyFont="1" applyFill="1"/>
    <xf numFmtId="43" fontId="9" fillId="2" borderId="0" xfId="1" applyFont="1" applyFill="1"/>
    <xf numFmtId="0" fontId="0" fillId="2" borderId="15" xfId="0" applyFont="1" applyFill="1" applyBorder="1" applyAlignment="1">
      <alignment wrapText="1"/>
    </xf>
    <xf numFmtId="43" fontId="2" fillId="2" borderId="13" xfId="1" applyFont="1" applyFill="1" applyBorder="1"/>
    <xf numFmtId="0" fontId="2" fillId="2" borderId="0" xfId="0" applyFont="1" applyFill="1"/>
    <xf numFmtId="43" fontId="2" fillId="2" borderId="0" xfId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1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66" sqref="A66:I66"/>
    </sheetView>
  </sheetViews>
  <sheetFormatPr defaultRowHeight="15" x14ac:dyDescent="0.25"/>
  <cols>
    <col min="1" max="1" width="49" style="4" customWidth="1"/>
    <col min="2" max="2" width="24.7109375" style="4" customWidth="1"/>
    <col min="3" max="3" width="14.140625" style="80" customWidth="1"/>
    <col min="4" max="6" width="12" style="4" customWidth="1"/>
    <col min="7" max="7" width="14.140625" style="4" customWidth="1"/>
    <col min="8" max="8" width="12" style="4" customWidth="1"/>
    <col min="9" max="9" width="19.28515625" style="4" customWidth="1"/>
    <col min="10" max="10" width="9.140625" style="4"/>
    <col min="11" max="11" width="11.5703125" style="4" bestFit="1" customWidth="1"/>
    <col min="12" max="16384" width="9.140625" style="4"/>
  </cols>
  <sheetData>
    <row r="1" spans="1:9" ht="15.75" x14ac:dyDescent="0.25">
      <c r="A1" s="1" t="s">
        <v>0</v>
      </c>
      <c r="B1" s="2"/>
      <c r="C1" s="3"/>
      <c r="D1" s="2"/>
      <c r="E1" s="2"/>
      <c r="F1" s="2"/>
      <c r="G1" s="2"/>
      <c r="H1" s="2"/>
      <c r="I1" s="2"/>
    </row>
    <row r="2" spans="1:9" ht="16.5" thickBot="1" x14ac:dyDescent="0.3">
      <c r="A2" s="2"/>
      <c r="B2" s="2"/>
      <c r="C2" s="3"/>
      <c r="D2" s="2"/>
      <c r="E2" s="2"/>
      <c r="F2" s="2"/>
      <c r="G2" s="2"/>
      <c r="H2" s="2"/>
      <c r="I2" s="2"/>
    </row>
    <row r="3" spans="1:9" x14ac:dyDescent="0.25">
      <c r="A3" s="5" t="s">
        <v>1</v>
      </c>
      <c r="B3" s="6"/>
      <c r="C3" s="6"/>
      <c r="D3" s="6"/>
      <c r="E3" s="6"/>
      <c r="F3" s="6"/>
      <c r="G3" s="6"/>
      <c r="H3" s="6"/>
      <c r="I3" s="7"/>
    </row>
    <row r="4" spans="1:9" x14ac:dyDescent="0.25">
      <c r="A4" s="8" t="s">
        <v>2</v>
      </c>
      <c r="B4" s="9"/>
      <c r="C4" s="9"/>
      <c r="D4" s="9"/>
      <c r="E4" s="9"/>
      <c r="F4" s="9"/>
      <c r="G4" s="9"/>
      <c r="H4" s="9"/>
      <c r="I4" s="10"/>
    </row>
    <row r="5" spans="1:9" x14ac:dyDescent="0.25">
      <c r="A5" s="8" t="s">
        <v>3</v>
      </c>
      <c r="B5" s="9"/>
      <c r="C5" s="9"/>
      <c r="D5" s="9"/>
      <c r="E5" s="9"/>
      <c r="F5" s="9"/>
      <c r="G5" s="9"/>
      <c r="H5" s="9"/>
      <c r="I5" s="10"/>
    </row>
    <row r="6" spans="1:9" x14ac:dyDescent="0.25">
      <c r="A6" s="11"/>
      <c r="B6" s="12"/>
      <c r="C6" s="13"/>
      <c r="D6" s="12"/>
      <c r="E6" s="12"/>
      <c r="F6" s="12"/>
      <c r="G6" s="12"/>
      <c r="H6" s="12"/>
      <c r="I6" s="14"/>
    </row>
    <row r="7" spans="1:9" x14ac:dyDescent="0.25">
      <c r="A7" s="11"/>
      <c r="B7" s="12"/>
      <c r="C7" s="13"/>
      <c r="D7" s="12"/>
      <c r="E7" s="12"/>
      <c r="F7" s="12"/>
      <c r="G7" s="12"/>
      <c r="H7" s="12"/>
      <c r="I7" s="14"/>
    </row>
    <row r="8" spans="1:9" x14ac:dyDescent="0.25">
      <c r="A8" s="15" t="s">
        <v>4</v>
      </c>
      <c r="B8" s="16" t="s">
        <v>5</v>
      </c>
      <c r="C8" s="17" t="s">
        <v>6</v>
      </c>
      <c r="D8" s="16" t="s">
        <v>7</v>
      </c>
      <c r="E8" s="18" t="s">
        <v>8</v>
      </c>
      <c r="F8" s="19" t="s">
        <v>9</v>
      </c>
      <c r="G8" s="20"/>
      <c r="H8" s="18" t="s">
        <v>10</v>
      </c>
      <c r="I8" s="21" t="s">
        <v>11</v>
      </c>
    </row>
    <row r="9" spans="1:9" ht="45" x14ac:dyDescent="0.25">
      <c r="A9" s="22"/>
      <c r="B9" s="23"/>
      <c r="C9" s="24"/>
      <c r="D9" s="23"/>
      <c r="E9" s="25"/>
      <c r="F9" s="26" t="s">
        <v>12</v>
      </c>
      <c r="G9" s="26" t="s">
        <v>13</v>
      </c>
      <c r="H9" s="25"/>
      <c r="I9" s="27"/>
    </row>
    <row r="10" spans="1:9" x14ac:dyDescent="0.25">
      <c r="A10" s="28" t="s">
        <v>14</v>
      </c>
      <c r="B10" s="29"/>
      <c r="C10" s="30"/>
      <c r="D10" s="29"/>
      <c r="E10" s="29"/>
      <c r="F10" s="29"/>
      <c r="G10" s="30"/>
      <c r="H10" s="29"/>
      <c r="I10" s="31"/>
    </row>
    <row r="11" spans="1:9" x14ac:dyDescent="0.25">
      <c r="A11" s="32" t="s">
        <v>15</v>
      </c>
      <c r="B11" s="29"/>
      <c r="C11" s="30">
        <v>444945</v>
      </c>
      <c r="D11" s="29"/>
      <c r="E11" s="29"/>
      <c r="F11" s="33"/>
      <c r="G11" s="30">
        <v>0</v>
      </c>
      <c r="H11" s="29"/>
      <c r="I11" s="31"/>
    </row>
    <row r="12" spans="1:9" x14ac:dyDescent="0.25">
      <c r="A12" s="32" t="s">
        <v>16</v>
      </c>
      <c r="B12" s="29"/>
      <c r="C12" s="30">
        <f>209504.84+284557.3</f>
        <v>494062.14</v>
      </c>
      <c r="D12" s="29"/>
      <c r="E12" s="29"/>
      <c r="F12" s="33"/>
      <c r="G12" s="30">
        <f>179065.06+52187.5</f>
        <v>231252.56</v>
      </c>
      <c r="H12" s="29"/>
      <c r="I12" s="31"/>
    </row>
    <row r="13" spans="1:9" x14ac:dyDescent="0.25">
      <c r="A13" s="32" t="s">
        <v>17</v>
      </c>
      <c r="B13" s="29"/>
      <c r="C13" s="30">
        <v>500000</v>
      </c>
      <c r="D13" s="29"/>
      <c r="E13" s="29"/>
      <c r="F13" s="33"/>
      <c r="G13" s="30">
        <v>0</v>
      </c>
      <c r="H13" s="29"/>
      <c r="I13" s="31"/>
    </row>
    <row r="14" spans="1:9" x14ac:dyDescent="0.25">
      <c r="A14" s="32" t="s">
        <v>18</v>
      </c>
      <c r="B14" s="29"/>
      <c r="C14" s="30">
        <f>395351.75+274750</f>
        <v>670101.75</v>
      </c>
      <c r="D14" s="29"/>
      <c r="E14" s="29"/>
      <c r="F14" s="33"/>
      <c r="G14" s="30">
        <f>395351.75+99848.25</f>
        <v>495200</v>
      </c>
      <c r="H14" s="29"/>
      <c r="I14" s="31"/>
    </row>
    <row r="15" spans="1:9" x14ac:dyDescent="0.25">
      <c r="A15" s="32" t="s">
        <v>19</v>
      </c>
      <c r="B15" s="29"/>
      <c r="C15" s="30">
        <v>200000</v>
      </c>
      <c r="D15" s="29"/>
      <c r="E15" s="29"/>
      <c r="F15" s="33"/>
      <c r="G15" s="30">
        <v>200000</v>
      </c>
      <c r="H15" s="29"/>
      <c r="I15" s="31"/>
    </row>
    <row r="16" spans="1:9" x14ac:dyDescent="0.25">
      <c r="A16" s="32" t="s">
        <v>20</v>
      </c>
      <c r="B16" s="29"/>
      <c r="C16" s="30">
        <v>90416.37</v>
      </c>
      <c r="D16" s="29"/>
      <c r="E16" s="29"/>
      <c r="F16" s="33"/>
      <c r="G16" s="30">
        <v>85243.520000000004</v>
      </c>
      <c r="H16" s="29"/>
      <c r="I16" s="31"/>
    </row>
    <row r="17" spans="1:9" x14ac:dyDescent="0.25">
      <c r="A17" s="32" t="s">
        <v>21</v>
      </c>
      <c r="B17" s="29"/>
      <c r="C17" s="30">
        <v>3916.74</v>
      </c>
      <c r="D17" s="29"/>
      <c r="E17" s="29"/>
      <c r="F17" s="33"/>
      <c r="G17" s="30">
        <v>3916.74</v>
      </c>
      <c r="H17" s="29"/>
      <c r="I17" s="31"/>
    </row>
    <row r="18" spans="1:9" x14ac:dyDescent="0.25">
      <c r="A18" s="32" t="s">
        <v>22</v>
      </c>
      <c r="B18" s="29"/>
      <c r="C18" s="30">
        <v>85241.66</v>
      </c>
      <c r="D18" s="29"/>
      <c r="E18" s="29"/>
      <c r="F18" s="33"/>
      <c r="G18" s="30">
        <v>0</v>
      </c>
      <c r="H18" s="29"/>
      <c r="I18" s="31"/>
    </row>
    <row r="19" spans="1:9" x14ac:dyDescent="0.25">
      <c r="A19" s="32" t="s">
        <v>23</v>
      </c>
      <c r="B19" s="29"/>
      <c r="C19" s="30">
        <v>50000</v>
      </c>
      <c r="D19" s="29"/>
      <c r="E19" s="29"/>
      <c r="F19" s="33"/>
      <c r="G19" s="30">
        <v>0</v>
      </c>
      <c r="H19" s="29"/>
      <c r="I19" s="31"/>
    </row>
    <row r="20" spans="1:9" x14ac:dyDescent="0.25">
      <c r="A20" s="32" t="s">
        <v>24</v>
      </c>
      <c r="B20" s="29"/>
      <c r="C20" s="30">
        <f>300000+196385.4</f>
        <v>496385.4</v>
      </c>
      <c r="D20" s="34"/>
      <c r="E20" s="34"/>
      <c r="F20" s="33"/>
      <c r="G20" s="30">
        <v>0</v>
      </c>
      <c r="H20" s="29"/>
      <c r="I20" s="35"/>
    </row>
    <row r="21" spans="1:9" x14ac:dyDescent="0.25">
      <c r="A21" s="32" t="s">
        <v>25</v>
      </c>
      <c r="B21" s="29"/>
      <c r="C21" s="30">
        <v>13545194</v>
      </c>
      <c r="D21" s="34"/>
      <c r="E21" s="34"/>
      <c r="F21" s="33"/>
      <c r="G21" s="30">
        <v>13540194</v>
      </c>
      <c r="H21" s="29"/>
      <c r="I21" s="35"/>
    </row>
    <row r="22" spans="1:9" x14ac:dyDescent="0.25">
      <c r="A22" s="32" t="s">
        <v>26</v>
      </c>
      <c r="B22" s="29"/>
      <c r="C22" s="30">
        <v>1069352.6599999999</v>
      </c>
      <c r="D22" s="34"/>
      <c r="E22" s="34"/>
      <c r="F22" s="33"/>
      <c r="G22" s="30">
        <v>1096669.98</v>
      </c>
      <c r="H22" s="29"/>
      <c r="I22" s="35"/>
    </row>
    <row r="23" spans="1:9" x14ac:dyDescent="0.25">
      <c r="A23" s="32" t="s">
        <v>27</v>
      </c>
      <c r="B23" s="29"/>
      <c r="C23" s="30">
        <v>106489.04</v>
      </c>
      <c r="D23" s="34"/>
      <c r="E23" s="34"/>
      <c r="F23" s="33"/>
      <c r="G23" s="30">
        <v>0</v>
      </c>
      <c r="H23" s="29"/>
      <c r="I23" s="35"/>
    </row>
    <row r="24" spans="1:9" x14ac:dyDescent="0.25">
      <c r="A24" s="32" t="s">
        <v>28</v>
      </c>
      <c r="B24" s="29"/>
      <c r="C24" s="30">
        <v>44487.95</v>
      </c>
      <c r="D24" s="34"/>
      <c r="E24" s="34"/>
      <c r="F24" s="33"/>
      <c r="G24" s="30">
        <v>0</v>
      </c>
      <c r="H24" s="29"/>
      <c r="I24" s="35"/>
    </row>
    <row r="25" spans="1:9" x14ac:dyDescent="0.25">
      <c r="A25" s="32" t="s">
        <v>29</v>
      </c>
      <c r="B25" s="29"/>
      <c r="C25" s="30">
        <v>200000</v>
      </c>
      <c r="D25" s="34"/>
      <c r="E25" s="34"/>
      <c r="F25" s="33"/>
      <c r="G25" s="30">
        <v>0</v>
      </c>
      <c r="H25" s="29"/>
      <c r="I25" s="35"/>
    </row>
    <row r="26" spans="1:9" s="40" customFormat="1" x14ac:dyDescent="0.25">
      <c r="A26" s="36"/>
      <c r="B26" s="37"/>
      <c r="C26" s="38">
        <f>SUM(C11:C25)</f>
        <v>18000592.709999997</v>
      </c>
      <c r="D26" s="38"/>
      <c r="E26" s="38"/>
      <c r="F26" s="38"/>
      <c r="G26" s="38">
        <f>SUM(G11:G25)</f>
        <v>15652476.800000001</v>
      </c>
      <c r="H26" s="37"/>
      <c r="I26" s="39"/>
    </row>
    <row r="27" spans="1:9" x14ac:dyDescent="0.25">
      <c r="A27" s="28" t="s">
        <v>30</v>
      </c>
      <c r="B27" s="29"/>
      <c r="C27" s="30"/>
      <c r="D27" s="29"/>
      <c r="E27" s="29"/>
      <c r="F27" s="33"/>
      <c r="G27" s="30"/>
      <c r="H27" s="29"/>
      <c r="I27" s="35"/>
    </row>
    <row r="28" spans="1:9" x14ac:dyDescent="0.25">
      <c r="A28" s="32" t="s">
        <v>31</v>
      </c>
      <c r="B28" s="29"/>
      <c r="C28" s="30">
        <v>552270.36</v>
      </c>
      <c r="D28" s="29"/>
      <c r="E28" s="29"/>
      <c r="F28" s="33"/>
      <c r="G28" s="30">
        <v>494528.2</v>
      </c>
      <c r="H28" s="29"/>
      <c r="I28" s="35"/>
    </row>
    <row r="29" spans="1:9" ht="30" x14ac:dyDescent="0.25">
      <c r="A29" s="41" t="s">
        <v>32</v>
      </c>
      <c r="B29" s="29"/>
      <c r="C29" s="42">
        <f>1845192+602080</f>
        <v>2447272</v>
      </c>
      <c r="D29" s="34"/>
      <c r="E29" s="34"/>
      <c r="F29" s="33"/>
      <c r="G29" s="42">
        <f>1642947.1+602080</f>
        <v>2245027.1</v>
      </c>
      <c r="H29" s="29"/>
      <c r="I29" s="35"/>
    </row>
    <row r="30" spans="1:9" x14ac:dyDescent="0.25">
      <c r="A30" s="41" t="s">
        <v>33</v>
      </c>
      <c r="B30" s="29"/>
      <c r="C30" s="30">
        <v>32891.599999999999</v>
      </c>
      <c r="D30" s="34"/>
      <c r="E30" s="34"/>
      <c r="F30" s="33"/>
      <c r="G30" s="30">
        <v>32891.599999999999</v>
      </c>
      <c r="H30" s="29"/>
      <c r="I30" s="35"/>
    </row>
    <row r="31" spans="1:9" x14ac:dyDescent="0.25">
      <c r="A31" s="32" t="s">
        <v>34</v>
      </c>
      <c r="B31" s="29"/>
      <c r="C31" s="30">
        <v>1953.02</v>
      </c>
      <c r="D31" s="29"/>
      <c r="E31" s="29"/>
      <c r="F31" s="33"/>
      <c r="G31" s="30">
        <v>1953.02</v>
      </c>
      <c r="H31" s="29"/>
      <c r="I31" s="35"/>
    </row>
    <row r="32" spans="1:9" x14ac:dyDescent="0.25">
      <c r="A32" s="32" t="s">
        <v>35</v>
      </c>
      <c r="B32" s="29"/>
      <c r="C32" s="30">
        <v>37404</v>
      </c>
      <c r="D32" s="34"/>
      <c r="E32" s="34"/>
      <c r="F32" s="33"/>
      <c r="G32" s="30">
        <v>37404</v>
      </c>
      <c r="H32" s="29"/>
      <c r="I32" s="35"/>
    </row>
    <row r="33" spans="1:11" x14ac:dyDescent="0.25">
      <c r="A33" s="32" t="s">
        <v>36</v>
      </c>
      <c r="B33" s="29"/>
      <c r="C33" s="30">
        <v>140535.56</v>
      </c>
      <c r="D33" s="34"/>
      <c r="E33" s="34"/>
      <c r="F33" s="33"/>
      <c r="G33" s="30">
        <v>305233.73</v>
      </c>
      <c r="H33" s="29"/>
      <c r="I33" s="35"/>
      <c r="K33" s="43"/>
    </row>
    <row r="34" spans="1:11" x14ac:dyDescent="0.25">
      <c r="A34" s="32" t="s">
        <v>37</v>
      </c>
      <c r="B34" s="29"/>
      <c r="C34" s="30">
        <v>1885462.87</v>
      </c>
      <c r="D34" s="34"/>
      <c r="E34" s="34"/>
      <c r="F34" s="33"/>
      <c r="G34" s="30"/>
      <c r="H34" s="29"/>
      <c r="I34" s="35"/>
    </row>
    <row r="35" spans="1:11" s="48" customFormat="1" ht="15.75" thickBot="1" x14ac:dyDescent="0.3">
      <c r="A35" s="44"/>
      <c r="B35" s="45"/>
      <c r="C35" s="46">
        <f>SUM(C28:C34)</f>
        <v>5097789.41</v>
      </c>
      <c r="D35" s="46"/>
      <c r="E35" s="46"/>
      <c r="F35" s="46"/>
      <c r="G35" s="46">
        <f>SUM(G28:G34)</f>
        <v>3117037.6500000004</v>
      </c>
      <c r="H35" s="45"/>
      <c r="I35" s="47"/>
    </row>
    <row r="36" spans="1:11" x14ac:dyDescent="0.25">
      <c r="A36" s="49"/>
      <c r="B36" s="12"/>
      <c r="C36" s="13"/>
      <c r="D36" s="12"/>
      <c r="E36" s="12"/>
      <c r="F36" s="50"/>
      <c r="G36" s="13"/>
      <c r="H36" s="12"/>
      <c r="I36" s="51"/>
    </row>
    <row r="37" spans="1:11" x14ac:dyDescent="0.25">
      <c r="A37" s="49"/>
      <c r="B37" s="12"/>
      <c r="C37" s="13"/>
      <c r="D37" s="12"/>
      <c r="E37" s="12"/>
      <c r="F37" s="50"/>
      <c r="G37" s="13"/>
      <c r="H37" s="12"/>
      <c r="I37" s="51"/>
    </row>
    <row r="38" spans="1:11" x14ac:dyDescent="0.25">
      <c r="A38" s="49"/>
      <c r="B38" s="12"/>
      <c r="C38" s="13"/>
      <c r="D38" s="12"/>
      <c r="E38" s="12"/>
      <c r="F38" s="50"/>
      <c r="G38" s="13"/>
      <c r="H38" s="12"/>
      <c r="I38" s="51"/>
    </row>
    <row r="39" spans="1:11" x14ac:dyDescent="0.25">
      <c r="A39" s="49"/>
      <c r="B39" s="12"/>
      <c r="C39" s="13"/>
      <c r="D39" s="12"/>
      <c r="E39" s="12"/>
      <c r="F39" s="50"/>
      <c r="G39" s="13"/>
      <c r="H39" s="12"/>
      <c r="I39" s="51"/>
    </row>
    <row r="40" spans="1:11" x14ac:dyDescent="0.25">
      <c r="A40" s="49"/>
      <c r="B40" s="12"/>
      <c r="C40" s="13"/>
      <c r="D40" s="12"/>
      <c r="E40" s="12"/>
      <c r="F40" s="50"/>
      <c r="G40" s="13"/>
      <c r="H40" s="12"/>
      <c r="I40" s="51"/>
    </row>
    <row r="41" spans="1:11" x14ac:dyDescent="0.25">
      <c r="A41" s="49"/>
      <c r="B41" s="12"/>
      <c r="C41" s="13"/>
      <c r="D41" s="12"/>
      <c r="E41" s="12"/>
      <c r="F41" s="50"/>
      <c r="G41" s="13"/>
      <c r="H41" s="12"/>
      <c r="I41" s="51"/>
    </row>
    <row r="42" spans="1:11" x14ac:dyDescent="0.25">
      <c r="A42" s="49"/>
      <c r="B42" s="12"/>
      <c r="C42" s="13"/>
      <c r="D42" s="12"/>
      <c r="E42" s="12"/>
      <c r="F42" s="50"/>
      <c r="G42" s="13"/>
      <c r="H42" s="12"/>
      <c r="I42" s="51"/>
    </row>
    <row r="43" spans="1:11" x14ac:dyDescent="0.25">
      <c r="A43" s="49"/>
      <c r="B43" s="12"/>
      <c r="C43" s="13"/>
      <c r="D43" s="12"/>
      <c r="E43" s="12"/>
      <c r="F43" s="50"/>
      <c r="G43" s="13"/>
      <c r="H43" s="12"/>
      <c r="I43" s="51"/>
    </row>
    <row r="44" spans="1:11" x14ac:dyDescent="0.25">
      <c r="A44" s="49"/>
      <c r="B44" s="12"/>
      <c r="C44" s="13"/>
      <c r="D44" s="12"/>
      <c r="E44" s="12"/>
      <c r="F44" s="50"/>
      <c r="G44" s="13"/>
      <c r="H44" s="12"/>
      <c r="I44" s="51"/>
    </row>
    <row r="45" spans="1:11" x14ac:dyDescent="0.25">
      <c r="A45" s="49"/>
      <c r="B45" s="12"/>
      <c r="C45" s="13"/>
      <c r="D45" s="12"/>
      <c r="E45" s="12"/>
      <c r="F45" s="50"/>
      <c r="G45" s="13"/>
      <c r="H45" s="12"/>
      <c r="I45" s="51"/>
    </row>
    <row r="46" spans="1:11" ht="15.75" x14ac:dyDescent="0.25">
      <c r="A46" s="1" t="s">
        <v>0</v>
      </c>
      <c r="B46" s="2"/>
      <c r="C46" s="3"/>
      <c r="D46" s="2"/>
      <c r="E46" s="2"/>
      <c r="F46" s="2"/>
      <c r="G46" s="2"/>
      <c r="H46" s="2"/>
      <c r="I46" s="2"/>
    </row>
    <row r="47" spans="1:11" ht="16.5" thickBot="1" x14ac:dyDescent="0.3">
      <c r="A47" s="2"/>
      <c r="B47" s="2"/>
      <c r="C47" s="3"/>
      <c r="D47" s="2"/>
      <c r="E47" s="2"/>
      <c r="F47" s="2"/>
      <c r="G47" s="2"/>
      <c r="H47" s="2"/>
      <c r="I47" s="2"/>
    </row>
    <row r="48" spans="1:11" x14ac:dyDescent="0.25">
      <c r="A48" s="5" t="s">
        <v>1</v>
      </c>
      <c r="B48" s="6"/>
      <c r="C48" s="6"/>
      <c r="D48" s="6"/>
      <c r="E48" s="6"/>
      <c r="F48" s="6"/>
      <c r="G48" s="6"/>
      <c r="H48" s="6"/>
      <c r="I48" s="7"/>
    </row>
    <row r="49" spans="1:11" x14ac:dyDescent="0.25">
      <c r="A49" s="8" t="s">
        <v>2</v>
      </c>
      <c r="B49" s="9"/>
      <c r="C49" s="9"/>
      <c r="D49" s="9"/>
      <c r="E49" s="9"/>
      <c r="F49" s="9"/>
      <c r="G49" s="9"/>
      <c r="H49" s="9"/>
      <c r="I49" s="10"/>
    </row>
    <row r="50" spans="1:11" x14ac:dyDescent="0.25">
      <c r="A50" s="8" t="str">
        <f>A5</f>
        <v>As of 4TH QUARTER, CY 2019</v>
      </c>
      <c r="B50" s="9"/>
      <c r="C50" s="9"/>
      <c r="D50" s="9"/>
      <c r="E50" s="9"/>
      <c r="F50" s="9"/>
      <c r="G50" s="9"/>
      <c r="H50" s="9"/>
      <c r="I50" s="10"/>
    </row>
    <row r="51" spans="1:11" x14ac:dyDescent="0.25">
      <c r="A51" s="11"/>
      <c r="B51" s="12"/>
      <c r="C51" s="13"/>
      <c r="D51" s="12"/>
      <c r="E51" s="12"/>
      <c r="F51" s="12"/>
      <c r="G51" s="12"/>
      <c r="H51" s="12"/>
      <c r="I51" s="14"/>
    </row>
    <row r="52" spans="1:11" x14ac:dyDescent="0.25">
      <c r="A52" s="11"/>
      <c r="B52" s="12"/>
      <c r="C52" s="13"/>
      <c r="D52" s="12"/>
      <c r="E52" s="12"/>
      <c r="F52" s="12"/>
      <c r="G52" s="12"/>
      <c r="H52" s="12"/>
      <c r="I52" s="14"/>
    </row>
    <row r="53" spans="1:11" x14ac:dyDescent="0.25">
      <c r="A53" s="52" t="s">
        <v>4</v>
      </c>
      <c r="B53" s="53" t="s">
        <v>5</v>
      </c>
      <c r="C53" s="54" t="s">
        <v>6</v>
      </c>
      <c r="D53" s="53" t="s">
        <v>7</v>
      </c>
      <c r="E53" s="53" t="s">
        <v>8</v>
      </c>
      <c r="F53" s="53" t="s">
        <v>9</v>
      </c>
      <c r="G53" s="53"/>
      <c r="H53" s="53" t="s">
        <v>10</v>
      </c>
      <c r="I53" s="55" t="s">
        <v>11</v>
      </c>
    </row>
    <row r="54" spans="1:11" ht="45" x14ac:dyDescent="0.25">
      <c r="A54" s="52"/>
      <c r="B54" s="53"/>
      <c r="C54" s="54"/>
      <c r="D54" s="53"/>
      <c r="E54" s="53"/>
      <c r="F54" s="26" t="s">
        <v>12</v>
      </c>
      <c r="G54" s="26" t="s">
        <v>13</v>
      </c>
      <c r="H54" s="53"/>
      <c r="I54" s="55"/>
    </row>
    <row r="55" spans="1:11" x14ac:dyDescent="0.25">
      <c r="A55" s="56" t="s">
        <v>38</v>
      </c>
      <c r="B55" s="29"/>
      <c r="C55" s="30"/>
      <c r="D55" s="29"/>
      <c r="E55" s="29"/>
      <c r="F55" s="33"/>
      <c r="G55" s="30"/>
      <c r="H55" s="29"/>
      <c r="I55" s="31"/>
    </row>
    <row r="56" spans="1:11" x14ac:dyDescent="0.25">
      <c r="A56" s="32" t="s">
        <v>39</v>
      </c>
      <c r="B56" s="29"/>
      <c r="C56" s="30">
        <f>85855+157966</f>
        <v>243821</v>
      </c>
      <c r="D56" s="29"/>
      <c r="E56" s="29"/>
      <c r="F56" s="33"/>
      <c r="G56" s="30">
        <v>0</v>
      </c>
      <c r="H56" s="29"/>
      <c r="I56" s="31"/>
    </row>
    <row r="57" spans="1:11" x14ac:dyDescent="0.25">
      <c r="A57" s="32" t="s">
        <v>40</v>
      </c>
      <c r="B57" s="29"/>
      <c r="C57" s="30">
        <v>50000</v>
      </c>
      <c r="D57" s="29"/>
      <c r="E57" s="29"/>
      <c r="F57" s="33"/>
      <c r="G57" s="30">
        <v>0</v>
      </c>
      <c r="H57" s="29"/>
      <c r="I57" s="31"/>
    </row>
    <row r="58" spans="1:11" x14ac:dyDescent="0.25">
      <c r="A58" s="32" t="s">
        <v>41</v>
      </c>
      <c r="B58" s="29"/>
      <c r="C58" s="30">
        <v>27320</v>
      </c>
      <c r="D58" s="29"/>
      <c r="E58" s="29"/>
      <c r="F58" s="33"/>
      <c r="G58" s="30">
        <v>17150</v>
      </c>
      <c r="H58" s="29"/>
      <c r="I58" s="31"/>
    </row>
    <row r="59" spans="1:11" s="48" customFormat="1" x14ac:dyDescent="0.25">
      <c r="A59" s="32" t="s">
        <v>42</v>
      </c>
      <c r="B59" s="29"/>
      <c r="C59" s="30">
        <v>44030.86</v>
      </c>
      <c r="D59" s="29"/>
      <c r="E59" s="29"/>
      <c r="F59" s="33"/>
      <c r="G59" s="30">
        <v>12650</v>
      </c>
      <c r="H59" s="29"/>
      <c r="I59" s="31"/>
    </row>
    <row r="60" spans="1:11" x14ac:dyDescent="0.25">
      <c r="A60" s="32" t="s">
        <v>43</v>
      </c>
      <c r="B60" s="29"/>
      <c r="C60" s="30">
        <v>49358</v>
      </c>
      <c r="D60" s="29"/>
      <c r="E60" s="29"/>
      <c r="F60" s="33"/>
      <c r="G60" s="30">
        <v>0</v>
      </c>
      <c r="H60" s="29"/>
      <c r="I60" s="31"/>
      <c r="K60" s="57"/>
    </row>
    <row r="61" spans="1:11" x14ac:dyDescent="0.25">
      <c r="A61" s="32" t="s">
        <v>44</v>
      </c>
      <c r="B61" s="29"/>
      <c r="C61" s="30">
        <v>1002</v>
      </c>
      <c r="D61" s="29"/>
      <c r="E61" s="29"/>
      <c r="F61" s="33"/>
      <c r="G61" s="30">
        <v>0</v>
      </c>
      <c r="H61" s="29"/>
      <c r="I61" s="31"/>
    </row>
    <row r="62" spans="1:11" x14ac:dyDescent="0.25">
      <c r="A62" s="32" t="s">
        <v>45</v>
      </c>
      <c r="B62" s="29"/>
      <c r="C62" s="30">
        <v>2840000</v>
      </c>
      <c r="D62" s="29"/>
      <c r="E62" s="29"/>
      <c r="F62" s="33"/>
      <c r="G62" s="30">
        <v>0</v>
      </c>
      <c r="H62" s="29"/>
      <c r="I62" s="31"/>
    </row>
    <row r="63" spans="1:11" x14ac:dyDescent="0.25">
      <c r="A63" s="58"/>
      <c r="B63" s="59"/>
      <c r="C63" s="38">
        <f>SUM(C56:C62)</f>
        <v>3255531.86</v>
      </c>
      <c r="D63" s="59"/>
      <c r="E63" s="59"/>
      <c r="F63" s="60"/>
      <c r="G63" s="61">
        <f>SUM(G56:G62)</f>
        <v>29800</v>
      </c>
      <c r="H63" s="59"/>
      <c r="I63" s="62"/>
    </row>
    <row r="64" spans="1:11" ht="15.75" thickBot="1" x14ac:dyDescent="0.3">
      <c r="A64" s="63"/>
      <c r="B64" s="29"/>
      <c r="C64" s="64">
        <f>C63+C35+C26</f>
        <v>26353913.979999997</v>
      </c>
      <c r="D64" s="64"/>
      <c r="E64" s="64"/>
      <c r="F64" s="64"/>
      <c r="G64" s="64">
        <f>G63+G35+G26</f>
        <v>18799314.450000003</v>
      </c>
      <c r="H64" s="29"/>
      <c r="I64" s="31"/>
      <c r="J64" s="57">
        <f>G64/C64</f>
        <v>0.71334051041780044</v>
      </c>
    </row>
    <row r="65" spans="1:9" ht="15.75" thickTop="1" x14ac:dyDescent="0.25">
      <c r="A65" s="11"/>
      <c r="B65" s="12"/>
      <c r="C65" s="13"/>
      <c r="D65" s="12"/>
      <c r="E65" s="12"/>
      <c r="F65" s="12"/>
      <c r="G65" s="12"/>
      <c r="H65" s="12"/>
      <c r="I65" s="14"/>
    </row>
    <row r="66" spans="1:9" x14ac:dyDescent="0.25">
      <c r="A66" s="65" t="s">
        <v>46</v>
      </c>
      <c r="B66" s="66"/>
      <c r="C66" s="66"/>
      <c r="D66" s="66"/>
      <c r="E66" s="66"/>
      <c r="F66" s="66"/>
      <c r="G66" s="66"/>
      <c r="H66" s="66"/>
      <c r="I66" s="67"/>
    </row>
    <row r="67" spans="1:9" x14ac:dyDescent="0.25">
      <c r="A67" s="11"/>
      <c r="B67" s="12"/>
      <c r="C67" s="13"/>
      <c r="D67" s="12"/>
      <c r="E67" s="12"/>
      <c r="F67" s="12"/>
      <c r="G67" s="12"/>
      <c r="H67" s="12"/>
      <c r="I67" s="14"/>
    </row>
    <row r="68" spans="1:9" x14ac:dyDescent="0.25">
      <c r="A68" s="11"/>
      <c r="B68" s="12"/>
      <c r="C68" s="13"/>
      <c r="D68" s="12"/>
      <c r="E68" s="12"/>
      <c r="F68" s="12"/>
      <c r="G68" s="12"/>
      <c r="H68" s="12"/>
      <c r="I68" s="14"/>
    </row>
    <row r="69" spans="1:9" x14ac:dyDescent="0.25">
      <c r="A69" s="68" t="s">
        <v>47</v>
      </c>
      <c r="B69" s="69"/>
      <c r="C69" s="70"/>
      <c r="D69" s="71"/>
      <c r="E69" s="71"/>
      <c r="F69" s="72" t="s">
        <v>48</v>
      </c>
      <c r="G69" s="72"/>
      <c r="H69" s="72"/>
      <c r="I69" s="73"/>
    </row>
    <row r="70" spans="1:9" x14ac:dyDescent="0.25">
      <c r="A70" s="74" t="s">
        <v>49</v>
      </c>
      <c r="B70" s="75"/>
      <c r="C70" s="13"/>
      <c r="D70" s="12"/>
      <c r="E70" s="12"/>
      <c r="F70" s="75" t="s">
        <v>50</v>
      </c>
      <c r="G70" s="75"/>
      <c r="H70" s="75"/>
      <c r="I70" s="14"/>
    </row>
    <row r="71" spans="1:9" ht="15.75" thickBot="1" x14ac:dyDescent="0.3">
      <c r="A71" s="76"/>
      <c r="B71" s="77"/>
      <c r="C71" s="78"/>
      <c r="D71" s="77"/>
      <c r="E71" s="77"/>
      <c r="F71" s="77"/>
      <c r="G71" s="77"/>
      <c r="H71" s="77"/>
      <c r="I71" s="79"/>
    </row>
  </sheetData>
  <mergeCells count="26">
    <mergeCell ref="H53:H54"/>
    <mergeCell ref="I53:I54"/>
    <mergeCell ref="A66:I66"/>
    <mergeCell ref="F69:H69"/>
    <mergeCell ref="A70:B70"/>
    <mergeCell ref="F70:H70"/>
    <mergeCell ref="I8:I9"/>
    <mergeCell ref="A48:I48"/>
    <mergeCell ref="A49:I49"/>
    <mergeCell ref="A50:I50"/>
    <mergeCell ref="A53:A54"/>
    <mergeCell ref="B53:B54"/>
    <mergeCell ref="C53:C54"/>
    <mergeCell ref="D53:D54"/>
    <mergeCell ref="E53:E54"/>
    <mergeCell ref="F53:G53"/>
    <mergeCell ref="A3:I3"/>
    <mergeCell ref="A4:I4"/>
    <mergeCell ref="A5:I5"/>
    <mergeCell ref="A8:A9"/>
    <mergeCell ref="B8:B9"/>
    <mergeCell ref="C8:C9"/>
    <mergeCell ref="D8:D9"/>
    <mergeCell ref="E8:E9"/>
    <mergeCell ref="F8:G8"/>
    <mergeCell ref="H8:H9"/>
  </mergeCells>
  <printOptions horizontalCentered="1"/>
  <pageMargins left="0.5" right="0.5" top="0.75" bottom="0.75" header="0.3" footer="0.3"/>
  <pageSetup scale="7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0"/>
  <sheetViews>
    <sheetView tabSelected="1" workbookViewId="0">
      <pane xSplit="1" ySplit="10" topLeftCell="B35" activePane="bottomRight" state="frozen"/>
      <selection pane="topRight" activeCell="B1" sqref="B1"/>
      <selection pane="bottomLeft" activeCell="A11" sqref="A11"/>
      <selection pane="bottomRight" activeCell="A43" sqref="A43"/>
    </sheetView>
  </sheetViews>
  <sheetFormatPr defaultRowHeight="15" x14ac:dyDescent="0.25"/>
  <cols>
    <col min="1" max="1" width="51.28515625" style="4" customWidth="1"/>
    <col min="2" max="2" width="28.28515625" style="4" customWidth="1"/>
    <col min="3" max="3" width="16.28515625" style="80" customWidth="1"/>
    <col min="4" max="5" width="12" style="4" customWidth="1"/>
    <col min="6" max="6" width="12.140625" style="4" customWidth="1"/>
    <col min="7" max="7" width="16.42578125" style="4" customWidth="1"/>
    <col min="8" max="8" width="12" style="4" customWidth="1"/>
    <col min="9" max="9" width="19.28515625" style="4" customWidth="1"/>
    <col min="10" max="10" width="9.140625" style="4"/>
    <col min="11" max="11" width="14" style="4" bestFit="1" customWidth="1"/>
    <col min="12" max="12" width="11.5703125" style="80" bestFit="1" customWidth="1"/>
    <col min="13" max="16384" width="9.140625" style="4"/>
  </cols>
  <sheetData>
    <row r="1" spans="1:13" ht="15.75" x14ac:dyDescent="0.25">
      <c r="A1" s="1" t="s">
        <v>0</v>
      </c>
      <c r="B1" s="2"/>
      <c r="C1" s="3"/>
      <c r="D1" s="2"/>
      <c r="E1" s="2"/>
      <c r="F1" s="2"/>
      <c r="G1" s="2"/>
      <c r="H1" s="2"/>
      <c r="I1" s="2"/>
    </row>
    <row r="2" spans="1:13" ht="16.5" thickBot="1" x14ac:dyDescent="0.3">
      <c r="A2" s="2"/>
      <c r="B2" s="2"/>
      <c r="C2" s="3"/>
      <c r="D2" s="2"/>
      <c r="E2" s="2"/>
      <c r="F2" s="2"/>
      <c r="G2" s="2"/>
      <c r="H2" s="2"/>
      <c r="I2" s="2"/>
    </row>
    <row r="3" spans="1:13" x14ac:dyDescent="0.25">
      <c r="A3" s="5" t="s">
        <v>1</v>
      </c>
      <c r="B3" s="6"/>
      <c r="C3" s="6"/>
      <c r="D3" s="6"/>
      <c r="E3" s="6"/>
      <c r="F3" s="6"/>
      <c r="G3" s="6"/>
      <c r="H3" s="6"/>
      <c r="I3" s="7"/>
    </row>
    <row r="4" spans="1:13" x14ac:dyDescent="0.25">
      <c r="A4" s="8" t="s">
        <v>51</v>
      </c>
      <c r="B4" s="9"/>
      <c r="C4" s="9"/>
      <c r="D4" s="9"/>
      <c r="E4" s="9"/>
      <c r="F4" s="9"/>
      <c r="G4" s="9"/>
      <c r="H4" s="9"/>
      <c r="I4" s="10"/>
    </row>
    <row r="5" spans="1:13" x14ac:dyDescent="0.25">
      <c r="A5" s="8" t="s">
        <v>3</v>
      </c>
      <c r="B5" s="9"/>
      <c r="C5" s="9"/>
      <c r="D5" s="9"/>
      <c r="E5" s="9"/>
      <c r="F5" s="9"/>
      <c r="G5" s="9"/>
      <c r="H5" s="9"/>
      <c r="I5" s="10"/>
    </row>
    <row r="6" spans="1:13" x14ac:dyDescent="0.25">
      <c r="A6" s="11"/>
      <c r="B6" s="12"/>
      <c r="C6" s="13"/>
      <c r="D6" s="12"/>
      <c r="E6" s="12"/>
      <c r="F6" s="12"/>
      <c r="G6" s="12"/>
      <c r="H6" s="12"/>
      <c r="I6" s="14"/>
    </row>
    <row r="7" spans="1:13" x14ac:dyDescent="0.25">
      <c r="A7" s="11" t="s">
        <v>52</v>
      </c>
      <c r="B7" s="12"/>
      <c r="C7" s="13"/>
      <c r="D7" s="12"/>
      <c r="E7" s="12"/>
      <c r="F7" s="12"/>
      <c r="G7" s="12"/>
      <c r="H7" s="12"/>
      <c r="I7" s="14"/>
    </row>
    <row r="8" spans="1:13" s="80" customFormat="1" x14ac:dyDescent="0.25">
      <c r="A8" s="11"/>
      <c r="B8" s="12"/>
      <c r="C8" s="13"/>
      <c r="D8" s="12"/>
      <c r="E8" s="12"/>
      <c r="F8" s="12"/>
      <c r="G8" s="12"/>
      <c r="H8" s="12"/>
      <c r="I8" s="14"/>
      <c r="J8" s="4"/>
      <c r="K8" s="4"/>
      <c r="M8" s="4"/>
    </row>
    <row r="9" spans="1:13" s="80" customFormat="1" x14ac:dyDescent="0.25">
      <c r="A9" s="15" t="s">
        <v>4</v>
      </c>
      <c r="B9" s="16" t="s">
        <v>5</v>
      </c>
      <c r="C9" s="81" t="s">
        <v>6</v>
      </c>
      <c r="D9" s="82" t="s">
        <v>7</v>
      </c>
      <c r="E9" s="53" t="s">
        <v>8</v>
      </c>
      <c r="F9" s="53" t="s">
        <v>9</v>
      </c>
      <c r="G9" s="53"/>
      <c r="H9" s="53" t="s">
        <v>10</v>
      </c>
      <c r="I9" s="21" t="s">
        <v>11</v>
      </c>
      <c r="J9" s="4"/>
      <c r="K9" s="4"/>
      <c r="M9" s="4"/>
    </row>
    <row r="10" spans="1:13" s="80" customFormat="1" ht="30" x14ac:dyDescent="0.25">
      <c r="A10" s="22"/>
      <c r="B10" s="23"/>
      <c r="C10" s="81"/>
      <c r="D10" s="82"/>
      <c r="E10" s="53"/>
      <c r="F10" s="26" t="s">
        <v>12</v>
      </c>
      <c r="G10" s="26" t="s">
        <v>13</v>
      </c>
      <c r="H10" s="53"/>
      <c r="I10" s="27"/>
      <c r="J10" s="4"/>
      <c r="K10" s="4"/>
      <c r="M10" s="4"/>
    </row>
    <row r="11" spans="1:13" s="80" customFormat="1" x14ac:dyDescent="0.25">
      <c r="A11" s="28" t="s">
        <v>14</v>
      </c>
      <c r="B11" s="29"/>
      <c r="C11" s="30"/>
      <c r="D11" s="29"/>
      <c r="E11" s="29"/>
      <c r="F11" s="29"/>
      <c r="G11" s="30"/>
      <c r="H11" s="29"/>
      <c r="I11" s="31"/>
      <c r="J11" s="4"/>
      <c r="K11" s="4"/>
      <c r="M11" s="4"/>
    </row>
    <row r="12" spans="1:13" s="80" customFormat="1" x14ac:dyDescent="0.25">
      <c r="A12" s="32" t="s">
        <v>53</v>
      </c>
      <c r="B12" s="29"/>
      <c r="C12" s="30">
        <v>450000</v>
      </c>
      <c r="D12" s="29"/>
      <c r="E12" s="29"/>
      <c r="F12" s="33"/>
      <c r="G12" s="30">
        <v>407242.85</v>
      </c>
      <c r="H12" s="29"/>
      <c r="I12" s="83"/>
      <c r="J12" s="4"/>
      <c r="K12" s="43"/>
      <c r="M12" s="4"/>
    </row>
    <row r="13" spans="1:13" s="80" customFormat="1" x14ac:dyDescent="0.25">
      <c r="A13" s="32" t="s">
        <v>54</v>
      </c>
      <c r="B13" s="29"/>
      <c r="C13" s="30">
        <v>200000</v>
      </c>
      <c r="D13" s="29"/>
      <c r="E13" s="29"/>
      <c r="F13" s="33"/>
      <c r="G13" s="30">
        <v>157444.57999999999</v>
      </c>
      <c r="H13" s="29"/>
      <c r="I13" s="83"/>
      <c r="J13" s="4"/>
      <c r="K13" s="43"/>
      <c r="M13" s="4"/>
    </row>
    <row r="14" spans="1:13" s="80" customFormat="1" x14ac:dyDescent="0.25">
      <c r="A14" s="32" t="s">
        <v>55</v>
      </c>
      <c r="B14" s="29"/>
      <c r="C14" s="30">
        <v>330000</v>
      </c>
      <c r="D14" s="29"/>
      <c r="E14" s="29"/>
      <c r="F14" s="33"/>
      <c r="G14" s="30">
        <v>265575</v>
      </c>
      <c r="H14" s="29"/>
      <c r="I14" s="83"/>
      <c r="J14" s="4"/>
      <c r="K14" s="43"/>
      <c r="M14" s="4"/>
    </row>
    <row r="15" spans="1:13" s="80" customFormat="1" x14ac:dyDescent="0.25">
      <c r="A15" s="32" t="s">
        <v>56</v>
      </c>
      <c r="B15" s="29"/>
      <c r="C15" s="30">
        <v>1050000</v>
      </c>
      <c r="D15" s="34"/>
      <c r="E15" s="34"/>
      <c r="F15" s="33"/>
      <c r="G15" s="30">
        <v>786161.5</v>
      </c>
      <c r="H15" s="29"/>
      <c r="I15" s="83"/>
      <c r="J15" s="4"/>
      <c r="K15" s="43"/>
      <c r="M15" s="4"/>
    </row>
    <row r="16" spans="1:13" s="80" customFormat="1" x14ac:dyDescent="0.25">
      <c r="A16" s="63" t="s">
        <v>57</v>
      </c>
      <c r="B16" s="84"/>
      <c r="C16" s="30">
        <v>50000</v>
      </c>
      <c r="D16" s="29"/>
      <c r="E16" s="29"/>
      <c r="F16" s="33"/>
      <c r="G16" s="30">
        <v>24162.61</v>
      </c>
      <c r="H16" s="29"/>
      <c r="I16" s="31"/>
      <c r="J16" s="4"/>
      <c r="K16" s="43"/>
      <c r="M16" s="4"/>
    </row>
    <row r="17" spans="1:13" s="80" customFormat="1" x14ac:dyDescent="0.25">
      <c r="A17" s="32" t="s">
        <v>58</v>
      </c>
      <c r="B17" s="29"/>
      <c r="C17" s="30">
        <v>2100000</v>
      </c>
      <c r="D17" s="34"/>
      <c r="E17" s="34"/>
      <c r="F17" s="33"/>
      <c r="G17" s="30">
        <v>2100000</v>
      </c>
      <c r="H17" s="29"/>
      <c r="I17" s="83"/>
      <c r="J17" s="4"/>
      <c r="K17" s="43"/>
      <c r="M17" s="4"/>
    </row>
    <row r="18" spans="1:13" s="80" customFormat="1" x14ac:dyDescent="0.25">
      <c r="A18" s="63" t="s">
        <v>24</v>
      </c>
      <c r="B18" s="29"/>
      <c r="C18" s="30">
        <v>150000</v>
      </c>
      <c r="D18" s="34"/>
      <c r="E18" s="34"/>
      <c r="F18" s="33"/>
      <c r="G18" s="30">
        <v>0</v>
      </c>
      <c r="H18" s="29"/>
      <c r="I18" s="83"/>
      <c r="J18" s="4"/>
      <c r="K18" s="43"/>
      <c r="M18" s="4"/>
    </row>
    <row r="19" spans="1:13" s="80" customFormat="1" x14ac:dyDescent="0.25">
      <c r="A19" s="32" t="s">
        <v>59</v>
      </c>
      <c r="B19" s="29"/>
      <c r="C19" s="30">
        <v>700000</v>
      </c>
      <c r="D19" s="34"/>
      <c r="E19" s="34"/>
      <c r="F19" s="33"/>
      <c r="G19" s="30">
        <v>540440</v>
      </c>
      <c r="H19" s="29"/>
      <c r="I19" s="83"/>
      <c r="J19" s="4"/>
      <c r="K19" s="43"/>
      <c r="M19" s="4"/>
    </row>
    <row r="20" spans="1:13" s="80" customFormat="1" x14ac:dyDescent="0.25">
      <c r="A20" s="32" t="s">
        <v>60</v>
      </c>
      <c r="B20" s="29"/>
      <c r="C20" s="30">
        <v>200000</v>
      </c>
      <c r="D20" s="34"/>
      <c r="E20" s="34"/>
      <c r="F20" s="33"/>
      <c r="G20" s="30">
        <v>98000</v>
      </c>
      <c r="H20" s="29"/>
      <c r="I20" s="83"/>
      <c r="J20" s="4"/>
      <c r="K20" s="43"/>
      <c r="M20" s="4"/>
    </row>
    <row r="21" spans="1:13" s="80" customFormat="1" x14ac:dyDescent="0.25">
      <c r="A21" s="32" t="s">
        <v>61</v>
      </c>
      <c r="B21" s="29"/>
      <c r="C21" s="30">
        <v>100000</v>
      </c>
      <c r="D21" s="34"/>
      <c r="E21" s="34"/>
      <c r="F21" s="33"/>
      <c r="G21" s="30">
        <v>0</v>
      </c>
      <c r="H21" s="29"/>
      <c r="I21" s="83"/>
      <c r="J21" s="4"/>
      <c r="K21" s="43"/>
      <c r="M21" s="4"/>
    </row>
    <row r="22" spans="1:13" s="80" customFormat="1" x14ac:dyDescent="0.25">
      <c r="A22" s="32" t="s">
        <v>62</v>
      </c>
      <c r="B22" s="29"/>
      <c r="C22" s="30">
        <v>1000000</v>
      </c>
      <c r="D22" s="34"/>
      <c r="E22" s="34"/>
      <c r="F22" s="33"/>
      <c r="G22" s="30">
        <v>0</v>
      </c>
      <c r="H22" s="29"/>
      <c r="I22" s="83"/>
      <c r="J22" s="4"/>
      <c r="K22" s="43"/>
      <c r="M22" s="4"/>
    </row>
    <row r="23" spans="1:13" s="80" customFormat="1" x14ac:dyDescent="0.25">
      <c r="A23" s="32" t="s">
        <v>63</v>
      </c>
      <c r="B23" s="29"/>
      <c r="C23" s="30">
        <v>200000</v>
      </c>
      <c r="D23" s="34"/>
      <c r="E23" s="34"/>
      <c r="F23" s="33"/>
      <c r="G23" s="30">
        <v>129582</v>
      </c>
      <c r="H23" s="29"/>
      <c r="I23" s="83"/>
      <c r="J23" s="4"/>
      <c r="K23" s="43"/>
      <c r="M23" s="4"/>
    </row>
    <row r="24" spans="1:13" s="80" customFormat="1" x14ac:dyDescent="0.25">
      <c r="A24" s="32" t="s">
        <v>64</v>
      </c>
      <c r="B24" s="29"/>
      <c r="C24" s="30">
        <v>300000</v>
      </c>
      <c r="D24" s="34"/>
      <c r="E24" s="34"/>
      <c r="F24" s="33"/>
      <c r="G24" s="30">
        <v>0</v>
      </c>
      <c r="H24" s="29"/>
      <c r="I24" s="83"/>
      <c r="J24" s="4"/>
      <c r="K24" s="43"/>
      <c r="M24" s="4"/>
    </row>
    <row r="25" spans="1:13" s="80" customFormat="1" ht="30" x14ac:dyDescent="0.25">
      <c r="A25" s="41" t="s">
        <v>65</v>
      </c>
      <c r="B25" s="29"/>
      <c r="C25" s="30">
        <v>300000</v>
      </c>
      <c r="D25" s="34"/>
      <c r="E25" s="34"/>
      <c r="F25" s="33"/>
      <c r="G25" s="30">
        <v>156250</v>
      </c>
      <c r="H25" s="29"/>
      <c r="I25" s="83"/>
      <c r="J25" s="4"/>
      <c r="K25" s="43"/>
      <c r="M25" s="4"/>
    </row>
    <row r="26" spans="1:13" s="88" customFormat="1" x14ac:dyDescent="0.25">
      <c r="A26" s="58"/>
      <c r="B26" s="59"/>
      <c r="C26" s="85">
        <f>SUM(C12:C25)</f>
        <v>7130000</v>
      </c>
      <c r="D26" s="59"/>
      <c r="E26" s="59"/>
      <c r="F26" s="60"/>
      <c r="G26" s="85">
        <f>SUM(G12:G25)</f>
        <v>4664858.54</v>
      </c>
      <c r="H26" s="59"/>
      <c r="I26" s="86"/>
      <c r="J26" s="48"/>
      <c r="K26" s="87"/>
      <c r="M26" s="48"/>
    </row>
    <row r="27" spans="1:13" s="80" customFormat="1" x14ac:dyDescent="0.25">
      <c r="A27" s="28" t="s">
        <v>30</v>
      </c>
      <c r="B27" s="29"/>
      <c r="C27" s="30"/>
      <c r="D27" s="29"/>
      <c r="E27" s="29"/>
      <c r="F27" s="33"/>
      <c r="G27" s="30"/>
      <c r="H27" s="29"/>
      <c r="I27" s="83"/>
      <c r="J27" s="4"/>
      <c r="K27" s="43"/>
      <c r="M27" s="4"/>
    </row>
    <row r="28" spans="1:13" s="80" customFormat="1" x14ac:dyDescent="0.25">
      <c r="A28" s="32" t="s">
        <v>66</v>
      </c>
      <c r="B28" s="29"/>
      <c r="C28" s="30">
        <v>10205656.6</v>
      </c>
      <c r="D28" s="29"/>
      <c r="E28" s="29"/>
      <c r="F28" s="33"/>
      <c r="G28" s="30">
        <f>7000000+200000+3005656.6</f>
        <v>10205656.6</v>
      </c>
      <c r="H28" s="29"/>
      <c r="I28" s="83"/>
      <c r="J28" s="4"/>
      <c r="K28" s="43"/>
      <c r="M28" s="4"/>
    </row>
    <row r="29" spans="1:13" s="80" customFormat="1" x14ac:dyDescent="0.25">
      <c r="A29" s="32" t="s">
        <v>67</v>
      </c>
      <c r="B29" s="29"/>
      <c r="C29" s="30">
        <v>800000</v>
      </c>
      <c r="D29" s="29"/>
      <c r="E29" s="29"/>
      <c r="F29" s="33"/>
      <c r="G29" s="30">
        <v>42500</v>
      </c>
      <c r="H29" s="29"/>
      <c r="I29" s="83"/>
      <c r="J29" s="4"/>
      <c r="K29" s="43"/>
      <c r="M29" s="4"/>
    </row>
    <row r="30" spans="1:13" s="80" customFormat="1" x14ac:dyDescent="0.25">
      <c r="A30" s="32" t="s">
        <v>68</v>
      </c>
      <c r="B30" s="29"/>
      <c r="C30" s="30">
        <v>350000</v>
      </c>
      <c r="D30" s="29"/>
      <c r="E30" s="29"/>
      <c r="F30" s="33"/>
      <c r="G30" s="30">
        <v>83300</v>
      </c>
      <c r="H30" s="29"/>
      <c r="I30" s="83"/>
      <c r="J30" s="4"/>
      <c r="K30" s="43"/>
      <c r="M30" s="4"/>
    </row>
    <row r="31" spans="1:13" s="80" customFormat="1" x14ac:dyDescent="0.25">
      <c r="A31" s="32" t="s">
        <v>31</v>
      </c>
      <c r="B31" s="29"/>
      <c r="C31" s="30">
        <v>350000</v>
      </c>
      <c r="D31" s="29"/>
      <c r="E31" s="29"/>
      <c r="F31" s="33"/>
      <c r="G31" s="30">
        <v>0</v>
      </c>
      <c r="H31" s="29"/>
      <c r="I31" s="83"/>
      <c r="J31" s="4"/>
      <c r="K31" s="43"/>
      <c r="M31" s="4"/>
    </row>
    <row r="32" spans="1:13" s="80" customFormat="1" x14ac:dyDescent="0.25">
      <c r="A32" s="32" t="s">
        <v>69</v>
      </c>
      <c r="B32" s="29"/>
      <c r="C32" s="30">
        <v>500000</v>
      </c>
      <c r="D32" s="29"/>
      <c r="E32" s="29"/>
      <c r="F32" s="33"/>
      <c r="G32" s="30">
        <v>0</v>
      </c>
      <c r="H32" s="29"/>
      <c r="I32" s="83"/>
      <c r="J32" s="4"/>
      <c r="K32" s="43"/>
      <c r="M32" s="4"/>
    </row>
    <row r="33" spans="1:13" s="80" customFormat="1" ht="30" x14ac:dyDescent="0.25">
      <c r="A33" s="89" t="s">
        <v>70</v>
      </c>
      <c r="B33" s="29"/>
      <c r="C33" s="30">
        <v>500000</v>
      </c>
      <c r="D33" s="29"/>
      <c r="E33" s="29"/>
      <c r="F33" s="33"/>
      <c r="G33" s="30">
        <v>0</v>
      </c>
      <c r="H33" s="29"/>
      <c r="I33" s="83"/>
      <c r="J33" s="4"/>
      <c r="K33" s="43"/>
      <c r="M33" s="4"/>
    </row>
    <row r="34" spans="1:13" s="80" customFormat="1" ht="30" x14ac:dyDescent="0.25">
      <c r="A34" s="89" t="s">
        <v>71</v>
      </c>
      <c r="B34" s="29"/>
      <c r="C34" s="30">
        <v>200000</v>
      </c>
      <c r="D34" s="29"/>
      <c r="E34" s="29"/>
      <c r="F34" s="33"/>
      <c r="G34" s="30">
        <v>0</v>
      </c>
      <c r="H34" s="29"/>
      <c r="I34" s="83"/>
      <c r="J34" s="4"/>
      <c r="K34" s="43"/>
      <c r="M34" s="4"/>
    </row>
    <row r="35" spans="1:13" s="88" customFormat="1" x14ac:dyDescent="0.25">
      <c r="A35" s="63"/>
      <c r="B35" s="59"/>
      <c r="C35" s="38">
        <f>SUM(C28:C34)</f>
        <v>12905656.6</v>
      </c>
      <c r="D35" s="59"/>
      <c r="E35" s="59"/>
      <c r="F35" s="60"/>
      <c r="G35" s="38">
        <f>SUM(G28:G34)</f>
        <v>10331456.6</v>
      </c>
      <c r="H35" s="59"/>
      <c r="I35" s="86"/>
      <c r="J35" s="48"/>
      <c r="K35" s="87"/>
      <c r="M35" s="48"/>
    </row>
    <row r="36" spans="1:13" s="80" customFormat="1" x14ac:dyDescent="0.25">
      <c r="A36" s="56" t="s">
        <v>38</v>
      </c>
      <c r="B36" s="29"/>
      <c r="C36" s="30"/>
      <c r="D36" s="29"/>
      <c r="E36" s="29"/>
      <c r="F36" s="33"/>
      <c r="G36" s="30"/>
      <c r="H36" s="29"/>
      <c r="I36" s="31"/>
      <c r="J36" s="4"/>
      <c r="K36" s="43"/>
      <c r="M36" s="4"/>
    </row>
    <row r="37" spans="1:13" s="80" customFormat="1" x14ac:dyDescent="0.25">
      <c r="A37" s="32" t="s">
        <v>72</v>
      </c>
      <c r="B37" s="29"/>
      <c r="C37" s="30">
        <v>105706.8</v>
      </c>
      <c r="D37" s="29"/>
      <c r="E37" s="29"/>
      <c r="F37" s="33"/>
      <c r="G37" s="30">
        <v>0</v>
      </c>
      <c r="H37" s="29"/>
      <c r="I37" s="31"/>
      <c r="J37" s="4"/>
      <c r="K37" s="43"/>
      <c r="M37" s="4"/>
    </row>
    <row r="38" spans="1:13" s="88" customFormat="1" x14ac:dyDescent="0.25">
      <c r="A38" s="58"/>
      <c r="B38" s="59"/>
      <c r="C38" s="38">
        <f>SUM(C37:C37)</f>
        <v>105706.8</v>
      </c>
      <c r="D38" s="59"/>
      <c r="E38" s="59"/>
      <c r="F38" s="60"/>
      <c r="G38" s="38">
        <f>SUM(G37:G37)</f>
        <v>0</v>
      </c>
      <c r="H38" s="59"/>
      <c r="I38" s="62"/>
      <c r="J38" s="48"/>
      <c r="K38" s="87"/>
      <c r="M38" s="48"/>
    </row>
    <row r="39" spans="1:13" s="80" customFormat="1" x14ac:dyDescent="0.25">
      <c r="A39" s="63"/>
      <c r="B39" s="29"/>
      <c r="C39" s="90">
        <f>C26+C35+C38</f>
        <v>20141363.400000002</v>
      </c>
      <c r="D39" s="90"/>
      <c r="E39" s="90"/>
      <c r="F39" s="90"/>
      <c r="G39" s="90">
        <f>G26+G35+G38</f>
        <v>14996315.140000001</v>
      </c>
      <c r="H39" s="29"/>
      <c r="I39" s="31"/>
      <c r="J39" s="4"/>
      <c r="K39" s="57">
        <f>G39/C39</f>
        <v>0.74455312891082626</v>
      </c>
      <c r="M39" s="4"/>
    </row>
    <row r="40" spans="1:13" s="80" customFormat="1" x14ac:dyDescent="0.25">
      <c r="A40" s="11"/>
      <c r="B40" s="12"/>
      <c r="C40" s="13"/>
      <c r="D40" s="12"/>
      <c r="E40" s="12"/>
      <c r="F40" s="12"/>
      <c r="G40" s="12"/>
      <c r="H40" s="12"/>
      <c r="I40" s="14"/>
      <c r="J40" s="4"/>
      <c r="K40" s="4"/>
      <c r="M40" s="4"/>
    </row>
    <row r="41" spans="1:13" s="80" customFormat="1" ht="15" customHeight="1" x14ac:dyDescent="0.25">
      <c r="A41" s="65" t="s">
        <v>46</v>
      </c>
      <c r="B41" s="66"/>
      <c r="C41" s="66"/>
      <c r="D41" s="66"/>
      <c r="E41" s="66"/>
      <c r="F41" s="66"/>
      <c r="G41" s="66"/>
      <c r="H41" s="66"/>
      <c r="I41" s="67"/>
      <c r="J41" s="4"/>
      <c r="K41" s="4"/>
      <c r="M41" s="4"/>
    </row>
    <row r="42" spans="1:13" s="80" customFormat="1" x14ac:dyDescent="0.25">
      <c r="A42" s="11"/>
      <c r="B42" s="12"/>
      <c r="C42" s="13"/>
      <c r="D42" s="12"/>
      <c r="E42" s="12"/>
      <c r="F42" s="12"/>
      <c r="G42" s="12"/>
      <c r="H42" s="12"/>
      <c r="I42" s="14"/>
      <c r="J42" s="4"/>
      <c r="K42" s="4"/>
      <c r="M42" s="4"/>
    </row>
    <row r="43" spans="1:13" s="80" customFormat="1" x14ac:dyDescent="0.25">
      <c r="A43" s="11"/>
      <c r="B43" s="12"/>
      <c r="C43" s="13"/>
      <c r="D43" s="12"/>
      <c r="E43" s="12"/>
      <c r="F43" s="12"/>
      <c r="G43" s="12"/>
      <c r="H43" s="12"/>
      <c r="I43" s="14"/>
      <c r="J43" s="4"/>
      <c r="K43" s="4"/>
      <c r="M43" s="4"/>
    </row>
    <row r="44" spans="1:13" s="91" customFormat="1" x14ac:dyDescent="0.25">
      <c r="A44" s="68" t="s">
        <v>47</v>
      </c>
      <c r="B44" s="69"/>
      <c r="C44" s="70"/>
      <c r="D44" s="71"/>
      <c r="E44" s="71"/>
      <c r="F44" s="71"/>
      <c r="G44" s="72" t="s">
        <v>48</v>
      </c>
      <c r="H44" s="72"/>
      <c r="I44" s="73"/>
      <c r="L44" s="92"/>
    </row>
    <row r="45" spans="1:13" x14ac:dyDescent="0.25">
      <c r="A45" s="74" t="s">
        <v>49</v>
      </c>
      <c r="B45" s="75"/>
      <c r="C45" s="13"/>
      <c r="D45" s="12"/>
      <c r="E45" s="12"/>
      <c r="F45" s="12"/>
      <c r="G45" s="75" t="s">
        <v>50</v>
      </c>
      <c r="H45" s="75"/>
      <c r="I45" s="14"/>
    </row>
    <row r="46" spans="1:13" ht="15.75" thickBot="1" x14ac:dyDescent="0.3">
      <c r="A46" s="76"/>
      <c r="B46" s="77"/>
      <c r="C46" s="78"/>
      <c r="D46" s="77"/>
      <c r="E46" s="77"/>
      <c r="F46" s="77"/>
      <c r="G46" s="77"/>
      <c r="H46" s="77"/>
      <c r="I46" s="79"/>
    </row>
    <row r="48" spans="1:13" x14ac:dyDescent="0.25">
      <c r="G48" s="43">
        <f>14996315.14-G39</f>
        <v>0</v>
      </c>
    </row>
    <row r="49" spans="3:12" x14ac:dyDescent="0.25">
      <c r="C49" s="4"/>
      <c r="G49" s="80"/>
      <c r="L49" s="4"/>
    </row>
    <row r="50" spans="3:12" x14ac:dyDescent="0.25">
      <c r="C50" s="4"/>
      <c r="G50" s="43"/>
      <c r="L50" s="4"/>
    </row>
  </sheetData>
  <mergeCells count="15">
    <mergeCell ref="C9:C10"/>
    <mergeCell ref="D9:D10"/>
    <mergeCell ref="E9:E10"/>
    <mergeCell ref="F9:G9"/>
    <mergeCell ref="H9:H10"/>
    <mergeCell ref="I9:I10"/>
    <mergeCell ref="A41:I41"/>
    <mergeCell ref="G44:H44"/>
    <mergeCell ref="A45:B45"/>
    <mergeCell ref="G45:H45"/>
    <mergeCell ref="A3:I3"/>
    <mergeCell ref="A4:I4"/>
    <mergeCell ref="A5:I5"/>
    <mergeCell ref="A9:A10"/>
    <mergeCell ref="B9:B10"/>
  </mergeCells>
  <pageMargins left="0.7" right="0.2" top="0.5" bottom="0.25" header="0.3" footer="0.3"/>
  <pageSetup scale="70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CONTG 4TH Q</vt:lpstr>
      <vt:lpstr>4TH Q CURRENT </vt:lpstr>
      <vt:lpstr>'4TH Q CURRENT '!Print_Area</vt:lpstr>
      <vt:lpstr>'CONTG 4TH Q'!Print_Area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budget</cp:lastModifiedBy>
  <cp:lastPrinted>2020-04-14T02:39:06Z</cp:lastPrinted>
  <dcterms:created xsi:type="dcterms:W3CDTF">2020-04-14T02:33:27Z</dcterms:created>
  <dcterms:modified xsi:type="dcterms:W3CDTF">2020-04-14T02:58:27Z</dcterms:modified>
</cp:coreProperties>
</file>