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60" windowWidth="16815" windowHeight="7695" firstSheet="15" activeTab="22"/>
  </bookViews>
  <sheets>
    <sheet name="Summary-Office" sheetId="20" r:id="rId1"/>
    <sheet name="Mayor's office" sheetId="47" r:id="rId2"/>
    <sheet name="Mayor's Office -Library" sheetId="46" r:id="rId3"/>
    <sheet name="Mayor's Office-DILG" sheetId="45" r:id="rId4"/>
    <sheet name="Mayor's Office-HRMO" sheetId="44" r:id="rId5"/>
    <sheet name="Mayor's Office-Comelec" sheetId="43" r:id="rId6"/>
    <sheet name="Mayor's Office-VMV" sheetId="50" r:id="rId7"/>
    <sheet name="Mayor's Office-PNP" sheetId="49" r:id="rId8"/>
    <sheet name="Mayor's Office-Tourism1" sheetId="48" r:id="rId9"/>
    <sheet name="Mayor's Office-Tourism2" sheetId="51" r:id="rId10"/>
    <sheet name="MPDO" sheetId="52" r:id="rId11"/>
    <sheet name="Municipal Budget Office" sheetId="57" r:id="rId12"/>
    <sheet name="Municipal Budget Office-PIWAS" sheetId="56" r:id="rId13"/>
    <sheet name="MSDWO" sheetId="55" r:id="rId14"/>
    <sheet name="MSWDO-OSCA" sheetId="54" r:id="rId15"/>
    <sheet name=" LCR 1" sheetId="67" r:id="rId16"/>
    <sheet name="LCR 2" sheetId="66" r:id="rId17"/>
    <sheet name="Vice Mayor's Office" sheetId="65" r:id="rId18"/>
    <sheet name="Municipal Accountant's office" sheetId="64" r:id="rId19"/>
    <sheet name="RHU 1" sheetId="63" r:id="rId20"/>
    <sheet name="RHU 2" sheetId="62" r:id="rId21"/>
    <sheet name="RHU 3" sheetId="61" r:id="rId22"/>
    <sheet name="MAO (livelihood)1" sheetId="60" r:id="rId23"/>
    <sheet name="MAO (office supplies)" sheetId="72" r:id="rId24"/>
    <sheet name="MAO (capital outlay)" sheetId="71" r:id="rId25"/>
    <sheet name="MAO (Agri Pinoy Awards)1" sheetId="70" r:id="rId26"/>
    <sheet name="MAO (Palayan)" sheetId="69" r:id="rId27"/>
    <sheet name="MEO1" sheetId="68" r:id="rId28"/>
    <sheet name="MTO" sheetId="80" r:id="rId29"/>
    <sheet name="Assesor's Office " sheetId="79" r:id="rId30"/>
    <sheet name="LDRRMO1" sheetId="78" r:id="rId31"/>
    <sheet name="LDRRMO 2" sheetId="77" r:id="rId32"/>
    <sheet name="MENRO" sheetId="76" r:id="rId33"/>
    <sheet name="MENRO (solid waste)" sheetId="75" r:id="rId34"/>
    <sheet name="MENRO (Centennial)" sheetId="74" r:id="rId35"/>
    <sheet name="MENRO (Nursery)" sheetId="73" r:id="rId36"/>
    <sheet name="MENRO (Clean and Green)" sheetId="81" r:id="rId37"/>
    <sheet name="Sheet11" sheetId="53" r:id="rId38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20" l="1"/>
  <c r="F67" i="47" l="1"/>
  <c r="F66" i="47"/>
  <c r="N241" i="47"/>
  <c r="L241" i="47"/>
  <c r="J241" i="47"/>
  <c r="H241" i="47"/>
  <c r="F241" i="47"/>
  <c r="N236" i="47"/>
  <c r="J236" i="47"/>
  <c r="H236" i="47"/>
  <c r="F236" i="47"/>
  <c r="D11" i="81"/>
  <c r="F11" i="81"/>
  <c r="H11" i="81"/>
  <c r="J11" i="81"/>
  <c r="L11" i="81"/>
  <c r="N11" i="81"/>
  <c r="F12" i="81"/>
  <c r="H12" i="81"/>
  <c r="J12" i="81"/>
  <c r="L12" i="81"/>
  <c r="N12" i="81"/>
  <c r="F13" i="81"/>
  <c r="H13" i="81"/>
  <c r="J13" i="81"/>
  <c r="L13" i="81"/>
  <c r="N13" i="81"/>
  <c r="F14" i="81"/>
  <c r="H14" i="81"/>
  <c r="J14" i="81"/>
  <c r="L14" i="81"/>
  <c r="N14" i="81"/>
  <c r="F15" i="81"/>
  <c r="H15" i="81"/>
  <c r="J15" i="81"/>
  <c r="N15" i="81"/>
  <c r="F16" i="81"/>
  <c r="J16" i="81"/>
  <c r="N16" i="81"/>
  <c r="D18" i="81"/>
  <c r="F18" i="81"/>
  <c r="H18" i="81"/>
  <c r="J18" i="81"/>
  <c r="L18" i="81"/>
  <c r="N18" i="81"/>
  <c r="D19" i="81"/>
  <c r="F19" i="81"/>
  <c r="H19" i="81"/>
  <c r="J19" i="81"/>
  <c r="L19" i="81"/>
  <c r="N19" i="81"/>
  <c r="F21" i="81"/>
  <c r="H21" i="81"/>
  <c r="J21" i="81"/>
  <c r="L21" i="81"/>
  <c r="N21" i="81"/>
  <c r="F22" i="81"/>
  <c r="H22" i="81"/>
  <c r="J22" i="81"/>
  <c r="L22" i="81"/>
  <c r="N22" i="81"/>
  <c r="F11" i="73"/>
  <c r="H11" i="73"/>
  <c r="J11" i="73"/>
  <c r="L11" i="73"/>
  <c r="N11" i="73"/>
  <c r="F12" i="73"/>
  <c r="H12" i="73"/>
  <c r="J12" i="73"/>
  <c r="L12" i="73"/>
  <c r="N12" i="73"/>
  <c r="F13" i="73"/>
  <c r="H13" i="73"/>
  <c r="J13" i="73"/>
  <c r="L13" i="73"/>
  <c r="N13" i="73"/>
  <c r="F14" i="73"/>
  <c r="H14" i="73"/>
  <c r="J14" i="73"/>
  <c r="L14" i="73"/>
  <c r="N14" i="73"/>
  <c r="F11" i="74"/>
  <c r="H11" i="74"/>
  <c r="J11" i="74"/>
  <c r="L11" i="74"/>
  <c r="N11" i="74"/>
  <c r="O11" i="74"/>
  <c r="D13" i="74"/>
  <c r="F13" i="74"/>
  <c r="H13" i="74"/>
  <c r="J13" i="74"/>
  <c r="L13" i="74"/>
  <c r="N13" i="74"/>
  <c r="O13" i="74"/>
  <c r="F14" i="74"/>
  <c r="H14" i="74"/>
  <c r="J14" i="74"/>
  <c r="L14" i="74"/>
  <c r="N14" i="74"/>
  <c r="O14" i="74"/>
  <c r="F15" i="74"/>
  <c r="H15" i="74"/>
  <c r="J15" i="74"/>
  <c r="L15" i="74"/>
  <c r="N15" i="74"/>
  <c r="O15" i="74"/>
  <c r="F16" i="74"/>
  <c r="H16" i="74"/>
  <c r="J16" i="74"/>
  <c r="L16" i="74"/>
  <c r="N16" i="74"/>
  <c r="F17" i="74"/>
  <c r="H17" i="74"/>
  <c r="J17" i="74"/>
  <c r="L17" i="74"/>
  <c r="N17" i="74"/>
  <c r="D11" i="75"/>
  <c r="F11" i="75"/>
  <c r="H11" i="75"/>
  <c r="J11" i="75"/>
  <c r="L11" i="75"/>
  <c r="N11" i="75"/>
  <c r="O11" i="75"/>
  <c r="P11" i="75"/>
  <c r="F12" i="75"/>
  <c r="H12" i="75"/>
  <c r="P12" i="75" s="1"/>
  <c r="J12" i="75"/>
  <c r="L12" i="75"/>
  <c r="N12" i="75"/>
  <c r="O12" i="75"/>
  <c r="F13" i="75"/>
  <c r="H13" i="75"/>
  <c r="J13" i="75"/>
  <c r="L13" i="75"/>
  <c r="N13" i="75"/>
  <c r="O13" i="75"/>
  <c r="P13" i="75"/>
  <c r="F14" i="75"/>
  <c r="H14" i="75"/>
  <c r="P14" i="75" s="1"/>
  <c r="J14" i="75"/>
  <c r="L14" i="75"/>
  <c r="N14" i="75"/>
  <c r="O14" i="75"/>
  <c r="F15" i="75"/>
  <c r="H15" i="75"/>
  <c r="J15" i="75"/>
  <c r="L15" i="75"/>
  <c r="N15" i="75"/>
  <c r="O15" i="75"/>
  <c r="P15" i="75"/>
  <c r="D17" i="75"/>
  <c r="F17" i="75"/>
  <c r="G17" i="75"/>
  <c r="H17" i="75"/>
  <c r="H24" i="75" s="1"/>
  <c r="I17" i="75"/>
  <c r="J17" i="75"/>
  <c r="K17" i="75"/>
  <c r="L17" i="75"/>
  <c r="L24" i="75" s="1"/>
  <c r="M17" i="75"/>
  <c r="N17" i="75"/>
  <c r="O17" i="75"/>
  <c r="P17" i="75"/>
  <c r="F18" i="75"/>
  <c r="H18" i="75"/>
  <c r="P18" i="75" s="1"/>
  <c r="J18" i="75"/>
  <c r="L18" i="75"/>
  <c r="N18" i="75"/>
  <c r="O18" i="75"/>
  <c r="F19" i="75"/>
  <c r="H19" i="75"/>
  <c r="J19" i="75"/>
  <c r="L19" i="75"/>
  <c r="N19" i="75"/>
  <c r="O19" i="75"/>
  <c r="F20" i="75"/>
  <c r="H20" i="75"/>
  <c r="J20" i="75"/>
  <c r="L20" i="75"/>
  <c r="N20" i="75"/>
  <c r="F21" i="75"/>
  <c r="H21" i="75"/>
  <c r="J21" i="75"/>
  <c r="L21" i="75"/>
  <c r="N21" i="75"/>
  <c r="F22" i="75"/>
  <c r="H22" i="75"/>
  <c r="P19" i="75" s="1"/>
  <c r="J22" i="75"/>
  <c r="L22" i="75"/>
  <c r="N22" i="75"/>
  <c r="C23" i="75"/>
  <c r="F23" i="75" s="1"/>
  <c r="F24" i="75" s="1"/>
  <c r="H23" i="75"/>
  <c r="L23" i="75"/>
  <c r="F10" i="76"/>
  <c r="H10" i="76"/>
  <c r="J10" i="76"/>
  <c r="L10" i="76"/>
  <c r="N10" i="76"/>
  <c r="O10" i="76"/>
  <c r="F11" i="76"/>
  <c r="H11" i="76"/>
  <c r="J11" i="76"/>
  <c r="L11" i="76"/>
  <c r="N11" i="76"/>
  <c r="O11" i="76"/>
  <c r="F12" i="76"/>
  <c r="H12" i="76"/>
  <c r="J12" i="76"/>
  <c r="L12" i="76"/>
  <c r="N12" i="76"/>
  <c r="O12" i="76"/>
  <c r="F13" i="76"/>
  <c r="H13" i="76"/>
  <c r="J13" i="76"/>
  <c r="L13" i="76"/>
  <c r="N13" i="76"/>
  <c r="O13" i="76"/>
  <c r="F14" i="76"/>
  <c r="H14" i="76"/>
  <c r="J14" i="76"/>
  <c r="L14" i="76"/>
  <c r="N14" i="76"/>
  <c r="O14" i="76"/>
  <c r="F15" i="76"/>
  <c r="H15" i="76"/>
  <c r="J15" i="76"/>
  <c r="L15" i="76"/>
  <c r="N15" i="76"/>
  <c r="O15" i="76"/>
  <c r="F16" i="76"/>
  <c r="H16" i="76"/>
  <c r="J16" i="76"/>
  <c r="L16" i="76"/>
  <c r="N16" i="76"/>
  <c r="F17" i="76"/>
  <c r="H17" i="76"/>
  <c r="J17" i="76"/>
  <c r="L17" i="76"/>
  <c r="N17" i="76"/>
  <c r="O17" i="76"/>
  <c r="F18" i="76"/>
  <c r="H18" i="76"/>
  <c r="J18" i="76"/>
  <c r="L18" i="76"/>
  <c r="N18" i="76"/>
  <c r="O18" i="76"/>
  <c r="F19" i="76"/>
  <c r="H19" i="76"/>
  <c r="J19" i="76"/>
  <c r="L19" i="76"/>
  <c r="N19" i="76"/>
  <c r="O19" i="76"/>
  <c r="F20" i="76"/>
  <c r="H20" i="76"/>
  <c r="J20" i="76"/>
  <c r="L20" i="76"/>
  <c r="N20" i="76"/>
  <c r="F21" i="76"/>
  <c r="H21" i="76"/>
  <c r="J21" i="76"/>
  <c r="L21" i="76"/>
  <c r="N21" i="76"/>
  <c r="O21" i="76"/>
  <c r="F22" i="76"/>
  <c r="H22" i="76"/>
  <c r="J22" i="76"/>
  <c r="L22" i="76"/>
  <c r="N22" i="76"/>
  <c r="O22" i="76"/>
  <c r="F23" i="76"/>
  <c r="H23" i="76"/>
  <c r="J23" i="76"/>
  <c r="L23" i="76"/>
  <c r="N23" i="76"/>
  <c r="O23" i="76"/>
  <c r="F24" i="76"/>
  <c r="H24" i="76"/>
  <c r="J24" i="76"/>
  <c r="L24" i="76"/>
  <c r="N24" i="76"/>
  <c r="O24" i="76"/>
  <c r="F25" i="76"/>
  <c r="H25" i="76"/>
  <c r="J25" i="76"/>
  <c r="L25" i="76"/>
  <c r="N25" i="76"/>
  <c r="O25" i="76"/>
  <c r="F26" i="76"/>
  <c r="H26" i="76"/>
  <c r="J26" i="76"/>
  <c r="L26" i="76"/>
  <c r="N26" i="76"/>
  <c r="O26" i="76"/>
  <c r="F27" i="76"/>
  <c r="H27" i="76"/>
  <c r="J27" i="76"/>
  <c r="L27" i="76"/>
  <c r="N27" i="76"/>
  <c r="O27" i="76"/>
  <c r="F28" i="76"/>
  <c r="H28" i="76"/>
  <c r="J28" i="76"/>
  <c r="L28" i="76"/>
  <c r="N28" i="76"/>
  <c r="O28" i="76"/>
  <c r="F29" i="76"/>
  <c r="H29" i="76"/>
  <c r="J29" i="76"/>
  <c r="L29" i="76"/>
  <c r="N29" i="76"/>
  <c r="O29" i="76"/>
  <c r="F30" i="76"/>
  <c r="H30" i="76"/>
  <c r="J30" i="76"/>
  <c r="L30" i="76"/>
  <c r="N30" i="76"/>
  <c r="O30" i="76"/>
  <c r="F31" i="76"/>
  <c r="H31" i="76"/>
  <c r="J31" i="76"/>
  <c r="L31" i="76"/>
  <c r="N31" i="76"/>
  <c r="F32" i="76"/>
  <c r="H32" i="76"/>
  <c r="J32" i="76"/>
  <c r="L32" i="76"/>
  <c r="N32" i="76"/>
  <c r="F33" i="76"/>
  <c r="H33" i="76"/>
  <c r="J33" i="76"/>
  <c r="L33" i="76"/>
  <c r="N33" i="76"/>
  <c r="F34" i="76"/>
  <c r="H34" i="76"/>
  <c r="J34" i="76"/>
  <c r="L34" i="76"/>
  <c r="N34" i="76"/>
  <c r="F35" i="76"/>
  <c r="H35" i="76"/>
  <c r="J35" i="76"/>
  <c r="L35" i="76"/>
  <c r="N35" i="76"/>
  <c r="F36" i="76"/>
  <c r="H36" i="76"/>
  <c r="J36" i="76"/>
  <c r="L36" i="76"/>
  <c r="N36" i="76"/>
  <c r="O36" i="76"/>
  <c r="F37" i="76"/>
  <c r="H37" i="76"/>
  <c r="J37" i="76"/>
  <c r="L37" i="76"/>
  <c r="N37" i="76"/>
  <c r="F38" i="76"/>
  <c r="H38" i="76"/>
  <c r="J38" i="76"/>
  <c r="L38" i="76"/>
  <c r="N38" i="76"/>
  <c r="O39" i="76"/>
  <c r="F40" i="76"/>
  <c r="H40" i="76"/>
  <c r="J40" i="76"/>
  <c r="L40" i="76"/>
  <c r="N40" i="76"/>
  <c r="O40" i="76"/>
  <c r="F41" i="76"/>
  <c r="H41" i="76"/>
  <c r="J41" i="76"/>
  <c r="L41" i="76"/>
  <c r="N41" i="76"/>
  <c r="F42" i="76"/>
  <c r="H42" i="76"/>
  <c r="J42" i="76"/>
  <c r="L42" i="76"/>
  <c r="N42" i="76"/>
  <c r="F43" i="76"/>
  <c r="H43" i="76"/>
  <c r="J43" i="76"/>
  <c r="L43" i="76"/>
  <c r="N43" i="76"/>
  <c r="F44" i="76"/>
  <c r="H44" i="76"/>
  <c r="J44" i="76"/>
  <c r="L44" i="76"/>
  <c r="N44" i="76"/>
  <c r="F45" i="76"/>
  <c r="H45" i="76"/>
  <c r="J45" i="76"/>
  <c r="L45" i="76"/>
  <c r="N45" i="76"/>
  <c r="F46" i="76"/>
  <c r="H46" i="76"/>
  <c r="J46" i="76"/>
  <c r="L46" i="76"/>
  <c r="N46" i="76"/>
  <c r="F47" i="76"/>
  <c r="H47" i="76"/>
  <c r="J47" i="76"/>
  <c r="L47" i="76"/>
  <c r="N47" i="76"/>
  <c r="F48" i="76"/>
  <c r="H48" i="76"/>
  <c r="J48" i="76"/>
  <c r="L48" i="76"/>
  <c r="N48" i="76"/>
  <c r="F49" i="76"/>
  <c r="H49" i="76"/>
  <c r="J49" i="76"/>
  <c r="L49" i="76"/>
  <c r="N49" i="76"/>
  <c r="F50" i="76"/>
  <c r="H50" i="76"/>
  <c r="J50" i="76"/>
  <c r="L50" i="76"/>
  <c r="N50" i="76"/>
  <c r="F51" i="76"/>
  <c r="H51" i="76"/>
  <c r="J51" i="76"/>
  <c r="L51" i="76"/>
  <c r="N51" i="76"/>
  <c r="F52" i="76"/>
  <c r="H52" i="76"/>
  <c r="J52" i="76"/>
  <c r="L52" i="76"/>
  <c r="N52" i="76"/>
  <c r="F53" i="76"/>
  <c r="H53" i="76"/>
  <c r="J53" i="76"/>
  <c r="L53" i="76"/>
  <c r="N53" i="76"/>
  <c r="N23" i="75" l="1"/>
  <c r="N24" i="75" s="1"/>
  <c r="J23" i="75"/>
  <c r="J24" i="75" s="1"/>
  <c r="D13" i="77" l="1"/>
  <c r="H13" i="77"/>
  <c r="J13" i="77"/>
  <c r="L13" i="77"/>
  <c r="N13" i="77"/>
  <c r="D14" i="77"/>
  <c r="H14" i="77"/>
  <c r="J14" i="77"/>
  <c r="L14" i="77"/>
  <c r="N14" i="77"/>
  <c r="D15" i="77"/>
  <c r="D51" i="77" s="1"/>
  <c r="H15" i="77"/>
  <c r="J15" i="77"/>
  <c r="L15" i="77"/>
  <c r="N15" i="77"/>
  <c r="D16" i="77"/>
  <c r="H16" i="77"/>
  <c r="J16" i="77"/>
  <c r="L16" i="77"/>
  <c r="N16" i="77"/>
  <c r="D17" i="77"/>
  <c r="H17" i="77"/>
  <c r="J17" i="77"/>
  <c r="L17" i="77"/>
  <c r="N17" i="77"/>
  <c r="D18" i="77"/>
  <c r="H18" i="77"/>
  <c r="J18" i="77"/>
  <c r="L18" i="77"/>
  <c r="N18" i="77"/>
  <c r="D19" i="77"/>
  <c r="H19" i="77"/>
  <c r="J19" i="77"/>
  <c r="L19" i="77"/>
  <c r="N19" i="77"/>
  <c r="D20" i="77"/>
  <c r="H20" i="77"/>
  <c r="J20" i="77"/>
  <c r="L20" i="77"/>
  <c r="N20" i="77"/>
  <c r="D21" i="77"/>
  <c r="H21" i="77"/>
  <c r="J21" i="77"/>
  <c r="L21" i="77"/>
  <c r="N21" i="77"/>
  <c r="D22" i="77"/>
  <c r="H22" i="77"/>
  <c r="J22" i="77"/>
  <c r="L22" i="77"/>
  <c r="D23" i="77"/>
  <c r="H23" i="77"/>
  <c r="J23" i="77"/>
  <c r="L23" i="77"/>
  <c r="D24" i="77"/>
  <c r="H24" i="77"/>
  <c r="J24" i="77"/>
  <c r="L24" i="77"/>
  <c r="N24" i="77"/>
  <c r="D25" i="77"/>
  <c r="H25" i="77"/>
  <c r="J25" i="77"/>
  <c r="L25" i="77"/>
  <c r="N25" i="77"/>
  <c r="D26" i="77"/>
  <c r="H26" i="77"/>
  <c r="J26" i="77"/>
  <c r="L26" i="77"/>
  <c r="N26" i="77"/>
  <c r="D27" i="77"/>
  <c r="H27" i="77"/>
  <c r="J27" i="77"/>
  <c r="L27" i="77"/>
  <c r="N27" i="77"/>
  <c r="D28" i="77"/>
  <c r="H28" i="77"/>
  <c r="J28" i="77"/>
  <c r="L28" i="77"/>
  <c r="N28" i="77"/>
  <c r="D29" i="77"/>
  <c r="H29" i="77"/>
  <c r="J29" i="77"/>
  <c r="L29" i="77"/>
  <c r="N29" i="77"/>
  <c r="D30" i="77"/>
  <c r="H30" i="77"/>
  <c r="J30" i="77"/>
  <c r="L30" i="77"/>
  <c r="N30" i="77"/>
  <c r="D31" i="77"/>
  <c r="H31" i="77"/>
  <c r="J31" i="77"/>
  <c r="L31" i="77"/>
  <c r="N31" i="77"/>
  <c r="D32" i="77"/>
  <c r="H32" i="77"/>
  <c r="J32" i="77"/>
  <c r="L32" i="77"/>
  <c r="N32" i="77"/>
  <c r="D33" i="77"/>
  <c r="H33" i="77"/>
  <c r="J33" i="77"/>
  <c r="L33" i="77"/>
  <c r="N33" i="77"/>
  <c r="D34" i="77"/>
  <c r="H34" i="77"/>
  <c r="J34" i="77"/>
  <c r="L34" i="77"/>
  <c r="N34" i="77"/>
  <c r="D35" i="77"/>
  <c r="H35" i="77"/>
  <c r="J35" i="77"/>
  <c r="L35" i="77"/>
  <c r="N35" i="77"/>
  <c r="D36" i="77"/>
  <c r="H36" i="77"/>
  <c r="J36" i="77"/>
  <c r="L36" i="77"/>
  <c r="N36" i="77"/>
  <c r="D37" i="77"/>
  <c r="H37" i="77"/>
  <c r="J37" i="77"/>
  <c r="L37" i="77"/>
  <c r="N37" i="77"/>
  <c r="D38" i="77"/>
  <c r="H38" i="77"/>
  <c r="J38" i="77"/>
  <c r="L38" i="77"/>
  <c r="N38" i="77"/>
  <c r="D39" i="77"/>
  <c r="H39" i="77"/>
  <c r="J39" i="77"/>
  <c r="L39" i="77"/>
  <c r="N39" i="77"/>
  <c r="D40" i="77"/>
  <c r="H40" i="77"/>
  <c r="J40" i="77"/>
  <c r="L40" i="77"/>
  <c r="N40" i="77"/>
  <c r="D41" i="77"/>
  <c r="H41" i="77"/>
  <c r="J41" i="77"/>
  <c r="L41" i="77"/>
  <c r="N41" i="77"/>
  <c r="D42" i="77"/>
  <c r="H42" i="77"/>
  <c r="J42" i="77"/>
  <c r="L42" i="77"/>
  <c r="N42" i="77"/>
  <c r="D43" i="77"/>
  <c r="H43" i="77"/>
  <c r="J43" i="77"/>
  <c r="L43" i="77"/>
  <c r="N43" i="77"/>
  <c r="D44" i="77"/>
  <c r="H44" i="77"/>
  <c r="J44" i="77"/>
  <c r="L44" i="77"/>
  <c r="N44" i="77"/>
  <c r="D45" i="77"/>
  <c r="H45" i="77"/>
  <c r="J45" i="77"/>
  <c r="L45" i="77"/>
  <c r="N45" i="77"/>
  <c r="D46" i="77"/>
  <c r="H46" i="77"/>
  <c r="J46" i="77"/>
  <c r="L46" i="77"/>
  <c r="N46" i="77"/>
  <c r="D47" i="77"/>
  <c r="H47" i="77"/>
  <c r="J47" i="77"/>
  <c r="L47" i="77"/>
  <c r="N47" i="77"/>
  <c r="D48" i="77"/>
  <c r="H48" i="77"/>
  <c r="J48" i="77"/>
  <c r="L48" i="77"/>
  <c r="N48" i="77"/>
  <c r="D49" i="77"/>
  <c r="H49" i="77"/>
  <c r="J49" i="77"/>
  <c r="L49" i="77"/>
  <c r="N49" i="77"/>
  <c r="D50" i="77"/>
  <c r="H50" i="77"/>
  <c r="J50" i="77"/>
  <c r="L50" i="77"/>
  <c r="N50" i="77"/>
  <c r="C51" i="77"/>
  <c r="E51" i="77"/>
  <c r="G51" i="77"/>
  <c r="H51" i="77"/>
  <c r="I51" i="77"/>
  <c r="J51" i="77"/>
  <c r="K51" i="77"/>
  <c r="L51" i="77"/>
  <c r="M51" i="77"/>
  <c r="N51" i="77"/>
  <c r="C52" i="77"/>
  <c r="D52" i="77"/>
  <c r="E52" i="77"/>
  <c r="F52" i="77"/>
  <c r="G52" i="77"/>
  <c r="H52" i="77"/>
  <c r="H53" i="77" s="1"/>
  <c r="I52" i="77"/>
  <c r="J52" i="77"/>
  <c r="K52" i="77"/>
  <c r="L52" i="77"/>
  <c r="M52" i="77"/>
  <c r="N52" i="77"/>
  <c r="G53" i="77"/>
  <c r="I53" i="77"/>
  <c r="J53" i="77"/>
  <c r="K53" i="77"/>
  <c r="L53" i="77"/>
  <c r="M53" i="77"/>
  <c r="N53" i="77"/>
  <c r="D13" i="78"/>
  <c r="H13" i="78"/>
  <c r="F13" i="78" s="1"/>
  <c r="J13" i="78"/>
  <c r="L13" i="78"/>
  <c r="N13" i="78"/>
  <c r="D14" i="78"/>
  <c r="H14" i="78"/>
  <c r="F14" i="78" s="1"/>
  <c r="J14" i="78"/>
  <c r="L14" i="78"/>
  <c r="N14" i="78"/>
  <c r="D15" i="78"/>
  <c r="H15" i="78"/>
  <c r="F15" i="78" s="1"/>
  <c r="J15" i="78"/>
  <c r="L15" i="78"/>
  <c r="N15" i="78"/>
  <c r="D16" i="78"/>
  <c r="H16" i="78"/>
  <c r="F16" i="78" s="1"/>
  <c r="J16" i="78"/>
  <c r="L16" i="78"/>
  <c r="N16" i="78"/>
  <c r="D17" i="78"/>
  <c r="H17" i="78"/>
  <c r="F17" i="78" s="1"/>
  <c r="J17" i="78"/>
  <c r="L17" i="78"/>
  <c r="N17" i="78"/>
  <c r="D18" i="78"/>
  <c r="H18" i="78"/>
  <c r="F18" i="78" s="1"/>
  <c r="J18" i="78"/>
  <c r="L18" i="78"/>
  <c r="N18" i="78"/>
  <c r="D19" i="78"/>
  <c r="H19" i="78"/>
  <c r="F19" i="78" s="1"/>
  <c r="J19" i="78"/>
  <c r="L19" i="78"/>
  <c r="N19" i="78"/>
  <c r="D20" i="78"/>
  <c r="H20" i="78"/>
  <c r="F20" i="78" s="1"/>
  <c r="J20" i="78"/>
  <c r="L20" i="78"/>
  <c r="N20" i="78"/>
  <c r="D21" i="78"/>
  <c r="H21" i="78"/>
  <c r="F21" i="78" s="1"/>
  <c r="J21" i="78"/>
  <c r="L21" i="78"/>
  <c r="N21" i="78"/>
  <c r="D22" i="78"/>
  <c r="H22" i="78"/>
  <c r="F22" i="78" s="1"/>
  <c r="J22" i="78"/>
  <c r="L22" i="78"/>
  <c r="N22" i="78"/>
  <c r="D23" i="78"/>
  <c r="H23" i="78"/>
  <c r="F23" i="78" s="1"/>
  <c r="J23" i="78"/>
  <c r="L23" i="78"/>
  <c r="N23" i="78"/>
  <c r="D24" i="78"/>
  <c r="H24" i="78"/>
  <c r="F24" i="78" s="1"/>
  <c r="J24" i="78"/>
  <c r="L24" i="78"/>
  <c r="N24" i="78"/>
  <c r="D25" i="78"/>
  <c r="H25" i="78"/>
  <c r="F25" i="78" s="1"/>
  <c r="J25" i="78"/>
  <c r="L25" i="78"/>
  <c r="N25" i="78"/>
  <c r="D26" i="78"/>
  <c r="H26" i="78"/>
  <c r="F26" i="78" s="1"/>
  <c r="J26" i="78"/>
  <c r="L26" i="78"/>
  <c r="N26" i="78"/>
  <c r="D27" i="78"/>
  <c r="H27" i="78"/>
  <c r="F27" i="78" s="1"/>
  <c r="J27" i="78"/>
  <c r="L27" i="78"/>
  <c r="N27" i="78"/>
  <c r="D28" i="78"/>
  <c r="H28" i="78"/>
  <c r="F28" i="78" s="1"/>
  <c r="J28" i="78"/>
  <c r="L28" i="78"/>
  <c r="N28" i="78"/>
  <c r="D29" i="78"/>
  <c r="H29" i="78"/>
  <c r="F29" i="78" s="1"/>
  <c r="J29" i="78"/>
  <c r="L29" i="78"/>
  <c r="N29" i="78"/>
  <c r="D30" i="78"/>
  <c r="H30" i="78"/>
  <c r="F30" i="78" s="1"/>
  <c r="J30" i="78"/>
  <c r="L30" i="78"/>
  <c r="N30" i="78"/>
  <c r="D31" i="78"/>
  <c r="H31" i="78"/>
  <c r="F31" i="78" s="1"/>
  <c r="J31" i="78"/>
  <c r="L31" i="78"/>
  <c r="N31" i="78"/>
  <c r="D32" i="78"/>
  <c r="H32" i="78"/>
  <c r="F32" i="78" s="1"/>
  <c r="J32" i="78"/>
  <c r="L32" i="78"/>
  <c r="N32" i="78"/>
  <c r="D33" i="78"/>
  <c r="H33" i="78"/>
  <c r="F33" i="78" s="1"/>
  <c r="J33" i="78"/>
  <c r="L33" i="78"/>
  <c r="N33" i="78"/>
  <c r="D34" i="78"/>
  <c r="H34" i="78"/>
  <c r="F34" i="78" s="1"/>
  <c r="J34" i="78"/>
  <c r="L34" i="78"/>
  <c r="N34" i="78"/>
  <c r="D35" i="78"/>
  <c r="H35" i="78"/>
  <c r="F35" i="78" s="1"/>
  <c r="J35" i="78"/>
  <c r="L35" i="78"/>
  <c r="N35" i="78"/>
  <c r="D36" i="78"/>
  <c r="H36" i="78"/>
  <c r="F36" i="78" s="1"/>
  <c r="J36" i="78"/>
  <c r="L36" i="78"/>
  <c r="N36" i="78"/>
  <c r="D37" i="78"/>
  <c r="H37" i="78"/>
  <c r="F37" i="78" s="1"/>
  <c r="J37" i="78"/>
  <c r="L37" i="78"/>
  <c r="N37" i="78"/>
  <c r="D38" i="78"/>
  <c r="H38" i="78"/>
  <c r="F38" i="78" s="1"/>
  <c r="J38" i="78"/>
  <c r="L38" i="78"/>
  <c r="N38" i="78"/>
  <c r="D39" i="78"/>
  <c r="H39" i="78"/>
  <c r="F39" i="78" s="1"/>
  <c r="J39" i="78"/>
  <c r="L39" i="78"/>
  <c r="N39" i="78"/>
  <c r="D40" i="78"/>
  <c r="H40" i="78"/>
  <c r="F40" i="78" s="1"/>
  <c r="J40" i="78"/>
  <c r="L40" i="78"/>
  <c r="N40" i="78"/>
  <c r="D41" i="78"/>
  <c r="H41" i="78"/>
  <c r="F41" i="78" s="1"/>
  <c r="J41" i="78"/>
  <c r="L41" i="78"/>
  <c r="N41" i="78"/>
  <c r="D42" i="78"/>
  <c r="H42" i="78"/>
  <c r="F42" i="78" s="1"/>
  <c r="J42" i="78"/>
  <c r="L42" i="78"/>
  <c r="N42" i="78"/>
  <c r="D43" i="78"/>
  <c r="H43" i="78"/>
  <c r="F43" i="78" s="1"/>
  <c r="J43" i="78"/>
  <c r="L43" i="78"/>
  <c r="N43" i="78"/>
  <c r="D44" i="78"/>
  <c r="H44" i="78"/>
  <c r="F44" i="78" s="1"/>
  <c r="J44" i="78"/>
  <c r="L44" i="78"/>
  <c r="N44" i="78"/>
  <c r="D45" i="78"/>
  <c r="H45" i="78"/>
  <c r="F45" i="78" s="1"/>
  <c r="J45" i="78"/>
  <c r="L45" i="78"/>
  <c r="N45" i="78"/>
  <c r="D46" i="78"/>
  <c r="H46" i="78"/>
  <c r="F46" i="78" s="1"/>
  <c r="J46" i="78"/>
  <c r="L46" i="78"/>
  <c r="N46" i="78"/>
  <c r="D47" i="78"/>
  <c r="H47" i="78"/>
  <c r="F47" i="78" s="1"/>
  <c r="J47" i="78"/>
  <c r="L47" i="78"/>
  <c r="N47" i="78"/>
  <c r="D48" i="78"/>
  <c r="H48" i="78"/>
  <c r="F48" i="78" s="1"/>
  <c r="J48" i="78"/>
  <c r="L48" i="78"/>
  <c r="N48" i="78"/>
  <c r="C49" i="78"/>
  <c r="D49" i="78"/>
  <c r="E49" i="78"/>
  <c r="G49" i="78"/>
  <c r="H49" i="78"/>
  <c r="I49" i="78"/>
  <c r="J49" i="78"/>
  <c r="K49" i="78"/>
  <c r="L49" i="78"/>
  <c r="M49" i="78"/>
  <c r="N49" i="78"/>
  <c r="F12" i="79"/>
  <c r="A13" i="79"/>
  <c r="F13" i="79"/>
  <c r="A14" i="79"/>
  <c r="F14" i="79"/>
  <c r="A15" i="79"/>
  <c r="F15" i="79"/>
  <c r="A16" i="79"/>
  <c r="F16" i="79"/>
  <c r="A17" i="79"/>
  <c r="F17" i="79"/>
  <c r="A18" i="79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F20" i="79"/>
  <c r="F21" i="79"/>
  <c r="F22" i="79"/>
  <c r="F23" i="79"/>
  <c r="F24" i="79"/>
  <c r="F25" i="79"/>
  <c r="F26" i="79"/>
  <c r="F27" i="79"/>
  <c r="F28" i="79"/>
  <c r="F30" i="79"/>
  <c r="F31" i="79"/>
  <c r="F32" i="79"/>
  <c r="F33" i="79"/>
  <c r="F35" i="79"/>
  <c r="F36" i="79"/>
  <c r="F37" i="79"/>
  <c r="F38" i="79"/>
  <c r="F39" i="79"/>
  <c r="F54" i="79"/>
  <c r="H54" i="79"/>
  <c r="J54" i="79"/>
  <c r="L54" i="79"/>
  <c r="N54" i="79"/>
  <c r="D14" i="80"/>
  <c r="F14" i="80" s="1"/>
  <c r="G14" i="80"/>
  <c r="H14" i="80" s="1"/>
  <c r="K14" i="80"/>
  <c r="L14" i="80" s="1"/>
  <c r="D15" i="80"/>
  <c r="F15" i="80" s="1"/>
  <c r="G15" i="80"/>
  <c r="H15" i="80" s="1"/>
  <c r="K15" i="80"/>
  <c r="L15" i="80" s="1"/>
  <c r="D16" i="80"/>
  <c r="F16" i="80" s="1"/>
  <c r="G16" i="80"/>
  <c r="H16" i="80" s="1"/>
  <c r="K16" i="80"/>
  <c r="L16" i="80" s="1"/>
  <c r="D17" i="80"/>
  <c r="F17" i="80" s="1"/>
  <c r="G17" i="80"/>
  <c r="H17" i="80" s="1"/>
  <c r="K17" i="80"/>
  <c r="L17" i="80" s="1"/>
  <c r="D18" i="80"/>
  <c r="F18" i="80" s="1"/>
  <c r="G18" i="80"/>
  <c r="H18" i="80" s="1"/>
  <c r="K18" i="80"/>
  <c r="L18" i="80" s="1"/>
  <c r="D19" i="80"/>
  <c r="F19" i="80" s="1"/>
  <c r="G19" i="80"/>
  <c r="H19" i="80" s="1"/>
  <c r="K19" i="80"/>
  <c r="L19" i="80" s="1"/>
  <c r="D20" i="80"/>
  <c r="F20" i="80" s="1"/>
  <c r="G20" i="80"/>
  <c r="H20" i="80" s="1"/>
  <c r="K20" i="80"/>
  <c r="L20" i="80" s="1"/>
  <c r="D21" i="80"/>
  <c r="F21" i="80" s="1"/>
  <c r="G21" i="80"/>
  <c r="H21" i="80" s="1"/>
  <c r="K21" i="80"/>
  <c r="L21" i="80" s="1"/>
  <c r="D22" i="80"/>
  <c r="F22" i="80" s="1"/>
  <c r="G22" i="80"/>
  <c r="H22" i="80" s="1"/>
  <c r="K22" i="80"/>
  <c r="L22" i="80" s="1"/>
  <c r="D23" i="80"/>
  <c r="F23" i="80" s="1"/>
  <c r="G23" i="80"/>
  <c r="H23" i="80" s="1"/>
  <c r="K23" i="80"/>
  <c r="L23" i="80" s="1"/>
  <c r="D24" i="80"/>
  <c r="F24" i="80" s="1"/>
  <c r="G24" i="80"/>
  <c r="H24" i="80" s="1"/>
  <c r="K24" i="80"/>
  <c r="L24" i="80" s="1"/>
  <c r="D25" i="80"/>
  <c r="F25" i="80" s="1"/>
  <c r="G25" i="80"/>
  <c r="H25" i="80" s="1"/>
  <c r="K25" i="80"/>
  <c r="L25" i="80" s="1"/>
  <c r="D26" i="80"/>
  <c r="F26" i="80" s="1"/>
  <c r="G26" i="80"/>
  <c r="H26" i="80" s="1"/>
  <c r="K26" i="80"/>
  <c r="L26" i="80" s="1"/>
  <c r="D27" i="80"/>
  <c r="F27" i="80" s="1"/>
  <c r="G27" i="80"/>
  <c r="H27" i="80" s="1"/>
  <c r="K27" i="80"/>
  <c r="L27" i="80" s="1"/>
  <c r="D28" i="80"/>
  <c r="F28" i="80" s="1"/>
  <c r="G28" i="80"/>
  <c r="H28" i="80" s="1"/>
  <c r="K28" i="80"/>
  <c r="L28" i="80" s="1"/>
  <c r="D29" i="80"/>
  <c r="F29" i="80" s="1"/>
  <c r="G29" i="80"/>
  <c r="H29" i="80" s="1"/>
  <c r="K29" i="80"/>
  <c r="L29" i="80" s="1"/>
  <c r="D30" i="80"/>
  <c r="F30" i="80" s="1"/>
  <c r="G30" i="80"/>
  <c r="H30" i="80" s="1"/>
  <c r="K30" i="80"/>
  <c r="L30" i="80" s="1"/>
  <c r="D31" i="80"/>
  <c r="F31" i="80" s="1"/>
  <c r="G31" i="80"/>
  <c r="H31" i="80" s="1"/>
  <c r="K31" i="80"/>
  <c r="L31" i="80" s="1"/>
  <c r="D32" i="80"/>
  <c r="F32" i="80" s="1"/>
  <c r="G32" i="80"/>
  <c r="H32" i="80" s="1"/>
  <c r="K32" i="80"/>
  <c r="L32" i="80" s="1"/>
  <c r="D33" i="80"/>
  <c r="F33" i="80" s="1"/>
  <c r="G33" i="80"/>
  <c r="H33" i="80" s="1"/>
  <c r="K33" i="80"/>
  <c r="L33" i="80" s="1"/>
  <c r="D34" i="80"/>
  <c r="F34" i="80" s="1"/>
  <c r="G34" i="80"/>
  <c r="H34" i="80" s="1"/>
  <c r="K34" i="80"/>
  <c r="L34" i="80" s="1"/>
  <c r="D35" i="80"/>
  <c r="F35" i="80" s="1"/>
  <c r="G35" i="80"/>
  <c r="H35" i="80" s="1"/>
  <c r="K35" i="80"/>
  <c r="L35" i="80" s="1"/>
  <c r="D36" i="80"/>
  <c r="F36" i="80" s="1"/>
  <c r="G36" i="80"/>
  <c r="H36" i="80" s="1"/>
  <c r="K36" i="80"/>
  <c r="L36" i="80" s="1"/>
  <c r="D37" i="80"/>
  <c r="F37" i="80" s="1"/>
  <c r="G37" i="80"/>
  <c r="H37" i="80" s="1"/>
  <c r="K37" i="80"/>
  <c r="L37" i="80" s="1"/>
  <c r="D38" i="80"/>
  <c r="F38" i="80" s="1"/>
  <c r="G38" i="80"/>
  <c r="H38" i="80" s="1"/>
  <c r="K38" i="80"/>
  <c r="L38" i="80" s="1"/>
  <c r="D39" i="80"/>
  <c r="F39" i="80" s="1"/>
  <c r="G39" i="80"/>
  <c r="H39" i="80" s="1"/>
  <c r="K39" i="80"/>
  <c r="L39" i="80" s="1"/>
  <c r="D40" i="80"/>
  <c r="F40" i="80" s="1"/>
  <c r="G40" i="80"/>
  <c r="H40" i="80" s="1"/>
  <c r="K40" i="80"/>
  <c r="L40" i="80" s="1"/>
  <c r="D41" i="80"/>
  <c r="F41" i="80"/>
  <c r="G41" i="80"/>
  <c r="H41" i="80"/>
  <c r="K41" i="80"/>
  <c r="L41" i="80"/>
  <c r="D42" i="80"/>
  <c r="F42" i="80"/>
  <c r="G42" i="80"/>
  <c r="H42" i="80"/>
  <c r="K42" i="80"/>
  <c r="L42" i="80"/>
  <c r="D43" i="80"/>
  <c r="F43" i="80"/>
  <c r="G43" i="80"/>
  <c r="H43" i="80"/>
  <c r="K43" i="80"/>
  <c r="L43" i="80"/>
  <c r="D44" i="80"/>
  <c r="F44" i="80"/>
  <c r="G44" i="80"/>
  <c r="H44" i="80"/>
  <c r="K44" i="80"/>
  <c r="L44" i="80"/>
  <c r="D45" i="80"/>
  <c r="F45" i="80"/>
  <c r="G45" i="80"/>
  <c r="H45" i="80"/>
  <c r="K45" i="80"/>
  <c r="L45" i="80"/>
  <c r="D46" i="80"/>
  <c r="F46" i="80"/>
  <c r="G46" i="80"/>
  <c r="H46" i="80"/>
  <c r="K46" i="80"/>
  <c r="L46" i="80"/>
  <c r="D47" i="80"/>
  <c r="F47" i="80"/>
  <c r="G47" i="80"/>
  <c r="H47" i="80"/>
  <c r="K47" i="80"/>
  <c r="L47" i="80"/>
  <c r="D48" i="80"/>
  <c r="F48" i="80"/>
  <c r="G48" i="80"/>
  <c r="H48" i="80"/>
  <c r="K48" i="80"/>
  <c r="L48" i="80"/>
  <c r="D49" i="80"/>
  <c r="F49" i="80"/>
  <c r="G49" i="80"/>
  <c r="H49" i="80"/>
  <c r="K49" i="80"/>
  <c r="L49" i="80"/>
  <c r="D50" i="80"/>
  <c r="F50" i="80"/>
  <c r="G50" i="80"/>
  <c r="H50" i="80"/>
  <c r="K50" i="80"/>
  <c r="L50" i="80"/>
  <c r="D51" i="80"/>
  <c r="F51" i="80"/>
  <c r="G51" i="80"/>
  <c r="H51" i="80"/>
  <c r="F52" i="80"/>
  <c r="H52" i="80"/>
  <c r="F53" i="80"/>
  <c r="H53" i="80"/>
  <c r="F54" i="80"/>
  <c r="H54" i="80"/>
  <c r="F55" i="80"/>
  <c r="H55" i="80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H67" i="68"/>
  <c r="J67" i="68"/>
  <c r="L67" i="68"/>
  <c r="N67" i="68"/>
  <c r="P67" i="68" s="1"/>
  <c r="E53" i="77" l="1"/>
  <c r="C53" i="77"/>
  <c r="D53" i="77"/>
  <c r="F50" i="77"/>
  <c r="F48" i="77"/>
  <c r="F46" i="77"/>
  <c r="F44" i="77"/>
  <c r="F42" i="77"/>
  <c r="F40" i="77"/>
  <c r="F38" i="77"/>
  <c r="F36" i="77"/>
  <c r="F34" i="77"/>
  <c r="F32" i="77"/>
  <c r="F30" i="77"/>
  <c r="F28" i="77"/>
  <c r="F26" i="77"/>
  <c r="F24" i="77"/>
  <c r="F23" i="77"/>
  <c r="F22" i="77"/>
  <c r="F20" i="77"/>
  <c r="F18" i="77"/>
  <c r="F16" i="77"/>
  <c r="F49" i="77"/>
  <c r="F47" i="77"/>
  <c r="F45" i="77"/>
  <c r="F43" i="77"/>
  <c r="F41" i="77"/>
  <c r="F39" i="77"/>
  <c r="F37" i="77"/>
  <c r="F35" i="77"/>
  <c r="F33" i="77"/>
  <c r="F31" i="77"/>
  <c r="F29" i="77"/>
  <c r="F27" i="77"/>
  <c r="F25" i="77"/>
  <c r="F21" i="77"/>
  <c r="F19" i="77"/>
  <c r="F17" i="77"/>
  <c r="F15" i="77"/>
  <c r="F13" i="77"/>
  <c r="F14" i="77"/>
  <c r="F51" i="77"/>
  <c r="F53" i="77" s="1"/>
  <c r="F49" i="78"/>
  <c r="H58" i="80"/>
  <c r="L58" i="80"/>
  <c r="F58" i="80"/>
  <c r="G48" i="69" l="1"/>
  <c r="H48" i="69"/>
  <c r="F120" i="70"/>
  <c r="H120" i="70"/>
  <c r="J120" i="70"/>
  <c r="L120" i="70"/>
  <c r="N120" i="70"/>
  <c r="F31" i="71"/>
  <c r="H31" i="71"/>
  <c r="J31" i="71"/>
  <c r="L31" i="71"/>
  <c r="N31" i="71"/>
  <c r="F31" i="72"/>
  <c r="H31" i="72"/>
  <c r="J31" i="72"/>
  <c r="L31" i="72"/>
  <c r="N31" i="72"/>
  <c r="F29" i="60" l="1"/>
  <c r="H29" i="60"/>
  <c r="J29" i="60"/>
  <c r="L29" i="60"/>
  <c r="N29" i="60"/>
  <c r="F77" i="61"/>
  <c r="H77" i="61"/>
  <c r="J77" i="61"/>
  <c r="L77" i="61"/>
  <c r="N77" i="61"/>
  <c r="F40" i="62"/>
  <c r="H40" i="62"/>
  <c r="J40" i="62"/>
  <c r="L40" i="62"/>
  <c r="N40" i="62"/>
  <c r="F81" i="63"/>
  <c r="D13" i="64"/>
  <c r="F13" i="64" s="1"/>
  <c r="H13" i="64"/>
  <c r="J13" i="64"/>
  <c r="L13" i="64"/>
  <c r="N13" i="64"/>
  <c r="D14" i="64"/>
  <c r="F14" i="64" s="1"/>
  <c r="H14" i="64"/>
  <c r="J14" i="64"/>
  <c r="L14" i="64"/>
  <c r="N14" i="64"/>
  <c r="D15" i="64"/>
  <c r="F15" i="64" s="1"/>
  <c r="H15" i="64"/>
  <c r="J15" i="64"/>
  <c r="L15" i="64"/>
  <c r="N15" i="64"/>
  <c r="D16" i="64"/>
  <c r="F16" i="64" s="1"/>
  <c r="H16" i="64"/>
  <c r="J16" i="64"/>
  <c r="L16" i="64"/>
  <c r="N16" i="64"/>
  <c r="D17" i="64"/>
  <c r="F17" i="64" s="1"/>
  <c r="H17" i="64"/>
  <c r="L17" i="64"/>
  <c r="N17" i="64"/>
  <c r="D18" i="64"/>
  <c r="F18" i="64"/>
  <c r="H18" i="64"/>
  <c r="J18" i="64"/>
  <c r="L18" i="64"/>
  <c r="N18" i="64"/>
  <c r="D19" i="64"/>
  <c r="F19" i="64" s="1"/>
  <c r="H19" i="64"/>
  <c r="J19" i="64"/>
  <c r="L19" i="64"/>
  <c r="N19" i="64"/>
  <c r="D20" i="64"/>
  <c r="F20" i="64" s="1"/>
  <c r="H20" i="64"/>
  <c r="J20" i="64"/>
  <c r="L20" i="64"/>
  <c r="N20" i="64"/>
  <c r="D21" i="64"/>
  <c r="F21" i="64" s="1"/>
  <c r="H21" i="64"/>
  <c r="J21" i="64"/>
  <c r="L21" i="64"/>
  <c r="N21" i="64"/>
  <c r="D22" i="64"/>
  <c r="F22" i="64" s="1"/>
  <c r="H22" i="64"/>
  <c r="J22" i="64"/>
  <c r="L22" i="64"/>
  <c r="N22" i="64"/>
  <c r="D23" i="64"/>
  <c r="F23" i="64" s="1"/>
  <c r="H23" i="64"/>
  <c r="J23" i="64"/>
  <c r="L23" i="64"/>
  <c r="N23" i="64"/>
  <c r="D24" i="64"/>
  <c r="F24" i="64" s="1"/>
  <c r="H24" i="64"/>
  <c r="J24" i="64"/>
  <c r="L24" i="64"/>
  <c r="N24" i="64"/>
  <c r="D25" i="64"/>
  <c r="F25" i="64" s="1"/>
  <c r="H25" i="64"/>
  <c r="J25" i="64"/>
  <c r="L25" i="64"/>
  <c r="N25" i="64"/>
  <c r="D26" i="64"/>
  <c r="F26" i="64" s="1"/>
  <c r="H26" i="64"/>
  <c r="J26" i="64"/>
  <c r="L26" i="64"/>
  <c r="N26" i="64"/>
  <c r="D27" i="64"/>
  <c r="F27" i="64" s="1"/>
  <c r="H27" i="64"/>
  <c r="J27" i="64"/>
  <c r="L27" i="64"/>
  <c r="N27" i="64"/>
  <c r="D28" i="64"/>
  <c r="F28" i="64" s="1"/>
  <c r="H28" i="64"/>
  <c r="J28" i="64"/>
  <c r="L28" i="64"/>
  <c r="N28" i="64"/>
  <c r="D29" i="64"/>
  <c r="F29" i="64" s="1"/>
  <c r="H29" i="64"/>
  <c r="J29" i="64"/>
  <c r="L29" i="64"/>
  <c r="N29" i="64"/>
  <c r="D30" i="64"/>
  <c r="F30" i="64" s="1"/>
  <c r="H30" i="64"/>
  <c r="J30" i="64"/>
  <c r="L30" i="64"/>
  <c r="N30" i="64"/>
  <c r="D31" i="64"/>
  <c r="F31" i="64" s="1"/>
  <c r="H31" i="64"/>
  <c r="J31" i="64"/>
  <c r="L31" i="64"/>
  <c r="N31" i="64"/>
  <c r="D32" i="64"/>
  <c r="F32" i="64" s="1"/>
  <c r="H32" i="64"/>
  <c r="J32" i="64"/>
  <c r="L32" i="64"/>
  <c r="N32" i="64"/>
  <c r="D33" i="64"/>
  <c r="F33" i="64" s="1"/>
  <c r="H33" i="64"/>
  <c r="J33" i="64"/>
  <c r="L33" i="64"/>
  <c r="N33" i="64"/>
  <c r="D34" i="64"/>
  <c r="F34" i="64" s="1"/>
  <c r="H34" i="64"/>
  <c r="J34" i="64"/>
  <c r="L34" i="64"/>
  <c r="N34" i="64"/>
  <c r="D35" i="64"/>
  <c r="F35" i="64" s="1"/>
  <c r="H35" i="64"/>
  <c r="J35" i="64"/>
  <c r="L35" i="64"/>
  <c r="N35" i="64"/>
  <c r="D36" i="64"/>
  <c r="F36" i="64" s="1"/>
  <c r="H36" i="64"/>
  <c r="J36" i="64"/>
  <c r="L36" i="64"/>
  <c r="N36" i="64"/>
  <c r="D37" i="64"/>
  <c r="F37" i="64" s="1"/>
  <c r="H37" i="64"/>
  <c r="J37" i="64"/>
  <c r="L37" i="64"/>
  <c r="N37" i="64"/>
  <c r="D38" i="64"/>
  <c r="F38" i="64" s="1"/>
  <c r="H38" i="64"/>
  <c r="J38" i="64"/>
  <c r="L38" i="64"/>
  <c r="N38" i="64"/>
  <c r="D39" i="64"/>
  <c r="F39" i="64" s="1"/>
  <c r="H39" i="64"/>
  <c r="J39" i="64"/>
  <c r="L39" i="64"/>
  <c r="N39" i="64"/>
  <c r="D40" i="64"/>
  <c r="F40" i="64" s="1"/>
  <c r="H40" i="64"/>
  <c r="J40" i="64"/>
  <c r="L40" i="64"/>
  <c r="N40" i="64"/>
  <c r="D41" i="64"/>
  <c r="F41" i="64" s="1"/>
  <c r="H41" i="64"/>
  <c r="J41" i="64"/>
  <c r="L41" i="64"/>
  <c r="N41" i="64"/>
  <c r="D42" i="64"/>
  <c r="F42" i="64" s="1"/>
  <c r="H42" i="64"/>
  <c r="J42" i="64"/>
  <c r="L42" i="64"/>
  <c r="N42" i="64"/>
  <c r="D43" i="64"/>
  <c r="F43" i="64" s="1"/>
  <c r="H43" i="64"/>
  <c r="J43" i="64"/>
  <c r="L43" i="64"/>
  <c r="N43" i="64"/>
  <c r="D44" i="64"/>
  <c r="F44" i="64" s="1"/>
  <c r="H44" i="64"/>
  <c r="J44" i="64"/>
  <c r="L44" i="64"/>
  <c r="N44" i="64"/>
  <c r="D45" i="64"/>
  <c r="F45" i="64" s="1"/>
  <c r="H45" i="64"/>
  <c r="J45" i="64"/>
  <c r="L45" i="64"/>
  <c r="N45" i="64"/>
  <c r="D46" i="64"/>
  <c r="F46" i="64" s="1"/>
  <c r="H46" i="64"/>
  <c r="J46" i="64"/>
  <c r="L46" i="64"/>
  <c r="N46" i="64"/>
  <c r="D47" i="64"/>
  <c r="F47" i="64" s="1"/>
  <c r="H47" i="64"/>
  <c r="J47" i="64"/>
  <c r="L47" i="64"/>
  <c r="N47" i="64"/>
  <c r="D48" i="64"/>
  <c r="F48" i="64" s="1"/>
  <c r="H48" i="64"/>
  <c r="J48" i="64"/>
  <c r="L48" i="64"/>
  <c r="N48" i="64"/>
  <c r="D49" i="64"/>
  <c r="F49" i="64" s="1"/>
  <c r="H49" i="64"/>
  <c r="J49" i="64"/>
  <c r="L49" i="64"/>
  <c r="N49" i="64"/>
  <c r="D50" i="64"/>
  <c r="F50" i="64" s="1"/>
  <c r="H50" i="64"/>
  <c r="J50" i="64"/>
  <c r="L50" i="64"/>
  <c r="N50" i="64"/>
  <c r="D51" i="64"/>
  <c r="F51" i="64" s="1"/>
  <c r="H51" i="64"/>
  <c r="J51" i="64"/>
  <c r="L51" i="64"/>
  <c r="N51" i="64"/>
  <c r="D52" i="64"/>
  <c r="F52" i="64" s="1"/>
  <c r="H52" i="64"/>
  <c r="J52" i="64"/>
  <c r="L52" i="64"/>
  <c r="N52" i="64"/>
  <c r="D53" i="64"/>
  <c r="F53" i="64" s="1"/>
  <c r="H53" i="64"/>
  <c r="J53" i="64"/>
  <c r="L53" i="64"/>
  <c r="N53" i="64"/>
  <c r="D54" i="64"/>
  <c r="F54" i="64" s="1"/>
  <c r="H54" i="64"/>
  <c r="J54" i="64"/>
  <c r="L54" i="64"/>
  <c r="N54" i="64"/>
  <c r="D55" i="64"/>
  <c r="F55" i="64" s="1"/>
  <c r="H55" i="64"/>
  <c r="J55" i="64"/>
  <c r="L55" i="64"/>
  <c r="N55" i="64"/>
  <c r="D56" i="64"/>
  <c r="F56" i="64" s="1"/>
  <c r="H56" i="64"/>
  <c r="J56" i="64"/>
  <c r="L56" i="64"/>
  <c r="N56" i="64"/>
  <c r="D57" i="64"/>
  <c r="F57" i="64" s="1"/>
  <c r="H57" i="64"/>
  <c r="J57" i="64"/>
  <c r="L57" i="64"/>
  <c r="N57" i="64"/>
  <c r="D58" i="64"/>
  <c r="F58" i="64" s="1"/>
  <c r="H58" i="64"/>
  <c r="J58" i="64"/>
  <c r="L58" i="64"/>
  <c r="N58" i="64"/>
  <c r="D59" i="64"/>
  <c r="F59" i="64" s="1"/>
  <c r="H59" i="64"/>
  <c r="J59" i="64"/>
  <c r="L59" i="64"/>
  <c r="N59" i="64"/>
  <c r="D60" i="64"/>
  <c r="F60" i="64" s="1"/>
  <c r="H60" i="64"/>
  <c r="J60" i="64"/>
  <c r="L60" i="64"/>
  <c r="N60" i="64"/>
  <c r="D61" i="64"/>
  <c r="F61" i="64" s="1"/>
  <c r="H61" i="64"/>
  <c r="J61" i="64"/>
  <c r="N61" i="64"/>
  <c r="D62" i="64"/>
  <c r="F62" i="64"/>
  <c r="H62" i="64"/>
  <c r="J62" i="64"/>
  <c r="L62" i="64"/>
  <c r="N62" i="64"/>
  <c r="D63" i="64"/>
  <c r="F63" i="64"/>
  <c r="H63" i="64"/>
  <c r="J63" i="64"/>
  <c r="L63" i="64"/>
  <c r="N63" i="64"/>
  <c r="D64" i="64"/>
  <c r="F64" i="64"/>
  <c r="H64" i="64"/>
  <c r="J64" i="64"/>
  <c r="L64" i="64"/>
  <c r="N64" i="64"/>
  <c r="D65" i="64"/>
  <c r="F65" i="64"/>
  <c r="H65" i="64"/>
  <c r="J65" i="64"/>
  <c r="L65" i="64"/>
  <c r="N65" i="64"/>
  <c r="D66" i="64"/>
  <c r="F66" i="64"/>
  <c r="H66" i="64"/>
  <c r="J66" i="64"/>
  <c r="L66" i="64"/>
  <c r="N66" i="64"/>
  <c r="D67" i="64"/>
  <c r="F67" i="64"/>
  <c r="H67" i="64"/>
  <c r="J67" i="64"/>
  <c r="L67" i="64"/>
  <c r="N67" i="64"/>
  <c r="D68" i="64"/>
  <c r="F68" i="64"/>
  <c r="H68" i="64"/>
  <c r="J68" i="64"/>
  <c r="L68" i="64"/>
  <c r="N68" i="64"/>
  <c r="D69" i="64"/>
  <c r="F69" i="64"/>
  <c r="H69" i="64"/>
  <c r="J69" i="64"/>
  <c r="L69" i="64"/>
  <c r="N69" i="64"/>
  <c r="D70" i="64"/>
  <c r="F70" i="64"/>
  <c r="H70" i="64"/>
  <c r="J70" i="64"/>
  <c r="L70" i="64"/>
  <c r="N70" i="64"/>
  <c r="D71" i="64"/>
  <c r="F71" i="64"/>
  <c r="H71" i="64"/>
  <c r="J71" i="64"/>
  <c r="L71" i="64"/>
  <c r="N71" i="64"/>
  <c r="D72" i="64"/>
  <c r="F72" i="64"/>
  <c r="H72" i="64"/>
  <c r="J72" i="64"/>
  <c r="L72" i="64"/>
  <c r="N72" i="64"/>
  <c r="D73" i="64"/>
  <c r="F73" i="64"/>
  <c r="H73" i="64"/>
  <c r="J73" i="64"/>
  <c r="L73" i="64"/>
  <c r="N73" i="64"/>
  <c r="D74" i="64"/>
  <c r="F74" i="64"/>
  <c r="H74" i="64"/>
  <c r="J74" i="64"/>
  <c r="L74" i="64"/>
  <c r="N74" i="64"/>
  <c r="D75" i="64"/>
  <c r="F75" i="64"/>
  <c r="H75" i="64"/>
  <c r="J75" i="64"/>
  <c r="L75" i="64"/>
  <c r="N75" i="64"/>
  <c r="D76" i="64"/>
  <c r="F76" i="64"/>
  <c r="H76" i="64"/>
  <c r="J76" i="64"/>
  <c r="L76" i="64"/>
  <c r="N76" i="64"/>
  <c r="D77" i="64"/>
  <c r="F77" i="64"/>
  <c r="H77" i="64"/>
  <c r="J77" i="64"/>
  <c r="L77" i="64"/>
  <c r="N77" i="64"/>
  <c r="D78" i="64"/>
  <c r="F78" i="64"/>
  <c r="H78" i="64"/>
  <c r="J78" i="64"/>
  <c r="L78" i="64"/>
  <c r="N78" i="64"/>
  <c r="D79" i="64"/>
  <c r="F79" i="64"/>
  <c r="H79" i="64"/>
  <c r="J79" i="64"/>
  <c r="L79" i="64"/>
  <c r="N79" i="64"/>
  <c r="D80" i="64"/>
  <c r="F80" i="64"/>
  <c r="H80" i="64"/>
  <c r="J80" i="64"/>
  <c r="L80" i="64"/>
  <c r="N80" i="64"/>
  <c r="D81" i="64"/>
  <c r="F81" i="64" s="1"/>
  <c r="H81" i="64"/>
  <c r="J81" i="64"/>
  <c r="L81" i="64"/>
  <c r="N81" i="64"/>
  <c r="D82" i="64"/>
  <c r="F82" i="64" s="1"/>
  <c r="H82" i="64"/>
  <c r="J82" i="64"/>
  <c r="L82" i="64"/>
  <c r="N82" i="64"/>
  <c r="D83" i="64"/>
  <c r="F83" i="64" s="1"/>
  <c r="H83" i="64"/>
  <c r="J83" i="64"/>
  <c r="L83" i="64"/>
  <c r="N83" i="64"/>
  <c r="D84" i="64"/>
  <c r="F84" i="64" s="1"/>
  <c r="H84" i="64"/>
  <c r="J84" i="64"/>
  <c r="L84" i="64"/>
  <c r="N84" i="64"/>
  <c r="D85" i="64"/>
  <c r="F85" i="64" s="1"/>
  <c r="H85" i="64"/>
  <c r="J85" i="64"/>
  <c r="L85" i="64"/>
  <c r="N85" i="64"/>
  <c r="D86" i="64"/>
  <c r="F86" i="64" s="1"/>
  <c r="H86" i="64"/>
  <c r="J86" i="64"/>
  <c r="L86" i="64"/>
  <c r="N86" i="64"/>
  <c r="D87" i="64"/>
  <c r="F87" i="64" s="1"/>
  <c r="H87" i="64"/>
  <c r="J87" i="64"/>
  <c r="L87" i="64"/>
  <c r="N87" i="64"/>
  <c r="D88" i="64"/>
  <c r="F88" i="64" s="1"/>
  <c r="H88" i="64"/>
  <c r="J88" i="64"/>
  <c r="L88" i="64"/>
  <c r="N88" i="64"/>
  <c r="D89" i="64"/>
  <c r="G89" i="64"/>
  <c r="H89" i="64"/>
  <c r="I89" i="64"/>
  <c r="J89" i="64"/>
  <c r="K89" i="64"/>
  <c r="L89" i="64"/>
  <c r="M89" i="64"/>
  <c r="N89" i="64"/>
  <c r="F32" i="65"/>
  <c r="H32" i="65"/>
  <c r="L32" i="65"/>
  <c r="F81" i="65"/>
  <c r="H81" i="65"/>
  <c r="J81" i="65"/>
  <c r="L81" i="65"/>
  <c r="N81" i="65"/>
  <c r="F122" i="65"/>
  <c r="J122" i="65"/>
  <c r="L122" i="65"/>
  <c r="N122" i="65"/>
  <c r="L151" i="65"/>
  <c r="L164" i="65" s="1"/>
  <c r="F164" i="65"/>
  <c r="J164" i="65"/>
  <c r="N164" i="65"/>
  <c r="R166" i="65"/>
  <c r="D10" i="66"/>
  <c r="F10" i="66" s="1"/>
  <c r="D11" i="66"/>
  <c r="F11" i="66" s="1"/>
  <c r="J11" i="66"/>
  <c r="L11" i="66"/>
  <c r="D12" i="66"/>
  <c r="F12" i="66" s="1"/>
  <c r="D13" i="66"/>
  <c r="F13" i="66" s="1"/>
  <c r="D14" i="66"/>
  <c r="F14" i="66" s="1"/>
  <c r="H14" i="66"/>
  <c r="J14" i="66"/>
  <c r="L14" i="66"/>
  <c r="N14" i="66"/>
  <c r="D15" i="66"/>
  <c r="F15" i="66" s="1"/>
  <c r="H15" i="66"/>
  <c r="J15" i="66"/>
  <c r="L15" i="66"/>
  <c r="N15" i="66"/>
  <c r="D16" i="66"/>
  <c r="F16" i="66" s="1"/>
  <c r="H16" i="66"/>
  <c r="J16" i="66"/>
  <c r="L16" i="66"/>
  <c r="N16" i="66"/>
  <c r="D17" i="66"/>
  <c r="F17" i="66" s="1"/>
  <c r="H17" i="66"/>
  <c r="J17" i="66"/>
  <c r="L17" i="66"/>
  <c r="N17" i="66"/>
  <c r="D18" i="66"/>
  <c r="F18" i="66" s="1"/>
  <c r="H18" i="66"/>
  <c r="J18" i="66"/>
  <c r="L18" i="66"/>
  <c r="N18" i="66"/>
  <c r="D19" i="66"/>
  <c r="F19" i="66" s="1"/>
  <c r="H19" i="66"/>
  <c r="J19" i="66"/>
  <c r="L19" i="66"/>
  <c r="N19" i="66"/>
  <c r="D20" i="66"/>
  <c r="F20" i="66" s="1"/>
  <c r="H20" i="66"/>
  <c r="J20" i="66"/>
  <c r="L20" i="66"/>
  <c r="N20" i="66"/>
  <c r="D21" i="66"/>
  <c r="F21" i="66" s="1"/>
  <c r="H21" i="66"/>
  <c r="J21" i="66"/>
  <c r="L21" i="66"/>
  <c r="N21" i="66"/>
  <c r="D22" i="66"/>
  <c r="F22" i="66" s="1"/>
  <c r="H22" i="66"/>
  <c r="J22" i="66"/>
  <c r="L22" i="66"/>
  <c r="N22" i="66"/>
  <c r="D24" i="66"/>
  <c r="F24" i="66" s="1"/>
  <c r="H24" i="66"/>
  <c r="J24" i="66"/>
  <c r="L24" i="66"/>
  <c r="N24" i="66"/>
  <c r="H25" i="66"/>
  <c r="J25" i="66"/>
  <c r="L25" i="66"/>
  <c r="N25" i="66"/>
  <c r="F27" i="66"/>
  <c r="D10" i="67"/>
  <c r="H10" i="67"/>
  <c r="F10" i="67" s="1"/>
  <c r="J10" i="67"/>
  <c r="L10" i="67"/>
  <c r="N10" i="67"/>
  <c r="D11" i="67"/>
  <c r="H11" i="67"/>
  <c r="F11" i="67" s="1"/>
  <c r="J11" i="67"/>
  <c r="L11" i="67"/>
  <c r="N11" i="67"/>
  <c r="D12" i="67"/>
  <c r="H12" i="67"/>
  <c r="F12" i="67" s="1"/>
  <c r="J12" i="67"/>
  <c r="L12" i="67"/>
  <c r="N12" i="67"/>
  <c r="D13" i="67"/>
  <c r="H13" i="67"/>
  <c r="F13" i="67" s="1"/>
  <c r="J13" i="67"/>
  <c r="L13" i="67"/>
  <c r="N13" i="67"/>
  <c r="D14" i="67"/>
  <c r="H14" i="67"/>
  <c r="F14" i="67" s="1"/>
  <c r="J14" i="67"/>
  <c r="L14" i="67"/>
  <c r="N14" i="67"/>
  <c r="D15" i="67"/>
  <c r="H15" i="67"/>
  <c r="F15" i="67" s="1"/>
  <c r="J15" i="67"/>
  <c r="L15" i="67"/>
  <c r="N15" i="67"/>
  <c r="D16" i="67"/>
  <c r="H16" i="67"/>
  <c r="F16" i="67" s="1"/>
  <c r="J16" i="67"/>
  <c r="L16" i="67"/>
  <c r="N16" i="67"/>
  <c r="D17" i="67"/>
  <c r="H17" i="67"/>
  <c r="F17" i="67" s="1"/>
  <c r="J17" i="67"/>
  <c r="L17" i="67"/>
  <c r="N17" i="67"/>
  <c r="D18" i="67"/>
  <c r="H18" i="67"/>
  <c r="F18" i="67" s="1"/>
  <c r="J18" i="67"/>
  <c r="L18" i="67"/>
  <c r="N18" i="67"/>
  <c r="D19" i="67"/>
  <c r="H19" i="67"/>
  <c r="F19" i="67" s="1"/>
  <c r="J19" i="67"/>
  <c r="L19" i="67"/>
  <c r="N19" i="67"/>
  <c r="H20" i="67"/>
  <c r="J20" i="67"/>
  <c r="F20" i="67" s="1"/>
  <c r="L20" i="67"/>
  <c r="N20" i="67"/>
  <c r="D21" i="67"/>
  <c r="H21" i="67"/>
  <c r="F21" i="67" s="1"/>
  <c r="J21" i="67"/>
  <c r="L21" i="67"/>
  <c r="N21" i="67"/>
  <c r="D22" i="67"/>
  <c r="H22" i="67"/>
  <c r="F22" i="67" s="1"/>
  <c r="J22" i="67"/>
  <c r="L22" i="67"/>
  <c r="N22" i="67"/>
  <c r="D23" i="67"/>
  <c r="H23" i="67"/>
  <c r="F23" i="67" s="1"/>
  <c r="J23" i="67"/>
  <c r="L23" i="67"/>
  <c r="N23" i="67"/>
  <c r="D24" i="67"/>
  <c r="H24" i="67"/>
  <c r="F24" i="67" s="1"/>
  <c r="J24" i="67"/>
  <c r="L24" i="67"/>
  <c r="N24" i="67"/>
  <c r="D25" i="67"/>
  <c r="H25" i="67"/>
  <c r="F25" i="67" s="1"/>
  <c r="J25" i="67"/>
  <c r="L25" i="67"/>
  <c r="N25" i="67"/>
  <c r="D26" i="67"/>
  <c r="H26" i="67"/>
  <c r="F26" i="67" s="1"/>
  <c r="J26" i="67"/>
  <c r="L26" i="67"/>
  <c r="N26" i="67"/>
  <c r="D27" i="67"/>
  <c r="H27" i="67"/>
  <c r="F27" i="67" s="1"/>
  <c r="J27" i="67"/>
  <c r="L27" i="67"/>
  <c r="N27" i="67"/>
  <c r="D28" i="67"/>
  <c r="H28" i="67"/>
  <c r="F28" i="67" s="1"/>
  <c r="J28" i="67"/>
  <c r="L28" i="67"/>
  <c r="N28" i="67"/>
  <c r="D29" i="67"/>
  <c r="H29" i="67"/>
  <c r="F29" i="67" s="1"/>
  <c r="J29" i="67"/>
  <c r="L29" i="67"/>
  <c r="N29" i="67"/>
  <c r="D30" i="67"/>
  <c r="H30" i="67"/>
  <c r="F30" i="67" s="1"/>
  <c r="J30" i="67"/>
  <c r="L30" i="67"/>
  <c r="N30" i="67"/>
  <c r="D31" i="67"/>
  <c r="H31" i="67"/>
  <c r="F31" i="67" s="1"/>
  <c r="J31" i="67"/>
  <c r="L31" i="67"/>
  <c r="N31" i="67"/>
  <c r="D32" i="67"/>
  <c r="H32" i="67"/>
  <c r="F32" i="67" s="1"/>
  <c r="J32" i="67"/>
  <c r="L32" i="67"/>
  <c r="N32" i="67"/>
  <c r="D33" i="67"/>
  <c r="H33" i="67"/>
  <c r="F33" i="67" s="1"/>
  <c r="J33" i="67"/>
  <c r="L33" i="67"/>
  <c r="N33" i="67"/>
  <c r="D34" i="67"/>
  <c r="H34" i="67"/>
  <c r="F34" i="67" s="1"/>
  <c r="J34" i="67"/>
  <c r="L34" i="67"/>
  <c r="N34" i="67"/>
  <c r="D35" i="67"/>
  <c r="H35" i="67"/>
  <c r="F35" i="67" s="1"/>
  <c r="J35" i="67"/>
  <c r="L35" i="67"/>
  <c r="N35" i="67"/>
  <c r="D36" i="67"/>
  <c r="H36" i="67"/>
  <c r="F36" i="67" s="1"/>
  <c r="L36" i="67"/>
  <c r="N36" i="67"/>
  <c r="D37" i="67"/>
  <c r="H37" i="67"/>
  <c r="J37" i="67"/>
  <c r="F37" i="67" s="1"/>
  <c r="L37" i="67"/>
  <c r="N37" i="67"/>
  <c r="D38" i="67"/>
  <c r="H38" i="67"/>
  <c r="J38" i="67"/>
  <c r="F38" i="67" s="1"/>
  <c r="L38" i="67"/>
  <c r="N38" i="67"/>
  <c r="D39" i="67"/>
  <c r="H39" i="67"/>
  <c r="J39" i="67"/>
  <c r="F39" i="67" s="1"/>
  <c r="L39" i="67"/>
  <c r="N39" i="67"/>
  <c r="D40" i="67"/>
  <c r="H40" i="67"/>
  <c r="J40" i="67"/>
  <c r="F40" i="67" s="1"/>
  <c r="L40" i="67"/>
  <c r="N40" i="67"/>
  <c r="D41" i="67"/>
  <c r="H41" i="67"/>
  <c r="F41" i="67" s="1"/>
  <c r="J41" i="67"/>
  <c r="L41" i="67"/>
  <c r="N41" i="67"/>
  <c r="D42" i="67"/>
  <c r="H42" i="67"/>
  <c r="F42" i="67" s="1"/>
  <c r="J42" i="67"/>
  <c r="L42" i="67"/>
  <c r="N42" i="67"/>
  <c r="D43" i="67"/>
  <c r="H43" i="67"/>
  <c r="F43" i="67" s="1"/>
  <c r="J43" i="67"/>
  <c r="L43" i="67"/>
  <c r="N43" i="67"/>
  <c r="D44" i="67"/>
  <c r="H44" i="67"/>
  <c r="F44" i="67" s="1"/>
  <c r="J44" i="67"/>
  <c r="L44" i="67"/>
  <c r="N44" i="67"/>
  <c r="H45" i="67"/>
  <c r="F45" i="67" s="1"/>
  <c r="J45" i="67"/>
  <c r="L45" i="67"/>
  <c r="N45" i="67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8" i="54"/>
  <c r="H48" i="54"/>
  <c r="L48" i="54"/>
  <c r="N48" i="54" s="1"/>
  <c r="F11" i="55"/>
  <c r="H11" i="55"/>
  <c r="L11" i="55"/>
  <c r="F12" i="55"/>
  <c r="H12" i="55"/>
  <c r="L12" i="55"/>
  <c r="F13" i="55"/>
  <c r="H13" i="55"/>
  <c r="L13" i="55"/>
  <c r="F14" i="55"/>
  <c r="H14" i="55"/>
  <c r="L14" i="55"/>
  <c r="F15" i="55"/>
  <c r="H15" i="55" s="1"/>
  <c r="F16" i="55"/>
  <c r="H16" i="55" s="1"/>
  <c r="F17" i="55"/>
  <c r="H17" i="55" s="1"/>
  <c r="F18" i="55"/>
  <c r="H18" i="55" s="1"/>
  <c r="F19" i="55"/>
  <c r="H19" i="55"/>
  <c r="L19" i="55"/>
  <c r="F20" i="55"/>
  <c r="H20" i="55"/>
  <c r="L20" i="55"/>
  <c r="F21" i="55"/>
  <c r="H21" i="55"/>
  <c r="L21" i="55"/>
  <c r="F22" i="55"/>
  <c r="H22" i="55"/>
  <c r="L22" i="55" s="1"/>
  <c r="L60" i="55" s="1"/>
  <c r="F23" i="55"/>
  <c r="H23" i="55"/>
  <c r="L23" i="55"/>
  <c r="F24" i="55"/>
  <c r="H24" i="55"/>
  <c r="F25" i="55"/>
  <c r="H25" i="55"/>
  <c r="L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60" i="55"/>
  <c r="F11" i="56"/>
  <c r="F12" i="56"/>
  <c r="H12" i="56"/>
  <c r="J12" i="56"/>
  <c r="L12" i="56"/>
  <c r="F13" i="56"/>
  <c r="H13" i="56"/>
  <c r="J13" i="56"/>
  <c r="L13" i="56"/>
  <c r="N13" i="56"/>
  <c r="F14" i="56"/>
  <c r="H14" i="56"/>
  <c r="J14" i="56"/>
  <c r="L14" i="56"/>
  <c r="N14" i="56"/>
  <c r="F15" i="56"/>
  <c r="H15" i="56"/>
  <c r="J15" i="56"/>
  <c r="L15" i="56"/>
  <c r="N15" i="56"/>
  <c r="F16" i="56"/>
  <c r="H16" i="56"/>
  <c r="J16" i="56"/>
  <c r="L16" i="56"/>
  <c r="N16" i="56"/>
  <c r="F17" i="56"/>
  <c r="H17" i="56"/>
  <c r="J17" i="56"/>
  <c r="L17" i="56"/>
  <c r="N17" i="56"/>
  <c r="F18" i="56"/>
  <c r="H18" i="56"/>
  <c r="J18" i="56"/>
  <c r="L18" i="56"/>
  <c r="N18" i="56"/>
  <c r="F19" i="56"/>
  <c r="H19" i="56"/>
  <c r="J19" i="56"/>
  <c r="L19" i="56"/>
  <c r="N19" i="56"/>
  <c r="F20" i="56"/>
  <c r="H20" i="56"/>
  <c r="J20" i="56"/>
  <c r="L20" i="56"/>
  <c r="N20" i="56"/>
  <c r="F21" i="56"/>
  <c r="H21" i="56"/>
  <c r="J21" i="56"/>
  <c r="L21" i="56"/>
  <c r="N21" i="56"/>
  <c r="F22" i="56"/>
  <c r="H22" i="56"/>
  <c r="J22" i="56"/>
  <c r="L22" i="56"/>
  <c r="N22" i="56"/>
  <c r="F23" i="56"/>
  <c r="H23" i="56"/>
  <c r="J23" i="56"/>
  <c r="L23" i="56"/>
  <c r="N23" i="56"/>
  <c r="F24" i="56"/>
  <c r="H24" i="56"/>
  <c r="J24" i="56"/>
  <c r="L24" i="56"/>
  <c r="N24" i="56"/>
  <c r="F25" i="56"/>
  <c r="H25" i="56"/>
  <c r="J25" i="56"/>
  <c r="L25" i="56"/>
  <c r="N25" i="56"/>
  <c r="F26" i="56"/>
  <c r="H26" i="56"/>
  <c r="J26" i="56"/>
  <c r="L26" i="56"/>
  <c r="N26" i="56"/>
  <c r="F27" i="56"/>
  <c r="H27" i="56"/>
  <c r="J27" i="56"/>
  <c r="L27" i="56"/>
  <c r="N27" i="56"/>
  <c r="F28" i="56"/>
  <c r="H28" i="56"/>
  <c r="J28" i="56"/>
  <c r="L28" i="56"/>
  <c r="N28" i="56"/>
  <c r="F29" i="56"/>
  <c r="H29" i="56"/>
  <c r="J29" i="56"/>
  <c r="L29" i="56"/>
  <c r="N29" i="56"/>
  <c r="F30" i="56"/>
  <c r="H30" i="56"/>
  <c r="J30" i="56"/>
  <c r="L30" i="56"/>
  <c r="N30" i="56"/>
  <c r="F31" i="56"/>
  <c r="H31" i="56"/>
  <c r="J31" i="56"/>
  <c r="L31" i="56"/>
  <c r="N31" i="56"/>
  <c r="F32" i="56"/>
  <c r="H32" i="56"/>
  <c r="J32" i="56"/>
  <c r="L32" i="56"/>
  <c r="N32" i="56"/>
  <c r="F33" i="56"/>
  <c r="H33" i="56"/>
  <c r="J33" i="56"/>
  <c r="L33" i="56"/>
  <c r="N33" i="56"/>
  <c r="F34" i="56"/>
  <c r="H34" i="56"/>
  <c r="J34" i="56"/>
  <c r="L34" i="56"/>
  <c r="N34" i="56"/>
  <c r="F35" i="56"/>
  <c r="H35" i="56"/>
  <c r="J35" i="56"/>
  <c r="L35" i="56"/>
  <c r="N35" i="56"/>
  <c r="F36" i="56"/>
  <c r="H36" i="56"/>
  <c r="J36" i="56"/>
  <c r="L36" i="56"/>
  <c r="N36" i="56"/>
  <c r="F37" i="56"/>
  <c r="F55" i="56"/>
  <c r="F56" i="56"/>
  <c r="F57" i="56"/>
  <c r="F58" i="56"/>
  <c r="F59" i="56"/>
  <c r="F60" i="56"/>
  <c r="F61" i="56"/>
  <c r="F62" i="56"/>
  <c r="F63" i="56"/>
  <c r="F64" i="56"/>
  <c r="F81" i="56" s="1"/>
  <c r="F47" i="57"/>
  <c r="J47" i="57"/>
  <c r="L47" i="57"/>
  <c r="N47" i="57"/>
  <c r="F49" i="57"/>
  <c r="F44" i="52"/>
  <c r="H44" i="52"/>
  <c r="J44" i="52"/>
  <c r="L44" i="52"/>
  <c r="N44" i="52"/>
  <c r="D13" i="51"/>
  <c r="H13" i="51"/>
  <c r="F13" i="51" s="1"/>
  <c r="J13" i="51"/>
  <c r="L13" i="51"/>
  <c r="N13" i="51"/>
  <c r="D14" i="51"/>
  <c r="H14" i="51"/>
  <c r="F14" i="51" s="1"/>
  <c r="J14" i="51"/>
  <c r="L14" i="51"/>
  <c r="N14" i="51"/>
  <c r="D15" i="51"/>
  <c r="H15" i="51"/>
  <c r="F15" i="51" s="1"/>
  <c r="J15" i="51"/>
  <c r="L15" i="51"/>
  <c r="N15" i="51"/>
  <c r="D16" i="51"/>
  <c r="H16" i="51"/>
  <c r="F16" i="51" s="1"/>
  <c r="J16" i="51"/>
  <c r="L16" i="51"/>
  <c r="N16" i="51"/>
  <c r="D17" i="51"/>
  <c r="H17" i="51"/>
  <c r="F17" i="51" s="1"/>
  <c r="J17" i="51"/>
  <c r="L17" i="51"/>
  <c r="N17" i="51"/>
  <c r="D18" i="51"/>
  <c r="H18" i="51"/>
  <c r="F18" i="51" s="1"/>
  <c r="J18" i="51"/>
  <c r="L18" i="51"/>
  <c r="N18" i="51"/>
  <c r="D19" i="51"/>
  <c r="H19" i="51"/>
  <c r="F19" i="51" s="1"/>
  <c r="J19" i="51"/>
  <c r="L19" i="51"/>
  <c r="N19" i="51"/>
  <c r="D20" i="51"/>
  <c r="H20" i="51"/>
  <c r="F20" i="51" s="1"/>
  <c r="J20" i="51"/>
  <c r="L20" i="51"/>
  <c r="N20" i="51"/>
  <c r="D21" i="51"/>
  <c r="H21" i="51"/>
  <c r="F21" i="51" s="1"/>
  <c r="J21" i="51"/>
  <c r="L21" i="51"/>
  <c r="N21" i="51"/>
  <c r="D22" i="51"/>
  <c r="H22" i="51"/>
  <c r="F22" i="51" s="1"/>
  <c r="J22" i="51"/>
  <c r="L22" i="51"/>
  <c r="N22" i="51"/>
  <c r="D23" i="51"/>
  <c r="H23" i="51"/>
  <c r="F23" i="51" s="1"/>
  <c r="J23" i="51"/>
  <c r="L23" i="51"/>
  <c r="N23" i="51"/>
  <c r="D24" i="51"/>
  <c r="H24" i="51"/>
  <c r="F24" i="51" s="1"/>
  <c r="J24" i="51"/>
  <c r="L24" i="51"/>
  <c r="N24" i="51"/>
  <c r="D25" i="51"/>
  <c r="H25" i="51"/>
  <c r="F25" i="51" s="1"/>
  <c r="J25" i="51"/>
  <c r="L25" i="51"/>
  <c r="N25" i="51"/>
  <c r="D26" i="51"/>
  <c r="H26" i="51"/>
  <c r="F26" i="51" s="1"/>
  <c r="J26" i="51"/>
  <c r="L26" i="51"/>
  <c r="N26" i="51"/>
  <c r="D27" i="51"/>
  <c r="H27" i="51"/>
  <c r="F27" i="51" s="1"/>
  <c r="J27" i="51"/>
  <c r="L27" i="51"/>
  <c r="N27" i="51"/>
  <c r="D28" i="51"/>
  <c r="H28" i="51"/>
  <c r="F28" i="51" s="1"/>
  <c r="J28" i="51"/>
  <c r="L28" i="51"/>
  <c r="N28" i="51"/>
  <c r="D29" i="51"/>
  <c r="H29" i="51"/>
  <c r="F29" i="51" s="1"/>
  <c r="J29" i="51"/>
  <c r="L29" i="51"/>
  <c r="N29" i="51"/>
  <c r="D30" i="51"/>
  <c r="H30" i="51"/>
  <c r="F30" i="51" s="1"/>
  <c r="J30" i="51"/>
  <c r="L30" i="51"/>
  <c r="N30" i="51"/>
  <c r="D31" i="51"/>
  <c r="H31" i="51"/>
  <c r="F31" i="51" s="1"/>
  <c r="J31" i="51"/>
  <c r="L31" i="51"/>
  <c r="N31" i="51"/>
  <c r="D32" i="51"/>
  <c r="H32" i="51"/>
  <c r="F32" i="51" s="1"/>
  <c r="J32" i="51"/>
  <c r="L32" i="51"/>
  <c r="N32" i="51"/>
  <c r="D33" i="51"/>
  <c r="H33" i="51"/>
  <c r="F33" i="51" s="1"/>
  <c r="J33" i="51"/>
  <c r="L33" i="51"/>
  <c r="N33" i="51"/>
  <c r="D34" i="51"/>
  <c r="H34" i="51"/>
  <c r="F34" i="51" s="1"/>
  <c r="J34" i="51"/>
  <c r="L34" i="51"/>
  <c r="N34" i="51"/>
  <c r="D35" i="51"/>
  <c r="H35" i="51"/>
  <c r="F35" i="51" s="1"/>
  <c r="J35" i="51"/>
  <c r="N35" i="51"/>
  <c r="D36" i="51"/>
  <c r="H36" i="51"/>
  <c r="F36" i="51" s="1"/>
  <c r="J36" i="51"/>
  <c r="L36" i="51"/>
  <c r="N36" i="51"/>
  <c r="D37" i="51"/>
  <c r="H37" i="51"/>
  <c r="F37" i="51" s="1"/>
  <c r="J37" i="51"/>
  <c r="L37" i="51"/>
  <c r="N37" i="51"/>
  <c r="D38" i="51"/>
  <c r="H38" i="51"/>
  <c r="F38" i="51" s="1"/>
  <c r="J38" i="51"/>
  <c r="N38" i="51"/>
  <c r="D39" i="51"/>
  <c r="H39" i="51"/>
  <c r="F39" i="51" s="1"/>
  <c r="J39" i="51"/>
  <c r="N39" i="51"/>
  <c r="D40" i="51"/>
  <c r="H40" i="51"/>
  <c r="F40" i="51" s="1"/>
  <c r="J40" i="51"/>
  <c r="N40" i="51"/>
  <c r="C41" i="51"/>
  <c r="D41" i="51"/>
  <c r="E41" i="51"/>
  <c r="G41" i="51"/>
  <c r="H41" i="51"/>
  <c r="I41" i="51"/>
  <c r="J41" i="51"/>
  <c r="K41" i="51"/>
  <c r="L41" i="51"/>
  <c r="M41" i="51"/>
  <c r="N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C43" i="51"/>
  <c r="D43" i="51"/>
  <c r="E43" i="51"/>
  <c r="G43" i="51"/>
  <c r="H43" i="51"/>
  <c r="I43" i="51"/>
  <c r="J43" i="51"/>
  <c r="K43" i="51"/>
  <c r="L43" i="51"/>
  <c r="M43" i="51"/>
  <c r="N43" i="51"/>
  <c r="D13" i="48"/>
  <c r="H13" i="48"/>
  <c r="F13" i="48" s="1"/>
  <c r="J13" i="48"/>
  <c r="L13" i="48"/>
  <c r="N13" i="48"/>
  <c r="D14" i="48"/>
  <c r="H14" i="48"/>
  <c r="F14" i="48" s="1"/>
  <c r="J14" i="48"/>
  <c r="L14" i="48"/>
  <c r="N14" i="48"/>
  <c r="D15" i="48"/>
  <c r="H15" i="48"/>
  <c r="F15" i="48" s="1"/>
  <c r="J15" i="48"/>
  <c r="L15" i="48"/>
  <c r="N15" i="48"/>
  <c r="D16" i="48"/>
  <c r="H16" i="48"/>
  <c r="F16" i="48" s="1"/>
  <c r="J16" i="48"/>
  <c r="L16" i="48"/>
  <c r="N16" i="48"/>
  <c r="D17" i="48"/>
  <c r="H17" i="48"/>
  <c r="F17" i="48" s="1"/>
  <c r="J17" i="48"/>
  <c r="L17" i="48"/>
  <c r="N17" i="48"/>
  <c r="D18" i="48"/>
  <c r="H18" i="48"/>
  <c r="F18" i="48" s="1"/>
  <c r="J18" i="48"/>
  <c r="L18" i="48"/>
  <c r="N18" i="48"/>
  <c r="D19" i="48"/>
  <c r="H19" i="48"/>
  <c r="F19" i="48" s="1"/>
  <c r="J19" i="48"/>
  <c r="L19" i="48"/>
  <c r="N19" i="48"/>
  <c r="D20" i="48"/>
  <c r="H20" i="48"/>
  <c r="F20" i="48" s="1"/>
  <c r="J20" i="48"/>
  <c r="L20" i="48"/>
  <c r="N20" i="48"/>
  <c r="D21" i="48"/>
  <c r="H21" i="48"/>
  <c r="F21" i="48" s="1"/>
  <c r="J21" i="48"/>
  <c r="L21" i="48"/>
  <c r="N21" i="48"/>
  <c r="D22" i="48"/>
  <c r="H22" i="48"/>
  <c r="F22" i="48" s="1"/>
  <c r="J22" i="48"/>
  <c r="L22" i="48"/>
  <c r="N22" i="48"/>
  <c r="D23" i="48"/>
  <c r="H23" i="48"/>
  <c r="F23" i="48" s="1"/>
  <c r="J23" i="48"/>
  <c r="L23" i="48"/>
  <c r="N23" i="48"/>
  <c r="D24" i="48"/>
  <c r="H24" i="48"/>
  <c r="F24" i="48" s="1"/>
  <c r="J24" i="48"/>
  <c r="L24" i="48"/>
  <c r="N24" i="48"/>
  <c r="D25" i="48"/>
  <c r="H25" i="48"/>
  <c r="F25" i="48" s="1"/>
  <c r="J25" i="48"/>
  <c r="L25" i="48"/>
  <c r="N25" i="48"/>
  <c r="D26" i="48"/>
  <c r="H26" i="48"/>
  <c r="F26" i="48" s="1"/>
  <c r="J26" i="48"/>
  <c r="L26" i="48"/>
  <c r="N26" i="48"/>
  <c r="D27" i="48"/>
  <c r="H27" i="48"/>
  <c r="F27" i="48" s="1"/>
  <c r="J27" i="48"/>
  <c r="L27" i="48"/>
  <c r="N27" i="48"/>
  <c r="D28" i="48"/>
  <c r="H28" i="48"/>
  <c r="F28" i="48" s="1"/>
  <c r="J28" i="48"/>
  <c r="L28" i="48"/>
  <c r="N28" i="48"/>
  <c r="D29" i="48"/>
  <c r="H29" i="48"/>
  <c r="F29" i="48" s="1"/>
  <c r="J29" i="48"/>
  <c r="L29" i="48"/>
  <c r="N29" i="48"/>
  <c r="D30" i="48"/>
  <c r="H30" i="48"/>
  <c r="F30" i="48" s="1"/>
  <c r="J30" i="48"/>
  <c r="L30" i="48"/>
  <c r="N30" i="48"/>
  <c r="D31" i="48"/>
  <c r="H31" i="48"/>
  <c r="F31" i="48" s="1"/>
  <c r="J31" i="48"/>
  <c r="L31" i="48"/>
  <c r="N31" i="48"/>
  <c r="D32" i="48"/>
  <c r="H32" i="48"/>
  <c r="F32" i="48" s="1"/>
  <c r="J32" i="48"/>
  <c r="L32" i="48"/>
  <c r="N32" i="48"/>
  <c r="D33" i="48"/>
  <c r="H33" i="48"/>
  <c r="F33" i="48" s="1"/>
  <c r="J33" i="48"/>
  <c r="L33" i="48"/>
  <c r="N33" i="48"/>
  <c r="D34" i="48"/>
  <c r="H34" i="48"/>
  <c r="F34" i="48" s="1"/>
  <c r="J34" i="48"/>
  <c r="L34" i="48"/>
  <c r="N34" i="48"/>
  <c r="D35" i="48"/>
  <c r="H35" i="48"/>
  <c r="F35" i="48" s="1"/>
  <c r="J35" i="48"/>
  <c r="L35" i="48"/>
  <c r="N35" i="48"/>
  <c r="D36" i="48"/>
  <c r="H36" i="48"/>
  <c r="F36" i="48" s="1"/>
  <c r="J36" i="48"/>
  <c r="L36" i="48"/>
  <c r="N36" i="48"/>
  <c r="D37" i="48"/>
  <c r="H37" i="48"/>
  <c r="F37" i="48" s="1"/>
  <c r="J37" i="48"/>
  <c r="L37" i="48"/>
  <c r="N37" i="48"/>
  <c r="D38" i="48"/>
  <c r="H38" i="48"/>
  <c r="F38" i="48" s="1"/>
  <c r="J38" i="48"/>
  <c r="L38" i="48"/>
  <c r="N38" i="48"/>
  <c r="D39" i="48"/>
  <c r="H39" i="48"/>
  <c r="F39" i="48" s="1"/>
  <c r="J39" i="48"/>
  <c r="L39" i="48"/>
  <c r="N39" i="48"/>
  <c r="D40" i="48"/>
  <c r="H40" i="48"/>
  <c r="F40" i="48" s="1"/>
  <c r="J40" i="48"/>
  <c r="L40" i="48"/>
  <c r="N40" i="48"/>
  <c r="D41" i="48"/>
  <c r="H41" i="48"/>
  <c r="F41" i="48" s="1"/>
  <c r="J41" i="48"/>
  <c r="L41" i="48"/>
  <c r="N41" i="48"/>
  <c r="D42" i="48"/>
  <c r="H42" i="48"/>
  <c r="F42" i="48" s="1"/>
  <c r="J42" i="48"/>
  <c r="L42" i="48"/>
  <c r="N42" i="48"/>
  <c r="D43" i="48"/>
  <c r="H43" i="48"/>
  <c r="F43" i="48" s="1"/>
  <c r="J43" i="48"/>
  <c r="L43" i="48"/>
  <c r="N43" i="48"/>
  <c r="D44" i="48"/>
  <c r="H44" i="48"/>
  <c r="F44" i="48" s="1"/>
  <c r="J44" i="48"/>
  <c r="L44" i="48"/>
  <c r="N44" i="48"/>
  <c r="D45" i="48"/>
  <c r="H45" i="48"/>
  <c r="F45" i="48" s="1"/>
  <c r="J45" i="48"/>
  <c r="L45" i="48"/>
  <c r="N45" i="48"/>
  <c r="D46" i="48"/>
  <c r="H46" i="48"/>
  <c r="F46" i="48" s="1"/>
  <c r="J46" i="48"/>
  <c r="L46" i="48"/>
  <c r="N46" i="48"/>
  <c r="D47" i="48"/>
  <c r="H47" i="48"/>
  <c r="F47" i="48" s="1"/>
  <c r="J47" i="48"/>
  <c r="L47" i="48"/>
  <c r="N47" i="48"/>
  <c r="D48" i="48"/>
  <c r="H48" i="48"/>
  <c r="F48" i="48" s="1"/>
  <c r="J48" i="48"/>
  <c r="L48" i="48"/>
  <c r="N48" i="48"/>
  <c r="C49" i="48"/>
  <c r="D49" i="48"/>
  <c r="E49" i="48"/>
  <c r="G49" i="48"/>
  <c r="H49" i="48"/>
  <c r="I49" i="48"/>
  <c r="J49" i="48"/>
  <c r="K49" i="48"/>
  <c r="L49" i="48"/>
  <c r="M49" i="48"/>
  <c r="N49" i="48"/>
  <c r="F37" i="49"/>
  <c r="H37" i="49"/>
  <c r="J37" i="49"/>
  <c r="L37" i="49"/>
  <c r="N37" i="49"/>
  <c r="F80" i="49"/>
  <c r="H80" i="49"/>
  <c r="J80" i="49"/>
  <c r="L80" i="49"/>
  <c r="N80" i="49"/>
  <c r="H35" i="50"/>
  <c r="J35" i="50"/>
  <c r="L35" i="50"/>
  <c r="N35" i="50"/>
  <c r="H70" i="50"/>
  <c r="J70" i="50"/>
  <c r="L70" i="50"/>
  <c r="N70" i="50"/>
  <c r="F84" i="50"/>
  <c r="F74" i="43"/>
  <c r="F40" i="44"/>
  <c r="H40" i="44"/>
  <c r="J40" i="44"/>
  <c r="F77" i="44"/>
  <c r="H77" i="44"/>
  <c r="H79" i="44" s="1"/>
  <c r="J77" i="44"/>
  <c r="F79" i="44"/>
  <c r="J79" i="44"/>
  <c r="F11" i="45"/>
  <c r="H11" i="45"/>
  <c r="F12" i="45"/>
  <c r="H12" i="45"/>
  <c r="F13" i="45"/>
  <c r="H13" i="45"/>
  <c r="F14" i="45"/>
  <c r="H14" i="45"/>
  <c r="F15" i="45"/>
  <c r="H15" i="45"/>
  <c r="F16" i="45"/>
  <c r="H16" i="45"/>
  <c r="F17" i="45"/>
  <c r="H17" i="45"/>
  <c r="F18" i="45"/>
  <c r="H18" i="45"/>
  <c r="F19" i="45"/>
  <c r="H19" i="45"/>
  <c r="F20" i="45"/>
  <c r="H20" i="45"/>
  <c r="F21" i="45"/>
  <c r="H21" i="45"/>
  <c r="F22" i="45"/>
  <c r="H22" i="45"/>
  <c r="F23" i="45"/>
  <c r="H23" i="45"/>
  <c r="F24" i="45"/>
  <c r="H24" i="45"/>
  <c r="F25" i="45"/>
  <c r="H25" i="45"/>
  <c r="F26" i="45"/>
  <c r="H26" i="45"/>
  <c r="F27" i="45"/>
  <c r="H27" i="45"/>
  <c r="F28" i="45"/>
  <c r="H28" i="45"/>
  <c r="F29" i="45"/>
  <c r="H29" i="45"/>
  <c r="F30" i="45"/>
  <c r="H30" i="45"/>
  <c r="F31" i="45"/>
  <c r="H31" i="45"/>
  <c r="F32" i="45"/>
  <c r="H32" i="45"/>
  <c r="F33" i="45"/>
  <c r="H33" i="45"/>
  <c r="F34" i="45"/>
  <c r="H34" i="45"/>
  <c r="F35" i="45"/>
  <c r="H35" i="45"/>
  <c r="F36" i="45"/>
  <c r="H36" i="45"/>
  <c r="F37" i="45"/>
  <c r="H37" i="45"/>
  <c r="F38" i="45"/>
  <c r="H38" i="45"/>
  <c r="F39" i="45"/>
  <c r="H39" i="45"/>
  <c r="F40" i="45"/>
  <c r="H40" i="45"/>
  <c r="F41" i="45"/>
  <c r="H41" i="45"/>
  <c r="F42" i="45"/>
  <c r="H42" i="45"/>
  <c r="F43" i="45"/>
  <c r="H43" i="45"/>
  <c r="F44" i="45"/>
  <c r="H44" i="45"/>
  <c r="F45" i="45"/>
  <c r="H45" i="45"/>
  <c r="F46" i="45"/>
  <c r="H46" i="45"/>
  <c r="F47" i="45"/>
  <c r="H47" i="45"/>
  <c r="J47" i="45"/>
  <c r="L47" i="45"/>
  <c r="N47" i="45"/>
  <c r="F35" i="46"/>
  <c r="H35" i="46"/>
  <c r="J35" i="46"/>
  <c r="L35" i="46"/>
  <c r="N35" i="46"/>
  <c r="F35" i="47"/>
  <c r="H35" i="47"/>
  <c r="J35" i="47"/>
  <c r="L35" i="47"/>
  <c r="N35" i="47"/>
  <c r="F84" i="47"/>
  <c r="H84" i="47"/>
  <c r="J84" i="47"/>
  <c r="L84" i="47"/>
  <c r="N84" i="47"/>
  <c r="F139" i="47"/>
  <c r="H139" i="47"/>
  <c r="J139" i="47"/>
  <c r="L139" i="47"/>
  <c r="F193" i="47"/>
  <c r="H193" i="47"/>
  <c r="J193" i="47"/>
  <c r="L193" i="47"/>
  <c r="N193" i="47"/>
  <c r="F89" i="64" l="1"/>
  <c r="N60" i="55"/>
  <c r="H60" i="55"/>
  <c r="F41" i="51"/>
  <c r="F43" i="51" s="1"/>
  <c r="F49" i="48"/>
</calcChain>
</file>

<file path=xl/comments1.xml><?xml version="1.0" encoding="utf-8"?>
<comments xmlns="http://schemas.openxmlformats.org/spreadsheetml/2006/main">
  <authors>
    <author>Municipal Planning and Development Office</author>
  </authors>
  <commentList>
    <comment ref="J37" authorId="0">
      <text>
        <r>
          <rPr>
            <b/>
            <sz val="8"/>
            <color indexed="81"/>
            <rFont val="Tahoma"/>
            <family val="2"/>
          </rPr>
          <t>Municipal Planning and Development Office:</t>
        </r>
      </text>
    </comment>
  </commentList>
</comments>
</file>

<file path=xl/sharedStrings.xml><?xml version="1.0" encoding="utf-8"?>
<sst xmlns="http://schemas.openxmlformats.org/spreadsheetml/2006/main" count="4387" uniqueCount="1459">
  <si>
    <t>(Head of Department/Office)</t>
  </si>
  <si>
    <t xml:space="preserve">Prepared by: </t>
  </si>
  <si>
    <t xml:space="preserve">This is to certify that the above procurement plan is in accordance with the objective of this Office </t>
  </si>
  <si>
    <t>GRAND TOTAL</t>
  </si>
  <si>
    <t>Page 1 TOTAL</t>
  </si>
  <si>
    <t>PAGE 2 TOTAL</t>
  </si>
  <si>
    <t>Camera Set (equipment)</t>
  </si>
  <si>
    <t>pc.</t>
  </si>
  <si>
    <t>Office Chairs (furnitures)</t>
  </si>
  <si>
    <t>Office Table (furnitures)</t>
  </si>
  <si>
    <t>Brochure (Promotional matls.)</t>
  </si>
  <si>
    <t>sq.ft.</t>
  </si>
  <si>
    <t>Tarpaulin (Promotional matls.)</t>
  </si>
  <si>
    <t>m.</t>
  </si>
  <si>
    <t>Geena Silk</t>
  </si>
  <si>
    <t>Rope</t>
  </si>
  <si>
    <t>pack</t>
  </si>
  <si>
    <t xml:space="preserve">Special Board </t>
  </si>
  <si>
    <t>Special Paper</t>
  </si>
  <si>
    <t>Sliding Folder - Short</t>
  </si>
  <si>
    <t>Sliding Folder - Long</t>
  </si>
  <si>
    <t>Flash Drive</t>
  </si>
  <si>
    <t>Blank CDs</t>
  </si>
  <si>
    <t>Double-sided Tape</t>
  </si>
  <si>
    <t>Tape Dispenser</t>
  </si>
  <si>
    <t>OHP Transparent Film</t>
  </si>
  <si>
    <t>pad</t>
  </si>
  <si>
    <t>Pins</t>
  </si>
  <si>
    <t>box</t>
  </si>
  <si>
    <t>Thumb Tacks</t>
  </si>
  <si>
    <t>Cutter Blades</t>
  </si>
  <si>
    <t>Cutter Knife</t>
  </si>
  <si>
    <t>Document Tray</t>
  </si>
  <si>
    <t>Desktop Organizer</t>
  </si>
  <si>
    <t>File Rack</t>
  </si>
  <si>
    <t>Ring Binding Comb</t>
  </si>
  <si>
    <t>Sticker Paper</t>
  </si>
  <si>
    <t>Photo Paper</t>
  </si>
  <si>
    <t>Amount</t>
  </si>
  <si>
    <t>Qty.</t>
  </si>
  <si>
    <t xml:space="preserve">Amount </t>
  </si>
  <si>
    <t xml:space="preserve">4th Quarter </t>
  </si>
  <si>
    <t xml:space="preserve">3rd Quarter </t>
  </si>
  <si>
    <t xml:space="preserve">2nd Quarter </t>
  </si>
  <si>
    <t xml:space="preserve">1st Quarter </t>
  </si>
  <si>
    <t>Total Cost</t>
  </si>
  <si>
    <t>Quantity</t>
  </si>
  <si>
    <t xml:space="preserve">Unit Cost </t>
  </si>
  <si>
    <t>Description</t>
  </si>
  <si>
    <t>Item No.</t>
  </si>
  <si>
    <t>D I S T R I B U T I O N</t>
  </si>
  <si>
    <t>Date Submitted:</t>
  </si>
  <si>
    <t xml:space="preserve">Total </t>
  </si>
  <si>
    <t>Contingency</t>
  </si>
  <si>
    <t xml:space="preserve">Regular </t>
  </si>
  <si>
    <t>Department/ Office: Mayor's Office - TOURISM</t>
  </si>
  <si>
    <r>
      <t>Page ____</t>
    </r>
    <r>
      <rPr>
        <b/>
        <u/>
        <sz val="8"/>
        <rFont val="Arial"/>
        <family val="2"/>
      </rPr>
      <t>2</t>
    </r>
    <r>
      <rPr>
        <b/>
        <sz val="8"/>
        <rFont val="Arial"/>
        <family val="2"/>
      </rPr>
      <t>____of___</t>
    </r>
    <r>
      <rPr>
        <b/>
        <u/>
        <sz val="8"/>
        <rFont val="Arial"/>
        <family val="2"/>
      </rPr>
      <t>2</t>
    </r>
    <r>
      <rPr>
        <b/>
        <sz val="8"/>
        <rFont val="Arial"/>
        <family val="2"/>
      </rPr>
      <t>_____ pages</t>
    </r>
  </si>
  <si>
    <t>Planned Amount</t>
  </si>
  <si>
    <t xml:space="preserve">Plan Control No. </t>
  </si>
  <si>
    <r>
      <t>Province, City or Municipality :</t>
    </r>
    <r>
      <rPr>
        <b/>
        <u/>
        <sz val="10"/>
        <rFont val="Arial"/>
        <family val="2"/>
      </rPr>
      <t>MUNICIPALITY OF PILAR</t>
    </r>
  </si>
  <si>
    <r>
      <t xml:space="preserve">FOR THE YEAR </t>
    </r>
    <r>
      <rPr>
        <b/>
        <u/>
        <sz val="10"/>
        <rFont val="Arial"/>
        <family val="2"/>
      </rPr>
      <t>2018</t>
    </r>
  </si>
  <si>
    <t>ANNUAL PROCUREMENT PLAN</t>
  </si>
  <si>
    <t>2. Summary Form</t>
  </si>
  <si>
    <t>1. Individual Forms (by Office or Department)</t>
  </si>
  <si>
    <t>Two (2) Forms to use:</t>
  </si>
  <si>
    <t>FDP Form 4a - Annual Procurement Plan or Procurement List</t>
  </si>
  <si>
    <t>TOTAL</t>
  </si>
  <si>
    <t>Highlighter</t>
  </si>
  <si>
    <t>Double-sided glossy paper</t>
  </si>
  <si>
    <t>Colored Construction Paper</t>
  </si>
  <si>
    <t>Ruler</t>
  </si>
  <si>
    <t>Glue</t>
  </si>
  <si>
    <t>Clear Tape</t>
  </si>
  <si>
    <t>Packaging Tape</t>
  </si>
  <si>
    <t>Masking Tape</t>
  </si>
  <si>
    <t>record/Log Book 300 lvs.</t>
  </si>
  <si>
    <t>Record/Log Book 150 lvs.</t>
  </si>
  <si>
    <t>Permanent Marker</t>
  </si>
  <si>
    <t>Extension Wire</t>
  </si>
  <si>
    <t>Glue Stick</t>
  </si>
  <si>
    <t>Glue Gun</t>
  </si>
  <si>
    <t>Scissors</t>
  </si>
  <si>
    <t>Pencil #2</t>
  </si>
  <si>
    <t>White Mailing Envelope, Long</t>
  </si>
  <si>
    <t>Brown Envelope, Short</t>
  </si>
  <si>
    <t>Brown Envelope, Long</t>
  </si>
  <si>
    <t>Folder Short, White</t>
  </si>
  <si>
    <t>Folder Long, White</t>
  </si>
  <si>
    <t>Fastener</t>
  </si>
  <si>
    <t>Puncher (2-hole)</t>
  </si>
  <si>
    <t>box.</t>
  </si>
  <si>
    <t>Staple Wire #35</t>
  </si>
  <si>
    <t>Stapler</t>
  </si>
  <si>
    <t xml:space="preserve">Paper Clip </t>
  </si>
  <si>
    <t>Binder Clip, Large</t>
  </si>
  <si>
    <t>Correction Pen</t>
  </si>
  <si>
    <t>Ballpen - Black, Blue</t>
  </si>
  <si>
    <t>bot.</t>
  </si>
  <si>
    <t>Printer Ink Refill - Yellow</t>
  </si>
  <si>
    <t>Printer Ink Refill - Magenta</t>
  </si>
  <si>
    <t>Printer Ink Refill - Cyan</t>
  </si>
  <si>
    <t>Printer Ink Refill - Black</t>
  </si>
  <si>
    <t>ream</t>
  </si>
  <si>
    <t>Bond Paper - A4, Sub. 20</t>
  </si>
  <si>
    <t>Bond Paper - Short, Sub. 20</t>
  </si>
  <si>
    <t>Bond Paper - Long, Sub. 20</t>
  </si>
  <si>
    <t>Page ____1____of___2_____ pages</t>
  </si>
  <si>
    <t>Department/ Office:  LDRRMO</t>
  </si>
  <si>
    <t>Mimeo Paper - Long</t>
  </si>
  <si>
    <t>Mimeo Paper - Short</t>
  </si>
  <si>
    <t>White Board</t>
  </si>
  <si>
    <t>White Board Marker</t>
  </si>
  <si>
    <t>Cork Board</t>
  </si>
  <si>
    <t>Push Pins</t>
  </si>
  <si>
    <t>Department/ Office: LDRRMO</t>
  </si>
  <si>
    <t>Garbage Bag</t>
  </si>
  <si>
    <t>Computer Mouse</t>
  </si>
  <si>
    <t>Gun Tacker</t>
  </si>
  <si>
    <t>Tacks/Staple</t>
  </si>
  <si>
    <t>Tarpaulin</t>
  </si>
  <si>
    <t>Office Table</t>
  </si>
  <si>
    <t>Plastic Chair</t>
  </si>
  <si>
    <t>Open type cabinet</t>
  </si>
  <si>
    <t>Broom</t>
  </si>
  <si>
    <t>Doormat</t>
  </si>
  <si>
    <t>Floor Mop</t>
  </si>
  <si>
    <t>Trash Bins</t>
  </si>
  <si>
    <t>Dipper</t>
  </si>
  <si>
    <t>Pail</t>
  </si>
  <si>
    <t>Basin</t>
  </si>
  <si>
    <t>Curtain</t>
  </si>
  <si>
    <t>Curtain Rod</t>
  </si>
  <si>
    <t>Electric Stove</t>
  </si>
  <si>
    <t>Cooking Pot</t>
  </si>
  <si>
    <t>Frying Pan</t>
  </si>
  <si>
    <t>Spoon Laddle</t>
  </si>
  <si>
    <t>Frying Laddle</t>
  </si>
  <si>
    <t>Cups</t>
  </si>
  <si>
    <t>Glass Cleaner set</t>
  </si>
  <si>
    <t>set</t>
  </si>
  <si>
    <t>PAGE 1 TOTAL</t>
  </si>
  <si>
    <t>FDP Form 4a- Annual Procurement Plan or Purcurement List</t>
  </si>
  <si>
    <t>ANNUAL  PROCUREMENT  PLAN</t>
  </si>
  <si>
    <t>FOR  THE  YEAR  2018</t>
  </si>
  <si>
    <t>Province, City or Municipality: MUNICIPALITY OF PILAR</t>
  </si>
  <si>
    <t>Plan Control No.</t>
  </si>
  <si>
    <t>Page      1    of   2    pages</t>
  </si>
  <si>
    <t xml:space="preserve">Department/Office: LCRO </t>
  </si>
  <si>
    <t>Regular</t>
  </si>
  <si>
    <t>Total</t>
  </si>
  <si>
    <t>Date Submitted</t>
  </si>
  <si>
    <t>Unit Cost</t>
  </si>
  <si>
    <t>DISTRIBUTION</t>
  </si>
  <si>
    <t>1st Quarter</t>
  </si>
  <si>
    <t>2nd Quarter</t>
  </si>
  <si>
    <t>3rd Quarter</t>
  </si>
  <si>
    <t>4th Quarter</t>
  </si>
  <si>
    <t>Bond Paper Long (sub. 20)</t>
  </si>
  <si>
    <t>reams</t>
  </si>
  <si>
    <t>Bond Paper Short (sub. 20)</t>
  </si>
  <si>
    <t>Bond Paper A4 (sub. 20)</t>
  </si>
  <si>
    <t>Folder Long</t>
  </si>
  <si>
    <t>pcs.</t>
  </si>
  <si>
    <t>Ball Pen - Black</t>
  </si>
  <si>
    <t>Ball Pen - Red</t>
  </si>
  <si>
    <t>Paper Fastener Plastic</t>
  </si>
  <si>
    <t>Permanent Marker Pen Black</t>
  </si>
  <si>
    <t>Paper Clip</t>
  </si>
  <si>
    <t>Logbook 200lvs.</t>
  </si>
  <si>
    <t>Carbon Paper Long Black</t>
  </si>
  <si>
    <t>Printer Ribbon</t>
  </si>
  <si>
    <t>Typewiter Ribbon</t>
  </si>
  <si>
    <t>NSO-Form- COLB</t>
  </si>
  <si>
    <t>pads</t>
  </si>
  <si>
    <t>NSO-Form- COM</t>
  </si>
  <si>
    <t>NSO-Form- COD</t>
  </si>
  <si>
    <t xml:space="preserve">NSO-Form-Marriage Lisence App. </t>
  </si>
  <si>
    <t>Brown Envelope Short</t>
  </si>
  <si>
    <t xml:space="preserve">Brown Envelope Long </t>
  </si>
  <si>
    <t>Mailing Envelope White Long</t>
  </si>
  <si>
    <t>Transparent Tape</t>
  </si>
  <si>
    <t>Staple Wire#35</t>
  </si>
  <si>
    <t>boxes</t>
  </si>
  <si>
    <t>Pentel Pen Black Ink refill</t>
  </si>
  <si>
    <t xml:space="preserve">Stamping Pad Ink refill </t>
  </si>
  <si>
    <t>Alcohol</t>
  </si>
  <si>
    <t>Registry Book for Legal instruments</t>
  </si>
  <si>
    <t>Registry Book for Marriage lisence Applicants</t>
  </si>
  <si>
    <t>Registry Book for Birth Registrations</t>
  </si>
  <si>
    <t>Registry Book for Marriage Registrations</t>
  </si>
  <si>
    <t>Registry Book for Death Registrations</t>
  </si>
  <si>
    <t xml:space="preserve">Document Keeper </t>
  </si>
  <si>
    <t>Sign Pen Black (refill)</t>
  </si>
  <si>
    <t>Sign Pen Blue (refill)</t>
  </si>
  <si>
    <t>This is to certify that the above procurement plan is an accordance with the object of this office</t>
  </si>
  <si>
    <r>
      <t xml:space="preserve">Prepared by:                       </t>
    </r>
    <r>
      <rPr>
        <u/>
        <sz val="9"/>
        <color theme="1"/>
        <rFont val="Calibri"/>
        <family val="2"/>
        <scheme val="minor"/>
      </rPr>
      <t xml:space="preserve">            </t>
    </r>
    <r>
      <rPr>
        <b/>
        <u/>
        <sz val="9"/>
        <color theme="1"/>
        <rFont val="Calibri"/>
        <family val="2"/>
        <scheme val="minor"/>
      </rPr>
      <t xml:space="preserve"> MILLAN  B.  ESPUELAS</t>
    </r>
    <r>
      <rPr>
        <b/>
        <sz val="9"/>
        <color theme="1"/>
        <rFont val="Calibri"/>
        <family val="2"/>
        <scheme val="minor"/>
      </rPr>
      <t>_</t>
    </r>
    <r>
      <rPr>
        <sz val="9"/>
        <color theme="1"/>
        <rFont val="Calibri"/>
        <family val="2"/>
        <scheme val="minor"/>
      </rPr>
      <t>______</t>
    </r>
  </si>
  <si>
    <t xml:space="preserve">                                                  (Head of Department/Office)</t>
  </si>
  <si>
    <t>Page      2    of   2    pages</t>
  </si>
  <si>
    <t>Printer Ink (Yellow</t>
  </si>
  <si>
    <t>bots.</t>
  </si>
  <si>
    <t>Printer Ink (Black)</t>
  </si>
  <si>
    <t>Printer Ink (Cyan)</t>
  </si>
  <si>
    <t>Battery (AA)</t>
  </si>
  <si>
    <t>Glass Cleaner</t>
  </si>
  <si>
    <t>Air Freshener</t>
  </si>
  <si>
    <t xml:space="preserve">Computer Monitor </t>
  </si>
  <si>
    <t>Computer PC/ Laptop (Capital Outlay)</t>
  </si>
  <si>
    <t>Printer  (Capital Outlay)</t>
  </si>
  <si>
    <t>Mouse (Capital Outlay)</t>
  </si>
  <si>
    <t>Window Grill (Capital Outlay</t>
  </si>
  <si>
    <t>Duplicating Machine</t>
  </si>
  <si>
    <t>100.000.00</t>
  </si>
  <si>
    <t>Steel Shelves (Capital Outlay)</t>
  </si>
  <si>
    <t>Page 1 Total</t>
  </si>
  <si>
    <t>ANNUAL SUPPLIES PROCUREMENT PROGRAM</t>
  </si>
  <si>
    <t>CALENDAR YEAR 2018</t>
  </si>
  <si>
    <t>Project/Fund:General Fund</t>
  </si>
  <si>
    <t>Name of Local Government: Municipality of Pilar</t>
  </si>
  <si>
    <t>Program Control No.</t>
  </si>
  <si>
    <t>Department/Office: MENRO</t>
  </si>
  <si>
    <t>Distribution</t>
  </si>
  <si>
    <t>Qty</t>
  </si>
  <si>
    <t>Unit</t>
  </si>
  <si>
    <t>A.</t>
  </si>
  <si>
    <t xml:space="preserve">Procurement of Supplies and Materials </t>
  </si>
  <si>
    <t xml:space="preserve">     Bond Paper (short)</t>
  </si>
  <si>
    <t xml:space="preserve">     Bond Paper (Long)</t>
  </si>
  <si>
    <t xml:space="preserve">     Bond Paper (A4)</t>
  </si>
  <si>
    <t xml:space="preserve">     Folder (short)</t>
  </si>
  <si>
    <t>pcs</t>
  </si>
  <si>
    <t xml:space="preserve">     Folder (long)</t>
  </si>
  <si>
    <t xml:space="preserve">     Stapler No. 35</t>
  </si>
  <si>
    <t>pc</t>
  </si>
  <si>
    <t xml:space="preserve">     Staple Wire</t>
  </si>
  <si>
    <t xml:space="preserve">     Puncher</t>
  </si>
  <si>
    <t xml:space="preserve">pc </t>
  </si>
  <si>
    <t xml:space="preserve">     Sign Pen</t>
  </si>
  <si>
    <t xml:space="preserve">     Pentel Pen</t>
  </si>
  <si>
    <t xml:space="preserve">     Ballpen</t>
  </si>
  <si>
    <t xml:space="preserve">     Pentel Pen Ink</t>
  </si>
  <si>
    <t xml:space="preserve">     Fastener</t>
  </si>
  <si>
    <t xml:space="preserve">     Paper Clip</t>
  </si>
  <si>
    <t xml:space="preserve">     Filing Folder</t>
  </si>
  <si>
    <t xml:space="preserve">    Printer Ink</t>
  </si>
  <si>
    <t xml:space="preserve">    Manila Paper</t>
  </si>
  <si>
    <t xml:space="preserve">    Scissor</t>
  </si>
  <si>
    <t xml:space="preserve">    Padlock</t>
  </si>
  <si>
    <t xml:space="preserve">    Ring Binder</t>
  </si>
  <si>
    <t xml:space="preserve">    Expanded Folder</t>
  </si>
  <si>
    <t xml:space="preserve">    Masking Tape Holder</t>
  </si>
  <si>
    <t xml:space="preserve">    Masking Tape</t>
  </si>
  <si>
    <t xml:space="preserve">    Scotch Tape</t>
  </si>
  <si>
    <t xml:space="preserve">    Packaging Tape</t>
  </si>
  <si>
    <t xml:space="preserve">    Sliding Folder Long</t>
  </si>
  <si>
    <t xml:space="preserve">    Sliding Folder Short</t>
  </si>
  <si>
    <t xml:space="preserve">    DTR</t>
  </si>
  <si>
    <t>Sub-Total</t>
  </si>
  <si>
    <t>B.</t>
  </si>
  <si>
    <t>Other Expenses</t>
  </si>
  <si>
    <t xml:space="preserve">     Printer</t>
  </si>
  <si>
    <t xml:space="preserve">    Office Table</t>
  </si>
  <si>
    <t xml:space="preserve">    Office Plastic Chair</t>
  </si>
  <si>
    <t xml:space="preserve">    Electric Fan</t>
  </si>
  <si>
    <t xml:space="preserve">    External Hard Disk</t>
  </si>
  <si>
    <t xml:space="preserve">    Camera</t>
  </si>
  <si>
    <t xml:space="preserve">    Flash Drive</t>
  </si>
  <si>
    <t xml:space="preserve">    LCD Projector</t>
  </si>
  <si>
    <t xml:space="preserve">    Office Curtain</t>
  </si>
  <si>
    <t xml:space="preserve">   Office Improvement</t>
  </si>
  <si>
    <t>unit</t>
  </si>
  <si>
    <t>This is to certify that the above procurement is in accordance with objectives of the LGU.</t>
  </si>
  <si>
    <t>Prepared by:</t>
  </si>
  <si>
    <t xml:space="preserve">                      Approved by:</t>
  </si>
  <si>
    <t>EDWIN S. SARDIDO</t>
  </si>
  <si>
    <t>EUGENIO B. DATAHAN II</t>
  </si>
  <si>
    <t>Acting MENRO</t>
  </si>
  <si>
    <t>Municipal Mayor</t>
  </si>
  <si>
    <t>Project/Fund: Solid Waste Management Program</t>
  </si>
  <si>
    <t xml:space="preserve">     Sacks</t>
  </si>
  <si>
    <t xml:space="preserve">     Straw</t>
  </si>
  <si>
    <t>roll</t>
  </si>
  <si>
    <t xml:space="preserve">     Gloves</t>
  </si>
  <si>
    <t>pairs</t>
  </si>
  <si>
    <t xml:space="preserve">     Mask</t>
  </si>
  <si>
    <t>dozen</t>
  </si>
  <si>
    <t xml:space="preserve">    Tarp Printing for Signage and other IEC Materials</t>
  </si>
  <si>
    <t>Procurement of Fuels and Lubricants</t>
  </si>
  <si>
    <t xml:space="preserve">     Fuel</t>
  </si>
  <si>
    <t>Liters</t>
  </si>
  <si>
    <t xml:space="preserve">     Lubricant</t>
  </si>
  <si>
    <t>Repair and Change Oil</t>
  </si>
  <si>
    <t xml:space="preserve">     Tire</t>
  </si>
  <si>
    <t xml:space="preserve">      Oil Filter</t>
  </si>
  <si>
    <t xml:space="preserve">     Spareparts and labor</t>
  </si>
  <si>
    <t>Times</t>
  </si>
  <si>
    <t>Trainings and Seminars for proper waste segragation</t>
  </si>
  <si>
    <t>Project/Fund: Centennial Forest</t>
  </si>
  <si>
    <t xml:space="preserve">     Grasscutter</t>
  </si>
  <si>
    <t xml:space="preserve">     Gasoline</t>
  </si>
  <si>
    <t>Project/Fund: Nursery</t>
  </si>
  <si>
    <t xml:space="preserve">    Polyethylen Bag</t>
  </si>
  <si>
    <t xml:space="preserve">    Shovel</t>
  </si>
  <si>
    <t xml:space="preserve">     sacks</t>
  </si>
  <si>
    <t>Project/Fund: Clean and Green Program</t>
  </si>
  <si>
    <t xml:space="preserve">     Nylon</t>
  </si>
  <si>
    <t>rolls</t>
  </si>
  <si>
    <t xml:space="preserve">     Brooms</t>
  </si>
  <si>
    <t xml:space="preserve">     Floor Mop</t>
  </si>
  <si>
    <t xml:space="preserve">      Garbage Bin with wheel</t>
  </si>
  <si>
    <t xml:space="preserve">     Grass Cutter</t>
  </si>
  <si>
    <t>Repair of Grasscutter</t>
  </si>
  <si>
    <t xml:space="preserve"> Spareparts and labor</t>
  </si>
  <si>
    <r>
      <t xml:space="preserve">Plan Control No. </t>
    </r>
    <r>
      <rPr>
        <b/>
        <u/>
        <sz val="10"/>
        <rFont val="Arial"/>
        <family val="2"/>
      </rPr>
      <t>14-01-02</t>
    </r>
  </si>
  <si>
    <t>Page ____1____of___3_____ pages</t>
  </si>
  <si>
    <t>Department/ Office:Agriculture/Livelihood/P50,000.00</t>
  </si>
  <si>
    <t>Corn Production</t>
  </si>
  <si>
    <t xml:space="preserve"> complete fertiizer</t>
  </si>
  <si>
    <t>bags</t>
  </si>
  <si>
    <t>urea</t>
  </si>
  <si>
    <t>Labor</t>
  </si>
  <si>
    <t>croppings</t>
  </si>
  <si>
    <t>Rice Production</t>
  </si>
  <si>
    <t>Turtle services</t>
  </si>
  <si>
    <t>Harrowing</t>
  </si>
  <si>
    <t>Transplanting</t>
  </si>
  <si>
    <t>Chemicals</t>
  </si>
  <si>
    <t>Others (Contengencies)</t>
  </si>
  <si>
    <t>Vegetable Production</t>
  </si>
  <si>
    <t>Complete fertilizer</t>
  </si>
  <si>
    <t>bag</t>
  </si>
  <si>
    <t>Electricity</t>
  </si>
  <si>
    <t>mos</t>
  </si>
  <si>
    <t xml:space="preserve">Diesel </t>
  </si>
  <si>
    <t>liters</t>
  </si>
  <si>
    <t>Gasoline</t>
  </si>
  <si>
    <t>CARMEN C. CUBRADO, Ph. D</t>
  </si>
  <si>
    <r>
      <t xml:space="preserve">Plan Control No. </t>
    </r>
    <r>
      <rPr>
        <b/>
        <u/>
        <sz val="10"/>
        <rFont val="Arial"/>
        <family val="2"/>
      </rPr>
      <t>14-01-06</t>
    </r>
  </si>
  <si>
    <t>Department/ Office: Agriculture/Office Supplies Expenses/P60,000.00</t>
  </si>
  <si>
    <t>Bond Paper Long (cactus)</t>
  </si>
  <si>
    <t xml:space="preserve">ream </t>
  </si>
  <si>
    <t>Bond Paper Short (cactus)</t>
  </si>
  <si>
    <t>Paper Clip-Big</t>
  </si>
  <si>
    <t>Folder Short</t>
  </si>
  <si>
    <t>Pilot Ballpen</t>
  </si>
  <si>
    <t>Pentel Pen (Pointed/Broad)</t>
  </si>
  <si>
    <t>Masking Tape (1) inch.</t>
  </si>
  <si>
    <t>Carbon Paper Long</t>
  </si>
  <si>
    <t>Epson Ink (Various colors)</t>
  </si>
  <si>
    <t>bottles</t>
  </si>
  <si>
    <t>Brother Ink (Various colors)</t>
  </si>
  <si>
    <t>tarpaulin</t>
  </si>
  <si>
    <t>filing folder</t>
  </si>
  <si>
    <t>curtains</t>
  </si>
  <si>
    <t>Contengencies</t>
  </si>
  <si>
    <t>quarterly</t>
  </si>
  <si>
    <t>mop</t>
  </si>
  <si>
    <t>dust pan</t>
  </si>
  <si>
    <t>Department/ Office: OMA (P1,000,000.00) AGRI-PINOY AWARDS</t>
  </si>
  <si>
    <t xml:space="preserve">Mobility (motorcycles) </t>
  </si>
  <si>
    <t>units</t>
  </si>
  <si>
    <t>fertilizers (palayamanan fertilizer seed capital)</t>
  </si>
  <si>
    <t>Contingencis</t>
  </si>
  <si>
    <t>Office Supplies, Materials and Equipment</t>
  </si>
  <si>
    <t>computer</t>
  </si>
  <si>
    <t>printers</t>
  </si>
  <si>
    <t>refrigerator</t>
  </si>
  <si>
    <t>typewriter</t>
  </si>
  <si>
    <t>ring binder</t>
  </si>
  <si>
    <t>paper cutter</t>
  </si>
  <si>
    <t>printer inks (various colors)</t>
  </si>
  <si>
    <t>internet connectivity</t>
  </si>
  <si>
    <t>monthly</t>
  </si>
  <si>
    <t>laptops</t>
  </si>
  <si>
    <t>Bond Papers (long)</t>
  </si>
  <si>
    <t>Bond Papers (short)</t>
  </si>
  <si>
    <t>white ink</t>
  </si>
  <si>
    <t>Sliding folders (long/short)</t>
  </si>
  <si>
    <t>Folders long ordinary</t>
  </si>
  <si>
    <t>tablet</t>
  </si>
  <si>
    <t>Envelops long (brown)</t>
  </si>
  <si>
    <t>Legal envelops white</t>
  </si>
  <si>
    <t>rain coats</t>
  </si>
  <si>
    <t>Orocan (for plates)</t>
  </si>
  <si>
    <t>plates</t>
  </si>
  <si>
    <t>dozens</t>
  </si>
  <si>
    <t>glasses</t>
  </si>
  <si>
    <t>spoons</t>
  </si>
  <si>
    <t>rice cooker</t>
  </si>
  <si>
    <t>filing folders</t>
  </si>
  <si>
    <t>broom</t>
  </si>
  <si>
    <t>Establishment of two sites technodemo</t>
  </si>
  <si>
    <t>Bigante Classic</t>
  </si>
  <si>
    <t>packs</t>
  </si>
  <si>
    <t>14-14-14 fertilizers</t>
  </si>
  <si>
    <t>46-0-0</t>
  </si>
  <si>
    <t>Gasoline for Rice Technician</t>
  </si>
  <si>
    <t>Signage ( two sites)</t>
  </si>
  <si>
    <t>Staplers</t>
  </si>
  <si>
    <t>plywood</t>
  </si>
  <si>
    <t>lumber (for signage)</t>
  </si>
  <si>
    <t>Trainings and Seminars</t>
  </si>
  <si>
    <t>Catering Services</t>
  </si>
  <si>
    <t>1500/barangay</t>
  </si>
  <si>
    <t>barangay</t>
  </si>
  <si>
    <t>for personnel attendance to trainings and seminars</t>
  </si>
  <si>
    <t>Conduct of Farmer Field School</t>
  </si>
  <si>
    <t>Training Tshirts  (for the participants)</t>
  </si>
  <si>
    <t>Food during Graduation</t>
  </si>
  <si>
    <t>persons</t>
  </si>
  <si>
    <t>Diesel (Field Tour)</t>
  </si>
  <si>
    <t>Gasoline for Facilitators</t>
  </si>
  <si>
    <t>Supplies for Bantings and other supplies</t>
  </si>
  <si>
    <t>various</t>
  </si>
  <si>
    <t>Snacks</t>
  </si>
  <si>
    <t>sites</t>
  </si>
  <si>
    <t>scissors</t>
  </si>
  <si>
    <t>ballpens</t>
  </si>
  <si>
    <t>staplers</t>
  </si>
  <si>
    <t>Contingencies</t>
  </si>
  <si>
    <t>Training Service Fee</t>
  </si>
  <si>
    <t>manila paper</t>
  </si>
  <si>
    <t>pentil pen</t>
  </si>
  <si>
    <t>crayons</t>
  </si>
  <si>
    <t>masking tapes</t>
  </si>
  <si>
    <t>ID jacket with sling</t>
  </si>
  <si>
    <t>plastic envelop</t>
  </si>
  <si>
    <t>Traveling Expenses</t>
  </si>
  <si>
    <t>Department/ Office: OMA P30,000.00 Palayamanan yearly regular budget</t>
  </si>
  <si>
    <t>Concrete Storage room</t>
  </si>
  <si>
    <t>Galvanized Iron</t>
  </si>
  <si>
    <t>FDP Form 4b - Annual Procurement Plan or Procurement List</t>
  </si>
  <si>
    <t xml:space="preserve">       Summary by Office</t>
  </si>
  <si>
    <t>DEPARTMENT</t>
  </si>
  <si>
    <t>Head Of Department/Office</t>
  </si>
  <si>
    <t>Mayor's Office</t>
  </si>
  <si>
    <t>MPDO</t>
  </si>
  <si>
    <t>Municipal Budget Office</t>
  </si>
  <si>
    <t>Jean J. Dela Pena, Cpa</t>
  </si>
  <si>
    <t>Raymund B. Anania</t>
  </si>
  <si>
    <t>LCR</t>
  </si>
  <si>
    <t>Millan B. Espuelas</t>
  </si>
  <si>
    <t>Vice-Mayor's Office /  SB</t>
  </si>
  <si>
    <t>Municipal Accountant's Office</t>
  </si>
  <si>
    <t>Elaine E. Resusta, CPA</t>
  </si>
  <si>
    <t>RHU</t>
  </si>
  <si>
    <t>Dr. Maria Luisa B. Tago</t>
  </si>
  <si>
    <t>Agriculture Office</t>
  </si>
  <si>
    <t>Engineer's Office</t>
  </si>
  <si>
    <t>Municipal Treasurer's Office</t>
  </si>
  <si>
    <t>Fortunato C. Corciega</t>
  </si>
  <si>
    <t>Assesor's Office</t>
  </si>
  <si>
    <t>Sonia S. Baldero</t>
  </si>
  <si>
    <t>Dr. Carmen C. Cubrado</t>
  </si>
  <si>
    <t>Engr. Diosdado C. Balili</t>
  </si>
  <si>
    <t>Engr. Joseph R. Anania</t>
  </si>
  <si>
    <t>Eugenio B. Datahan II</t>
  </si>
  <si>
    <t>Ma. Jocelyn V. Gambuta</t>
  </si>
  <si>
    <t>MSWD Designate</t>
  </si>
  <si>
    <t>Carlos D. Cagape</t>
  </si>
  <si>
    <t>LDRRMO</t>
  </si>
  <si>
    <t>Plan Control No.  18-01</t>
  </si>
  <si>
    <t>Page ____1____of__</t>
  </si>
  <si>
    <r>
      <t>Department/ Office:</t>
    </r>
    <r>
      <rPr>
        <b/>
        <u/>
        <sz val="10"/>
        <rFont val="Arial"/>
        <family val="2"/>
      </rPr>
      <t>MPDO</t>
    </r>
  </si>
  <si>
    <t>Bond-Long</t>
  </si>
  <si>
    <t>Bond-Short</t>
  </si>
  <si>
    <t>Folder-Long</t>
  </si>
  <si>
    <t>Envelop-Long</t>
  </si>
  <si>
    <t>Ballpen</t>
  </si>
  <si>
    <t>Pentel Pen</t>
  </si>
  <si>
    <t>Computer Ink ( 565 )</t>
  </si>
  <si>
    <t>Record Book (500ml)</t>
  </si>
  <si>
    <t>-</t>
  </si>
  <si>
    <t>Toner ( Ineo 164 )</t>
  </si>
  <si>
    <t>Rizo Ink</t>
  </si>
  <si>
    <t>Paper clips</t>
  </si>
  <si>
    <t>Bond-A4</t>
  </si>
  <si>
    <t>Memio paper ( long )</t>
  </si>
  <si>
    <t>Memio paper ( short )</t>
  </si>
  <si>
    <t>Recordbook ( 200 leaves )</t>
  </si>
  <si>
    <t>Recordbook ( 300 leaves )</t>
  </si>
  <si>
    <t>Stabilo</t>
  </si>
  <si>
    <t>Masking tape</t>
  </si>
  <si>
    <t>Packing tape</t>
  </si>
  <si>
    <t>Scotch tape</t>
  </si>
  <si>
    <t>Bond Paper A3</t>
  </si>
  <si>
    <t>Brother Ink ( 6000 / 5000 )</t>
  </si>
  <si>
    <t>Parchment Paper</t>
  </si>
  <si>
    <t>Expanded Envelop ( long )</t>
  </si>
  <si>
    <t>Bond Paper ( 8.5 x 14" )</t>
  </si>
  <si>
    <t>Sticker paper</t>
  </si>
  <si>
    <t>Yellow pad</t>
  </si>
  <si>
    <t>Document keeper</t>
  </si>
  <si>
    <t>Folder ( short )</t>
  </si>
  <si>
    <t>Battery ( AAA )</t>
  </si>
  <si>
    <t>Engr.  JOSEPH R. ANANIA</t>
  </si>
  <si>
    <r>
      <t xml:space="preserve">FOR THE YEAR </t>
    </r>
    <r>
      <rPr>
        <b/>
        <u/>
        <sz val="10"/>
        <rFont val="Arial"/>
        <family val="2"/>
      </rPr>
      <t>2016</t>
    </r>
  </si>
  <si>
    <t xml:space="preserve">Department/ Office: </t>
  </si>
  <si>
    <t>ENGINEER'S OFFICE</t>
  </si>
  <si>
    <t>Cactus Bond Paper Long</t>
  </si>
  <si>
    <t>Cactus Bond Paper Short</t>
  </si>
  <si>
    <t>Pinter Ink Epson Stylus T13</t>
  </si>
  <si>
    <t>Printer Ink Epson L210</t>
  </si>
  <si>
    <t>Paper clip big</t>
  </si>
  <si>
    <t>Battery Double A</t>
  </si>
  <si>
    <t>Staple Wire # 35mm</t>
  </si>
  <si>
    <t>Brown envelop Long</t>
  </si>
  <si>
    <t>Plastic Paper Fastener</t>
  </si>
  <si>
    <t>Scotch Tape 1"</t>
  </si>
  <si>
    <t>Cutter Big Blade</t>
  </si>
  <si>
    <t>Alcohol 70%</t>
  </si>
  <si>
    <t>Pentil Pen Black (Board)</t>
  </si>
  <si>
    <t>Pentil Pen Ink</t>
  </si>
  <si>
    <t>Magic Tape 1"</t>
  </si>
  <si>
    <t>Field Book</t>
  </si>
  <si>
    <t>Logbook 500 Leaves</t>
  </si>
  <si>
    <t>Tracing Paper</t>
  </si>
  <si>
    <t>Mechanical Pencil</t>
  </si>
  <si>
    <t>Mechanical Lead 0.5</t>
  </si>
  <si>
    <t>Steadler Technical Pen 0.3</t>
  </si>
  <si>
    <t>Staple Big</t>
  </si>
  <si>
    <t>btls.</t>
  </si>
  <si>
    <t>tube</t>
  </si>
  <si>
    <t>ENGR. DIOSDADO C. BALILI</t>
  </si>
  <si>
    <t xml:space="preserve">Steadler Ink </t>
  </si>
  <si>
    <t>Steadler Eraser Small</t>
  </si>
  <si>
    <t>Eraser Shelve</t>
  </si>
  <si>
    <t>Traingular Scale</t>
  </si>
  <si>
    <t>Flower vase</t>
  </si>
  <si>
    <t>Picture Frame</t>
  </si>
  <si>
    <t>Powder soap</t>
  </si>
  <si>
    <t>Plastic Flower</t>
  </si>
  <si>
    <t>Christmas Tree</t>
  </si>
  <si>
    <t>Paper Glue</t>
  </si>
  <si>
    <t>Scissor</t>
  </si>
  <si>
    <t>Welcome Rug</t>
  </si>
  <si>
    <t>Christmas Belen</t>
  </si>
  <si>
    <t>Slipper C.R.</t>
  </si>
  <si>
    <t>Plastic cover</t>
  </si>
  <si>
    <t>Floor Mat</t>
  </si>
  <si>
    <t>Cutter Handle</t>
  </si>
  <si>
    <t>Window Curtain</t>
  </si>
  <si>
    <t>Mop</t>
  </si>
  <si>
    <t>Mouse Pad</t>
  </si>
  <si>
    <t xml:space="preserve">Mouse </t>
  </si>
  <si>
    <t>Bond Paper 3/4 (A4)</t>
  </si>
  <si>
    <t>Post Pin</t>
  </si>
  <si>
    <t>Thumbtask</t>
  </si>
  <si>
    <t>Cartolina</t>
  </si>
  <si>
    <t>Printer w/ Ink</t>
  </si>
  <si>
    <t>Traingle</t>
  </si>
  <si>
    <t>mtrs</t>
  </si>
  <si>
    <t>MENRO</t>
  </si>
  <si>
    <t>FOR THE YEAR __2018_______</t>
  </si>
  <si>
    <t>Province, City or Municipality :___PILAR_______________________________</t>
  </si>
  <si>
    <t>Plan Control No. _______________</t>
  </si>
  <si>
    <t>Page ____1____of___5_____ pages</t>
  </si>
  <si>
    <t>Department/ Office:   MAYOR'S OFFICE</t>
  </si>
  <si>
    <t>Bond Paper short sub.20</t>
  </si>
  <si>
    <t>Bond Paper long, sub.20</t>
  </si>
  <si>
    <t>Bond Paper A4, Sub.20</t>
  </si>
  <si>
    <t>Paper Clip, small box</t>
  </si>
  <si>
    <t>Paper Clip, Big Box</t>
  </si>
  <si>
    <t>Ribbon Epson Printer</t>
  </si>
  <si>
    <t>Ink Epson &amp; HP- Black</t>
  </si>
  <si>
    <t>Ink Epson HP Cyan</t>
  </si>
  <si>
    <t>Ink Epson HP Magenta</t>
  </si>
  <si>
    <t>Ink Epson HP Yellow</t>
  </si>
  <si>
    <t>Staple Wire # 10</t>
  </si>
  <si>
    <t>Staple Wire 35</t>
  </si>
  <si>
    <t>Rubbing Alcohol</t>
  </si>
  <si>
    <t>bott.</t>
  </si>
  <si>
    <t>Tissue Paper</t>
  </si>
  <si>
    <t>Dishwashing Liquid</t>
  </si>
  <si>
    <t>botts</t>
  </si>
  <si>
    <t>Dishwashing Bar</t>
  </si>
  <si>
    <t>bars</t>
  </si>
  <si>
    <t>Ink Refill-Pen Blue</t>
  </si>
  <si>
    <t>Ink Refill - Pen Black</t>
  </si>
  <si>
    <t>Paper Towel</t>
  </si>
  <si>
    <t>Logbook 200 pages</t>
  </si>
  <si>
    <t>Sign Pen -Uni Pin .03</t>
  </si>
  <si>
    <t>Computer Keyboard</t>
  </si>
  <si>
    <t>FOR THE YEAR _____2018____</t>
  </si>
  <si>
    <t>Province, City or Municipality :_MUNICIPALITY OF PILAR</t>
  </si>
  <si>
    <t>Page ____2____of___5____ pages</t>
  </si>
  <si>
    <t>Department/ Office:  MAYOR'S OFFICE</t>
  </si>
  <si>
    <t>Computer Set</t>
  </si>
  <si>
    <t>sets</t>
  </si>
  <si>
    <t>White Long Folder</t>
  </si>
  <si>
    <t>White Short Folder</t>
  </si>
  <si>
    <t>Long Brown Envelope</t>
  </si>
  <si>
    <t>short Brown Envelope</t>
  </si>
  <si>
    <t>Stabilo Boss</t>
  </si>
  <si>
    <t>Zonrox</t>
  </si>
  <si>
    <t>gals.</t>
  </si>
  <si>
    <t xml:space="preserve"> Downy </t>
  </si>
  <si>
    <t>sachet</t>
  </si>
  <si>
    <t>Voice Recorder</t>
  </si>
  <si>
    <t>Wall Clock</t>
  </si>
  <si>
    <t>Toilet Seat Cover</t>
  </si>
  <si>
    <t>botts.</t>
  </si>
  <si>
    <t>Plates</t>
  </si>
  <si>
    <t>doz.</t>
  </si>
  <si>
    <t>Organizer</t>
  </si>
  <si>
    <t>Detergent</t>
  </si>
  <si>
    <t>Garbage bag (M)</t>
  </si>
  <si>
    <t>Letter envelope</t>
  </si>
  <si>
    <t>pcks</t>
  </si>
  <si>
    <t>SubTotal</t>
  </si>
  <si>
    <t>Page ____3____of___5_____ pages</t>
  </si>
  <si>
    <t>Department/ Office: MAYOR'S OFFICE</t>
  </si>
  <si>
    <t>White Board Pen Ink Refill Black</t>
  </si>
  <si>
    <t>White Board Pen Ink Refill Blue</t>
  </si>
  <si>
    <t>Trash Cans</t>
  </si>
  <si>
    <t>Glass</t>
  </si>
  <si>
    <t>Spoon and Fork</t>
  </si>
  <si>
    <t>Teaspoons</t>
  </si>
  <si>
    <t>Flower Pot</t>
  </si>
  <si>
    <t>Lechon Tray</t>
  </si>
  <si>
    <t>Gallon Refill for water dispenser</t>
  </si>
  <si>
    <t>USB</t>
  </si>
  <si>
    <t>PCS</t>
  </si>
  <si>
    <t>Printer</t>
  </si>
  <si>
    <t>Laptop</t>
  </si>
  <si>
    <t>Card Reader</t>
  </si>
  <si>
    <t>Chairs</t>
  </si>
  <si>
    <t>GrassCutter</t>
  </si>
  <si>
    <t>Speed Gun</t>
  </si>
  <si>
    <t>Motorcycle</t>
  </si>
  <si>
    <t>Drill</t>
  </si>
  <si>
    <t>Plastic Chairs</t>
  </si>
  <si>
    <t>Filing Cabinet</t>
  </si>
  <si>
    <t>Curtains for Office</t>
  </si>
  <si>
    <t>Led light Bulb</t>
  </si>
  <si>
    <t>FOR THE YEAR ___2018______</t>
  </si>
  <si>
    <t>Page ____4____of___5_____ pages</t>
  </si>
  <si>
    <t>WalkieTalkie</t>
  </si>
  <si>
    <t>Stand Fan</t>
  </si>
  <si>
    <t>Scotch Tape</t>
  </si>
  <si>
    <t>Memory Card 32 GB</t>
  </si>
  <si>
    <t>Camera Battery</t>
  </si>
  <si>
    <t>Sofa chairs</t>
  </si>
  <si>
    <t>Dustpan</t>
  </si>
  <si>
    <t>Throw Pillows</t>
  </si>
  <si>
    <t>Pillow Case</t>
  </si>
  <si>
    <t>Flower Vase</t>
  </si>
  <si>
    <t>Place Mat 10 seaters</t>
  </si>
  <si>
    <t xml:space="preserve">Caramel Paint </t>
  </si>
  <si>
    <t>gallon</t>
  </si>
  <si>
    <t>Paint Brush</t>
  </si>
  <si>
    <t xml:space="preserve">Triple A Battery </t>
  </si>
  <si>
    <t>Water Dispenser (Hot&amp;Cold)</t>
  </si>
  <si>
    <t>Computer Speaker</t>
  </si>
  <si>
    <t>Hand towels</t>
  </si>
  <si>
    <t>Cotton</t>
  </si>
  <si>
    <t>Acetone</t>
  </si>
  <si>
    <t>Cable Wire for Biometrics</t>
  </si>
  <si>
    <t xml:space="preserve">Garbage can </t>
  </si>
  <si>
    <t>Province, City or Municipality :MUNICIPALITY OF PILAR</t>
  </si>
  <si>
    <t>Page ____5____of___5_____ pages</t>
  </si>
  <si>
    <t>Exhaust fan</t>
  </si>
  <si>
    <t>Rag</t>
  </si>
  <si>
    <t>Lock for Maindoor Mayor's Office</t>
  </si>
  <si>
    <t>Highlighter pen green</t>
  </si>
  <si>
    <t>Highlighter pen orange</t>
  </si>
  <si>
    <t>Gifts for newly wed</t>
  </si>
  <si>
    <t>Table Cloth</t>
  </si>
  <si>
    <t>Table Cover Cellophane</t>
  </si>
  <si>
    <t>Correction Tape</t>
  </si>
  <si>
    <t>Desk Fan</t>
  </si>
  <si>
    <t>Page 4 TOTAL</t>
  </si>
  <si>
    <t>Page 3 TOTAL</t>
  </si>
  <si>
    <t>Page 2 TOTAL</t>
  </si>
  <si>
    <t>FOR THE YEAR 2018</t>
  </si>
  <si>
    <t>Page ____1____of___1_____ pages</t>
  </si>
  <si>
    <t>Department/ Office:  MAYOR'S OFFICE/Library</t>
  </si>
  <si>
    <t xml:space="preserve">Date Submitted: </t>
  </si>
  <si>
    <t>Curtains</t>
  </si>
  <si>
    <t>Floormat</t>
  </si>
  <si>
    <t>mtrs.</t>
  </si>
  <si>
    <t>Chocolate Paint</t>
  </si>
  <si>
    <t>gal.</t>
  </si>
  <si>
    <t>Door Knob</t>
  </si>
  <si>
    <t>White Long Bond Paper</t>
  </si>
  <si>
    <t>Sticker Paper Pink</t>
  </si>
  <si>
    <t>Sticker Paper Orange</t>
  </si>
  <si>
    <t>Sticker Paper Yellow</t>
  </si>
  <si>
    <t>Sticker Paper Yellow Green</t>
  </si>
  <si>
    <t>Sticker Paper Blue</t>
  </si>
  <si>
    <t>Cartolina (Green)</t>
  </si>
  <si>
    <t>Cartolina ( Yellow)</t>
  </si>
  <si>
    <t>Cartolina (Pink)</t>
  </si>
  <si>
    <t>Curtain Holder</t>
  </si>
  <si>
    <t>Index Card 1/4 size Lengthwise</t>
  </si>
  <si>
    <t>Index Card 1/8 size Crosswise</t>
  </si>
  <si>
    <t>Ballpen (Blue)</t>
  </si>
  <si>
    <t>Ballpen (Black)</t>
  </si>
  <si>
    <t>Correction Fluid</t>
  </si>
  <si>
    <t>Pentel Pen (Black)</t>
  </si>
  <si>
    <t>Pentel Pen (Blue)</t>
  </si>
  <si>
    <r>
      <t>FOR THE YEAR</t>
    </r>
    <r>
      <rPr>
        <b/>
        <u/>
        <sz val="10"/>
        <rFont val="Arial"/>
        <family val="2"/>
      </rPr>
      <t xml:space="preserve"> 2018</t>
    </r>
  </si>
  <si>
    <t>Department/ Office: Mayor's Office/ DILG</t>
  </si>
  <si>
    <t>Double Sided Tape</t>
  </si>
  <si>
    <t>Paper clips small</t>
  </si>
  <si>
    <t>Paper clips big</t>
  </si>
  <si>
    <t>Neon Paper</t>
  </si>
  <si>
    <t>pck</t>
  </si>
  <si>
    <t>Linen Paper (White)</t>
  </si>
  <si>
    <t>White Folder Long</t>
  </si>
  <si>
    <t>Brown envelope</t>
  </si>
  <si>
    <t>Trash can</t>
  </si>
  <si>
    <t>Computer Voltage Regulator</t>
  </si>
  <si>
    <t>Logbook (500 pages)</t>
  </si>
  <si>
    <t>Province, City or Municipality :__________________________________</t>
  </si>
  <si>
    <t>Department/ Office:  Mayor's Office /HRMO</t>
  </si>
  <si>
    <t>Bond Paper (long)</t>
  </si>
  <si>
    <t>Bond Paper (short)</t>
  </si>
  <si>
    <t>Folder (Long)</t>
  </si>
  <si>
    <t>Folder (short)</t>
  </si>
  <si>
    <t>ExpandeD Folder (Green)</t>
  </si>
  <si>
    <t>Brown Envelope (long)</t>
  </si>
  <si>
    <t>Brown Envelope (short)</t>
  </si>
  <si>
    <t>Paper Clip (Big)</t>
  </si>
  <si>
    <t>Paper Clip (small)</t>
  </si>
  <si>
    <t>Pilot Sign Pen</t>
  </si>
  <si>
    <t>Ballpen (black)</t>
  </si>
  <si>
    <t>Ballpen (blue)</t>
  </si>
  <si>
    <t>Plastic Fastener</t>
  </si>
  <si>
    <t>Scotchtape</t>
  </si>
  <si>
    <t>Whiteboard Pen</t>
  </si>
  <si>
    <t>White Marker</t>
  </si>
  <si>
    <t>bot</t>
  </si>
  <si>
    <t>Pencil</t>
  </si>
  <si>
    <t>Ordinary Envelope (long)</t>
  </si>
  <si>
    <t>Ink Refill for marker</t>
  </si>
  <si>
    <t>Marker (Stabilo)</t>
  </si>
  <si>
    <t>Assorted Cartolina</t>
  </si>
  <si>
    <t>Sub Total</t>
  </si>
  <si>
    <t>Page ____2____of___2_____ pages</t>
  </si>
  <si>
    <t>Kitchen Tissue</t>
  </si>
  <si>
    <t>Alcohol (500mg)</t>
  </si>
  <si>
    <t>Glass Spray</t>
  </si>
  <si>
    <t>Office Chair</t>
  </si>
  <si>
    <t>Biometrics Machine</t>
  </si>
  <si>
    <t>LAN WIRE</t>
  </si>
  <si>
    <t>Computer Table</t>
  </si>
  <si>
    <t>Notebook</t>
  </si>
  <si>
    <t>Heavy Duty Puncher</t>
  </si>
  <si>
    <t>Paper Cutter</t>
  </si>
  <si>
    <t>Heavy Duty Stapler</t>
  </si>
  <si>
    <t>Epson Ink Black</t>
  </si>
  <si>
    <t>Epson Ink Magenta</t>
  </si>
  <si>
    <t>Epson Ink Cyan</t>
  </si>
  <si>
    <t>Epson Ink Blue</t>
  </si>
  <si>
    <t>Desktop Computer with Printer</t>
  </si>
  <si>
    <t>Sub-Total 2</t>
  </si>
  <si>
    <t>Sub-Total 1</t>
  </si>
  <si>
    <t>FOR THE YEAR ____2018_____</t>
  </si>
  <si>
    <t>Province, City or Municipality :_MUNICIPALITY OF PILAR_________________________________</t>
  </si>
  <si>
    <t>Department/ Office:  Mayor's Office/Comelec</t>
  </si>
  <si>
    <t>Bond Paper Long Sub 20</t>
  </si>
  <si>
    <t>Bond Paper short Sub 20</t>
  </si>
  <si>
    <t>Bond Paper A4 Sub 20</t>
  </si>
  <si>
    <t>Bond Paper Size 8.5x14, Sub 20</t>
  </si>
  <si>
    <t>Printer Ink Refill-Black</t>
  </si>
  <si>
    <t>Printer Ink Refill Cyan</t>
  </si>
  <si>
    <t>Printer Ink Refill Magenta</t>
  </si>
  <si>
    <t>Printer Ink Refill Yellow</t>
  </si>
  <si>
    <t>Ballpen Black</t>
  </si>
  <si>
    <t>Ballpen Blue</t>
  </si>
  <si>
    <t>Ballpen Red</t>
  </si>
  <si>
    <t>Binder Clips-Large</t>
  </si>
  <si>
    <t>Binder Clips Small</t>
  </si>
  <si>
    <t>Heavy Duty Staple Wire</t>
  </si>
  <si>
    <t>Staple Wire no.35</t>
  </si>
  <si>
    <t>Folder Long White</t>
  </si>
  <si>
    <t>Expandable Envelope, Long</t>
  </si>
  <si>
    <t>Push Pin</t>
  </si>
  <si>
    <t>Blank DVD-R</t>
  </si>
  <si>
    <t>sub total</t>
  </si>
  <si>
    <t>EUGENO B. DATAHAN II</t>
  </si>
  <si>
    <t>Province, City or Municipality :__MUNICIPALITY OF PILAR________________________________</t>
  </si>
  <si>
    <t>Stick Glue</t>
  </si>
  <si>
    <t>Toilet Bowl Cleaner, Big</t>
  </si>
  <si>
    <t>Dishwashing Paste</t>
  </si>
  <si>
    <t>Powder Laundry Soap</t>
  </si>
  <si>
    <t>Toilet Paper</t>
  </si>
  <si>
    <t>Wall Clock Battery, Triple A</t>
  </si>
  <si>
    <t>Toilet Brush with handle</t>
  </si>
  <si>
    <t>Subtotal2</t>
  </si>
  <si>
    <t>Subtotal 1</t>
  </si>
  <si>
    <t>Grand Total</t>
  </si>
  <si>
    <t>RAYMUND B. ANANIA</t>
  </si>
  <si>
    <t>Province, City or Municipality :Municipality of Pilar</t>
  </si>
  <si>
    <t>Department/ Office:  Mayor's Office/Municipal Vehicle Maintenance</t>
  </si>
  <si>
    <t>Battery</t>
  </si>
  <si>
    <t>Leaf Spring</t>
  </si>
  <si>
    <t>Center Bolt</t>
  </si>
  <si>
    <t>Brake Lining</t>
  </si>
  <si>
    <t>Bushing Leaf Spring</t>
  </si>
  <si>
    <t>Rubber Cup</t>
  </si>
  <si>
    <t>Cattery Clamp</t>
  </si>
  <si>
    <t>Starter</t>
  </si>
  <si>
    <t>Tire</t>
  </si>
  <si>
    <t>Brake Fluid</t>
  </si>
  <si>
    <t>ltrs</t>
  </si>
  <si>
    <t>Engine 40</t>
  </si>
  <si>
    <t>Oil 10</t>
  </si>
  <si>
    <t>Air Cleaner</t>
  </si>
  <si>
    <t>Gear Oil</t>
  </si>
  <si>
    <t>Brake Cylinder</t>
  </si>
  <si>
    <t>Clutch cylinder</t>
  </si>
  <si>
    <t>Fan belt</t>
  </si>
  <si>
    <t>Radiator Coolant</t>
  </si>
  <si>
    <t>Clutch cylinder repair kit</t>
  </si>
  <si>
    <t>Brake Master repair kit</t>
  </si>
  <si>
    <t>brake cylinder repair kit</t>
  </si>
  <si>
    <t>clutch cylinder repair kit</t>
  </si>
  <si>
    <t>Oil Filter</t>
  </si>
  <si>
    <t>Grease</t>
  </si>
  <si>
    <t>Sub-Total1</t>
  </si>
  <si>
    <t>Bulbs</t>
  </si>
  <si>
    <t>Fuses</t>
  </si>
  <si>
    <t>Head Lights</t>
  </si>
  <si>
    <t>Tail lights</t>
  </si>
  <si>
    <t>Wheel Bearing</t>
  </si>
  <si>
    <t>Hub volts</t>
  </si>
  <si>
    <t>Hub oil seal</t>
  </si>
  <si>
    <t>Axle oil seal</t>
  </si>
  <si>
    <t>Rem</t>
  </si>
  <si>
    <t>Department/ Office: PNP</t>
  </si>
  <si>
    <t xml:space="preserve"> LONG FILER</t>
  </si>
  <si>
    <t xml:space="preserve"> LONG BOND PAPER</t>
  </si>
  <si>
    <t>RMS</t>
  </si>
  <si>
    <t xml:space="preserve"> SHORT BOND PAPER</t>
  </si>
  <si>
    <t xml:space="preserve"> TYPE WRITER RIBBON</t>
  </si>
  <si>
    <t xml:space="preserve"> LONG WHITE FOLDER</t>
  </si>
  <si>
    <t xml:space="preserve"> LONG BROWN ENVELOPE</t>
  </si>
  <si>
    <t xml:space="preserve"> BALLPEN</t>
  </si>
  <si>
    <t xml:space="preserve"> DOUBLE SIDED TAPE BIG</t>
  </si>
  <si>
    <t xml:space="preserve"> DOUBLE SIDED TAPE 1X10M</t>
  </si>
  <si>
    <t xml:space="preserve"> PLASTIC FASTENER</t>
  </si>
  <si>
    <t>BOX</t>
  </si>
  <si>
    <t xml:space="preserve">EPSON INK T6641,  T6642, T6643, T6644  </t>
  </si>
  <si>
    <t xml:space="preserve">BTLS </t>
  </si>
  <si>
    <t xml:space="preserve"> INK K GT51, C GT52, M GT52, Y GT52  </t>
  </si>
  <si>
    <t xml:space="preserve"> WHITE INK ERASER</t>
  </si>
  <si>
    <t>BTLS</t>
  </si>
  <si>
    <t>Pentel Pen Black Broad</t>
  </si>
  <si>
    <t>SCISSOR</t>
  </si>
  <si>
    <t>CDR PRINTABLE</t>
  </si>
  <si>
    <t>BIG STEPLER</t>
  </si>
  <si>
    <t>BIG PAKAGING TAPE</t>
  </si>
  <si>
    <t>PC</t>
  </si>
  <si>
    <t>BIG SCOTCH TAPE</t>
  </si>
  <si>
    <t>JUMBO PAPER CLIPS</t>
  </si>
  <si>
    <t>SMALL PAPER CLIPS</t>
  </si>
  <si>
    <t>GARBAGE BAG</t>
  </si>
  <si>
    <t>PACK</t>
  </si>
  <si>
    <t>STAPLES NO.10</t>
  </si>
  <si>
    <t>STAPLES NO.35</t>
  </si>
  <si>
    <t xml:space="preserve">   TOTAL</t>
  </si>
  <si>
    <t>SPO4 FELIX ENTE QUILLOPE</t>
  </si>
  <si>
    <t>GLUE</t>
  </si>
  <si>
    <t>WHITEBOARD</t>
  </si>
  <si>
    <t>WYTEBOARD MARKER</t>
  </si>
  <si>
    <t>PRINTER</t>
  </si>
  <si>
    <t>COMPUTER TABLE</t>
  </si>
  <si>
    <t>DSL CAMERA</t>
  </si>
  <si>
    <t>BULB CFL</t>
  </si>
  <si>
    <t>INNOVE COMMUNICATION</t>
  </si>
  <si>
    <t>DIESEL</t>
  </si>
  <si>
    <t>LTRS</t>
  </si>
  <si>
    <t>UNLEADED</t>
  </si>
  <si>
    <t>TREKKER OIL</t>
  </si>
  <si>
    <t>HILUX TIRES</t>
  </si>
  <si>
    <t>MAHINDRA TIRES</t>
  </si>
  <si>
    <t>RICE</t>
  </si>
  <si>
    <t>SACKS</t>
  </si>
  <si>
    <t>COMPUTER SET</t>
  </si>
  <si>
    <t>MOTORCYCLE PATROL TIRES</t>
  </si>
  <si>
    <t>CHANGE OIL</t>
  </si>
  <si>
    <t xml:space="preserve">                         SPO4 FELIX ENTE QUILLOPE</t>
  </si>
  <si>
    <t xml:space="preserve">                  (Head of Department/Office)</t>
  </si>
  <si>
    <t>Department/ Office: Accounting</t>
  </si>
  <si>
    <t>24 COL. COLUMNAR BOOK</t>
  </si>
  <si>
    <t>AIR FRESHENER</t>
  </si>
  <si>
    <t>ALCOHOL</t>
  </si>
  <si>
    <t>BALLPEN BLACK</t>
  </si>
  <si>
    <t>BALLPEN BLUE</t>
  </si>
  <si>
    <t>BATTERY AAA</t>
  </si>
  <si>
    <t>BONDPAPER LONG, SUB.20</t>
  </si>
  <si>
    <t>BONDPAPER SHORT, SUB.20</t>
  </si>
  <si>
    <t>BONDPAPER A4, SUB.20</t>
  </si>
  <si>
    <t>BOWL CLEANER</t>
  </si>
  <si>
    <t>BROWN ENVELOP LONG</t>
  </si>
  <si>
    <t>BROWN ENVELOP SHORT</t>
  </si>
  <si>
    <t>BRUSH</t>
  </si>
  <si>
    <t>BULB</t>
  </si>
  <si>
    <t>CALCULATOR</t>
  </si>
  <si>
    <t>CORRECTION PEN</t>
  </si>
  <si>
    <t>CUP AND SAUCER</t>
  </si>
  <si>
    <t>CURTAIN</t>
  </si>
  <si>
    <t>DISH ORGANIZER</t>
  </si>
  <si>
    <t xml:space="preserve">DISHWASHING LIQUID </t>
  </si>
  <si>
    <t>DISHWASHING-BAR</t>
  </si>
  <si>
    <t>EXPANDABLE ENVELOP</t>
  </si>
  <si>
    <t>FABRIC CONDITIONER</t>
  </si>
  <si>
    <t>FASTENER</t>
  </si>
  <si>
    <t>FLOOR CLEANER</t>
  </si>
  <si>
    <t>FOLDER LONG</t>
  </si>
  <si>
    <t>FOLDER SHORT</t>
  </si>
  <si>
    <t>GLASS CLEANER</t>
  </si>
  <si>
    <t>GLASS ORGANIZER</t>
  </si>
  <si>
    <t>HAND GLOVES SMALL</t>
  </si>
  <si>
    <t>HAND SANITIZER</t>
  </si>
  <si>
    <t>INK EPSON BLACK</t>
  </si>
  <si>
    <t xml:space="preserve">INK EPSON CYAN </t>
  </si>
  <si>
    <t>INK EPSON MAGENTA</t>
  </si>
  <si>
    <t>INK EPSON YELLOW</t>
  </si>
  <si>
    <t>INK REFILL- PEN BLACK</t>
  </si>
  <si>
    <t>INK REFILL- PEN BLUE</t>
  </si>
  <si>
    <t>LEAD PENCIL .5</t>
  </si>
  <si>
    <t>LEAD PENCIL REFILL .5</t>
  </si>
  <si>
    <t>LOGBOOK 150 LEAVES</t>
  </si>
  <si>
    <t>MOUSE</t>
  </si>
  <si>
    <t>PAPER CLIP, BIG, BOX</t>
  </si>
  <si>
    <t>PAPER CLIP, SMALL, BOX</t>
  </si>
  <si>
    <t>PENTEL PEN INK (BLACK)</t>
  </si>
  <si>
    <t>SIGN PEN</t>
  </si>
  <si>
    <t>PUNCHER</t>
  </si>
  <si>
    <t>REFILL BALLPEN PILOT G-TEC 0.40</t>
  </si>
  <si>
    <t>REFILL BLACK BALLPEN</t>
  </si>
  <si>
    <t>REFILL BLUE BALLPEN</t>
  </si>
  <si>
    <t>REMOVER</t>
  </si>
  <si>
    <t>RIBBON EPSON PRINTER</t>
  </si>
  <si>
    <t>RING BINDER 1 1/2"</t>
  </si>
  <si>
    <t>RING BINDER 1 1/4"</t>
  </si>
  <si>
    <t>RING BINDER 1"</t>
  </si>
  <si>
    <t>RING BINDER 1/2"</t>
  </si>
  <si>
    <t>RUG</t>
  </si>
  <si>
    <t>SMALL TOWEL FOR CLEANING</t>
  </si>
  <si>
    <t>STAPLE WIRE #10</t>
  </si>
  <si>
    <t>STAPLE WIRE #35</t>
  </si>
  <si>
    <t>STAPLER # 10</t>
  </si>
  <si>
    <t>STAPLER WITH SIDE REMOVER</t>
  </si>
  <si>
    <t>STORAGE BOX</t>
  </si>
  <si>
    <t>STRAW</t>
  </si>
  <si>
    <t>TISSUE PAPER</t>
  </si>
  <si>
    <t>ZONROX (GALLON)</t>
  </si>
  <si>
    <t>AVR (COMPUTER)</t>
  </si>
  <si>
    <t>COMPUTER KEYBOARD</t>
  </si>
  <si>
    <t>COMPUTER MONITOR</t>
  </si>
  <si>
    <t>CPU</t>
  </si>
  <si>
    <t>LAPTOP</t>
  </si>
  <si>
    <t>LAPTOP CHARGER</t>
  </si>
  <si>
    <t>PHOTOCOPIER</t>
  </si>
  <si>
    <t>UPS</t>
  </si>
  <si>
    <t>ELAINE E. RESUSTA, CPA</t>
  </si>
  <si>
    <r>
      <t xml:space="preserve">FOR THE YEAR </t>
    </r>
    <r>
      <rPr>
        <b/>
        <u/>
        <sz val="10"/>
        <color theme="1"/>
        <rFont val="Century Gothic"/>
        <family val="2"/>
      </rPr>
      <t>2018</t>
    </r>
  </si>
  <si>
    <r>
      <t xml:space="preserve">Province, City or Municipality : </t>
    </r>
    <r>
      <rPr>
        <b/>
        <u/>
        <sz val="10"/>
        <color theme="1"/>
        <rFont val="Century Gothic"/>
        <family val="2"/>
      </rPr>
      <t>MUNICIPALITY OF PILAR</t>
    </r>
  </si>
  <si>
    <t>Plan Control No. __________________________</t>
  </si>
  <si>
    <t>Page____1____3_____pages</t>
  </si>
  <si>
    <r>
      <t xml:space="preserve">Department/ Office: </t>
    </r>
    <r>
      <rPr>
        <b/>
        <u/>
        <sz val="10"/>
        <color theme="1"/>
        <rFont val="Century Gothic"/>
        <family val="2"/>
      </rPr>
      <t>Assessor's Office</t>
    </r>
  </si>
  <si>
    <t>Cellophane tape 1"</t>
  </si>
  <si>
    <t>Bathroom tissue</t>
  </si>
  <si>
    <t>Ballpen (black &amp; blue)</t>
  </si>
  <si>
    <t>Steadler ink</t>
  </si>
  <si>
    <t>Rubbing alcohol - ethyl (500ml)</t>
  </si>
  <si>
    <t>Plastic envelope long</t>
  </si>
  <si>
    <t>Staples No. 35</t>
  </si>
  <si>
    <t>Mailing envelope long</t>
  </si>
  <si>
    <t>File folder long</t>
  </si>
  <si>
    <t>Baguio broom</t>
  </si>
  <si>
    <t>Bond paper short</t>
  </si>
  <si>
    <t>Bond paper long</t>
  </si>
  <si>
    <t>Rubber band</t>
  </si>
  <si>
    <t>Rubber eraser</t>
  </si>
  <si>
    <t>Epson T 664 BK ink</t>
  </si>
  <si>
    <t>Calculator</t>
  </si>
  <si>
    <t>Optical mouse</t>
  </si>
  <si>
    <t>Sign Pen (blue)</t>
  </si>
  <si>
    <t>Pencils</t>
  </si>
  <si>
    <t>Plastic fastener</t>
  </si>
  <si>
    <t>Color marker (green &amp; orange)</t>
  </si>
  <si>
    <t>Staples small</t>
  </si>
  <si>
    <t>Bond paper A3</t>
  </si>
  <si>
    <t>Plastic paper clip</t>
  </si>
  <si>
    <t>Yellow pad paper</t>
  </si>
  <si>
    <t>Log book (300 leaves)</t>
  </si>
  <si>
    <t>Ballpen red</t>
  </si>
  <si>
    <t>Diswashing liquid (250ml)</t>
  </si>
  <si>
    <t>Document Keeper (long)</t>
  </si>
  <si>
    <t xml:space="preserve">Document box </t>
  </si>
  <si>
    <t>Epson T 664 M ink</t>
  </si>
  <si>
    <t>Epson T 664 C ink</t>
  </si>
  <si>
    <t>Epson T 664 Y ink</t>
  </si>
  <si>
    <t>Steel Cabinet</t>
  </si>
  <si>
    <t>Photo copier</t>
  </si>
  <si>
    <t>Aircon</t>
  </si>
  <si>
    <t>Revolving Chair</t>
  </si>
  <si>
    <t>Name plate (for table)</t>
  </si>
  <si>
    <t>wall clock</t>
  </si>
  <si>
    <t>This is to certify that the above procurement plan is in accordance with the objective of this office.</t>
  </si>
  <si>
    <t>SONIA L. BALDERO</t>
  </si>
  <si>
    <t>Edwin Sardido</t>
  </si>
  <si>
    <t>Province, City or Municipality : MUNICIPALITY OF PILAR</t>
  </si>
  <si>
    <t>Department/ Office: MBO</t>
  </si>
  <si>
    <t>Multi-Function Printer Mono</t>
  </si>
  <si>
    <t>17, 000.00</t>
  </si>
  <si>
    <t>Brother Ink (Powder)</t>
  </si>
  <si>
    <t>Lysol Disinfectant-Fresh Blossoms 510g</t>
  </si>
  <si>
    <t>bots</t>
  </si>
  <si>
    <t>Toilet paper</t>
  </si>
  <si>
    <t>Magazine box</t>
  </si>
  <si>
    <t>Tuff toilet cleaner</t>
  </si>
  <si>
    <t>Bathroom Deodorizer</t>
  </si>
  <si>
    <t>Air Freshener bot.</t>
  </si>
  <si>
    <t>Air Freshener Gel</t>
  </si>
  <si>
    <t>Bondpaper Long Cactus</t>
  </si>
  <si>
    <t>Bondpaper Short Cactus</t>
  </si>
  <si>
    <t>Columnar 30 columns</t>
  </si>
  <si>
    <t>Staple Wire #35- 26/6</t>
  </si>
  <si>
    <t>Brown Envelope Long (thick)</t>
  </si>
  <si>
    <t>Pilot Sign Ballpen V5 H-Techpoint 0.5 B</t>
  </si>
  <si>
    <t>Pilot Ballpen V5 H-Techpoint 0.5 Blue</t>
  </si>
  <si>
    <t>Pilot Hi-tech V7RT blue</t>
  </si>
  <si>
    <t>Ring Binder 2 inches</t>
  </si>
  <si>
    <t>Dater</t>
  </si>
  <si>
    <t>Stamping Pad</t>
  </si>
  <si>
    <t>Rubber Stamp (Certified True Copy)</t>
  </si>
  <si>
    <t>Rubber Stamp (Re-entered)</t>
  </si>
  <si>
    <t>Rubber Stamp (Contg. Appro.)</t>
  </si>
  <si>
    <t>Rubber Stamp (SEF)</t>
  </si>
  <si>
    <t>Rubber Stamp (Pre- Numbered)</t>
  </si>
  <si>
    <t>Notebook Planner 2018</t>
  </si>
  <si>
    <t>Sharpener</t>
  </si>
  <si>
    <t>Pencil (Mongol #2)</t>
  </si>
  <si>
    <t>Eraser</t>
  </si>
  <si>
    <t>Total Expenditures or Curren Appro.</t>
  </si>
  <si>
    <t>Total Current &amp; Contg.</t>
  </si>
  <si>
    <t>JEAN DELA PEÑA</t>
  </si>
  <si>
    <t>Province, City or Municipality :PILAR</t>
  </si>
  <si>
    <t>Plan Control No.14-01-07</t>
  </si>
  <si>
    <t>Department/ Office: Waterworks</t>
  </si>
  <si>
    <t>Office supplies</t>
  </si>
  <si>
    <t>70% Hypochloride</t>
  </si>
  <si>
    <t>Container</t>
  </si>
  <si>
    <t>Contaneous Paper Short (2ply)</t>
  </si>
  <si>
    <t>Box</t>
  </si>
  <si>
    <t>Long Bond Paper</t>
  </si>
  <si>
    <t>Ream</t>
  </si>
  <si>
    <t>Short Bond Paper</t>
  </si>
  <si>
    <t xml:space="preserve">Ballpen </t>
  </si>
  <si>
    <t>Long Envelop</t>
  </si>
  <si>
    <t>Short Envelop</t>
  </si>
  <si>
    <t>Ribbon (Epson Printer)</t>
  </si>
  <si>
    <t>Staple wire #5</t>
  </si>
  <si>
    <t>G.I Plug 1/2</t>
  </si>
  <si>
    <t>70% Alchohol</t>
  </si>
  <si>
    <t>Bot</t>
  </si>
  <si>
    <t>Carbon Paper</t>
  </si>
  <si>
    <t xml:space="preserve">Ream </t>
  </si>
  <si>
    <t>Stamp Pad</t>
  </si>
  <si>
    <t>Ink Small</t>
  </si>
  <si>
    <t xml:space="preserve">Vial </t>
  </si>
  <si>
    <t>Boots</t>
  </si>
  <si>
    <t>Couplings G.I 1/2</t>
  </si>
  <si>
    <t>Onion G.I 1/2</t>
  </si>
  <si>
    <t>Feather Duster</t>
  </si>
  <si>
    <t xml:space="preserve">Dust Fan </t>
  </si>
  <si>
    <t xml:space="preserve">Broom </t>
  </si>
  <si>
    <t>Total Office Supplies</t>
  </si>
  <si>
    <t>Contingency / office supplies</t>
  </si>
  <si>
    <t>JEAN J. DELA PEÑA CPA.</t>
  </si>
  <si>
    <t>Motor Parts</t>
  </si>
  <si>
    <t>DT Tire Rear</t>
  </si>
  <si>
    <t>DT Tire Front</t>
  </si>
  <si>
    <t>DT Tube Rear</t>
  </si>
  <si>
    <t>DT Tube Front</t>
  </si>
  <si>
    <t xml:space="preserve">Chain </t>
  </si>
  <si>
    <t>DT Expansion YRS</t>
  </si>
  <si>
    <t>Cable Throttle</t>
  </si>
  <si>
    <t>Bearing 6202 back</t>
  </si>
  <si>
    <t>Bearing 6202 front</t>
  </si>
  <si>
    <t>Total Motor parts</t>
  </si>
  <si>
    <t>Capital Outlay Allot.</t>
  </si>
  <si>
    <t xml:space="preserve">Completion of Waterworks </t>
  </si>
  <si>
    <t>Office/ Electrical material and</t>
  </si>
  <si>
    <t>Glass walling……………</t>
  </si>
  <si>
    <t>Motorcycle with side carrier</t>
  </si>
  <si>
    <t xml:space="preserve">                                              ANNUAL PROCUREMENT PLAN </t>
  </si>
  <si>
    <t xml:space="preserve">                                                   FOR THE YEAR  2018</t>
  </si>
  <si>
    <t>Pilar</t>
  </si>
  <si>
    <t>Page ____1____of___4_____ pages</t>
  </si>
  <si>
    <t>SB SEC. VICE MAYOR &amp; SB</t>
  </si>
  <si>
    <t>Rice Cooker</t>
  </si>
  <si>
    <t>Pc.</t>
  </si>
  <si>
    <t xml:space="preserve">     '1,980.00</t>
  </si>
  <si>
    <t>Pitcher</t>
  </si>
  <si>
    <t>Spoon</t>
  </si>
  <si>
    <t>Doz.</t>
  </si>
  <si>
    <t>Teaspoon</t>
  </si>
  <si>
    <t xml:space="preserve"> computer</t>
  </si>
  <si>
    <t>cup</t>
  </si>
  <si>
    <t>saucer</t>
  </si>
  <si>
    <t>Cactus  (long)</t>
  </si>
  <si>
    <t>Mimeo (long)</t>
  </si>
  <si>
    <t>Cactus  (short)</t>
  </si>
  <si>
    <t>MimeO (short)</t>
  </si>
  <si>
    <t>Yellow Paper</t>
  </si>
  <si>
    <t>Folder (long)</t>
  </si>
  <si>
    <t>Logbook</t>
  </si>
  <si>
    <t>Brown Envelop</t>
  </si>
  <si>
    <t>Mailing Envelop</t>
  </si>
  <si>
    <t>Ball pen</t>
  </si>
  <si>
    <t>Sign Pen</t>
  </si>
  <si>
    <t>CARLOS D. CAGAPE</t>
  </si>
  <si>
    <t xml:space="preserve">  EDWIN SARDIDO</t>
  </si>
  <si>
    <t>Approved by:</t>
  </si>
  <si>
    <t>Municipal Vice Mayor</t>
  </si>
  <si>
    <t xml:space="preserve">    Property Officer</t>
  </si>
  <si>
    <t>Mun. Mayor</t>
  </si>
  <si>
    <t>FOR THE YEAR _2018</t>
  </si>
  <si>
    <t>PILAR</t>
  </si>
  <si>
    <t>Page 2   of  4   pages</t>
  </si>
  <si>
    <t>Paper Clips</t>
  </si>
  <si>
    <t>Staple Wire</t>
  </si>
  <si>
    <t>btls</t>
  </si>
  <si>
    <t>Fastner</t>
  </si>
  <si>
    <t>Correction pen</t>
  </si>
  <si>
    <t>scotch Tape</t>
  </si>
  <si>
    <t>Battery AA</t>
  </si>
  <si>
    <t>packs          375.00</t>
  </si>
  <si>
    <t>Battery AAA</t>
  </si>
  <si>
    <t>packs          130.00</t>
  </si>
  <si>
    <t>Table Napkin</t>
  </si>
  <si>
    <t>Lx210 Ink</t>
  </si>
  <si>
    <t>Floor wax</t>
  </si>
  <si>
    <t>can</t>
  </si>
  <si>
    <t>Tide Powder</t>
  </si>
  <si>
    <t>kls               600.00</t>
  </si>
  <si>
    <t>Dish Washing liquid</t>
  </si>
  <si>
    <t>Muriatic acid</t>
  </si>
  <si>
    <t>gal</t>
  </si>
  <si>
    <t xml:space="preserve"> </t>
  </si>
  <si>
    <t>baguio broom</t>
  </si>
  <si>
    <t>Door mat</t>
  </si>
  <si>
    <t>Water Dispenser</t>
  </si>
  <si>
    <t xml:space="preserve"> EDWIN SARDIDO</t>
  </si>
  <si>
    <t xml:space="preserve">                                            EUGENIO B. DATAHAN, II</t>
  </si>
  <si>
    <t xml:space="preserve"> for the year 2018</t>
  </si>
  <si>
    <t>Page 3   of  4    page</t>
  </si>
  <si>
    <t xml:space="preserve">SB Sec, Vice Mayor &amp; </t>
  </si>
  <si>
    <t>SB</t>
  </si>
  <si>
    <r>
      <rPr>
        <b/>
        <sz val="11"/>
        <rFont val="Arial"/>
        <family val="2"/>
      </rPr>
      <t>Rubber floor</t>
    </r>
    <r>
      <rPr>
        <b/>
        <sz val="10"/>
        <rFont val="Arial"/>
        <family val="2"/>
      </rPr>
      <t>(CRB FLOOR PAINT)</t>
    </r>
  </si>
  <si>
    <t>P 1,900.00</t>
  </si>
  <si>
    <t>P 9,500.00</t>
  </si>
  <si>
    <t>Roller Brush</t>
  </si>
  <si>
    <t>Councilors table</t>
  </si>
  <si>
    <t>Councilors Chair</t>
  </si>
  <si>
    <t>Door knob</t>
  </si>
  <si>
    <t>Visitors chairs</t>
  </si>
  <si>
    <t>tiles</t>
  </si>
  <si>
    <t>Split type aircon</t>
  </si>
  <si>
    <t>Presiders Table</t>
  </si>
  <si>
    <t>Presiders Chair</t>
  </si>
  <si>
    <t>Secretary Table</t>
  </si>
  <si>
    <t>Secretary Chair</t>
  </si>
  <si>
    <t>Ink refill(BK-T6645)</t>
  </si>
  <si>
    <t>Ink refill(Y-T6644)</t>
  </si>
  <si>
    <t>Ink refill(M-T6643)</t>
  </si>
  <si>
    <t>Ink refill(C-T6642)</t>
  </si>
  <si>
    <t>Glass Clenser</t>
  </si>
  <si>
    <t>Air freshener</t>
  </si>
  <si>
    <t>Albatros Toilet freshener</t>
  </si>
  <si>
    <t>Floor mop w/ rug</t>
  </si>
  <si>
    <t xml:space="preserve">                    EUGENIO B. DATAHAN ll</t>
  </si>
  <si>
    <t>FOR THE YEAR ___2018</t>
  </si>
  <si>
    <t>Page 4   of 4    pages</t>
  </si>
  <si>
    <t>SB Sec. Vice Mayor &amp; SB</t>
  </si>
  <si>
    <t>cork board</t>
  </si>
  <si>
    <t>Downy</t>
  </si>
  <si>
    <t>T1411 ink cartridge Epson</t>
  </si>
  <si>
    <t>T1412      "</t>
  </si>
  <si>
    <t>T1413     "</t>
  </si>
  <si>
    <t>T1414     "</t>
  </si>
  <si>
    <t>Hp deskjet ink advantage 220</t>
  </si>
  <si>
    <t>Epson L220 ink</t>
  </si>
  <si>
    <t>81,</t>
  </si>
  <si>
    <t xml:space="preserve">  Approved by:     </t>
  </si>
  <si>
    <r>
      <t xml:space="preserve">FOR THE YEAR </t>
    </r>
    <r>
      <rPr>
        <b/>
        <u/>
        <sz val="8"/>
        <rFont val="Calibri"/>
        <family val="2"/>
      </rPr>
      <t>2018</t>
    </r>
  </si>
  <si>
    <r>
      <t>Province, City or Municipality :</t>
    </r>
    <r>
      <rPr>
        <b/>
        <u/>
        <sz val="8"/>
        <rFont val="Calibri"/>
        <family val="2"/>
      </rPr>
      <t>MUNICIPALITY OF PILAR</t>
    </r>
  </si>
  <si>
    <t>RHU- PILAR</t>
  </si>
  <si>
    <t>Paracetamol 500 mg tab.</t>
  </si>
  <si>
    <t>Paracetamol 250 mg/5ml syrup</t>
  </si>
  <si>
    <t>Paracetamol drops</t>
  </si>
  <si>
    <t>Ambroxol 75 mg tab.</t>
  </si>
  <si>
    <t>Ambroxol Syrup</t>
  </si>
  <si>
    <t>tab</t>
  </si>
  <si>
    <t>Phenylpropanolamine HCL tab</t>
  </si>
  <si>
    <t>Phenylpropanolamine HCL syrup</t>
  </si>
  <si>
    <t>syp.</t>
  </si>
  <si>
    <t>Phenylpropanolamine HCL drops</t>
  </si>
  <si>
    <t>Salbutamol 2 mg tab.</t>
  </si>
  <si>
    <t>Cetirizine syrup</t>
  </si>
  <si>
    <t>Cetirizine drops</t>
  </si>
  <si>
    <t>Cetirizine 10 mg tab</t>
  </si>
  <si>
    <t>Salbutamol syrup</t>
  </si>
  <si>
    <t>Levocetirizine + montelutast 10 mg</t>
  </si>
  <si>
    <t xml:space="preserve">Amoxicilllin 500 mg </t>
  </si>
  <si>
    <t>cap</t>
  </si>
  <si>
    <t>Amoxicilllin 250 mg/mg susp.</t>
  </si>
  <si>
    <t>Amoxicillin drops</t>
  </si>
  <si>
    <t>Cefaclor 500 mg</t>
  </si>
  <si>
    <t>Cefaclor 50 mg/5ml susp</t>
  </si>
  <si>
    <t>Cefaclor drops</t>
  </si>
  <si>
    <t>Cotrimoxazole 400 mg</t>
  </si>
  <si>
    <t>tabs</t>
  </si>
  <si>
    <t>Cotrimoxazole susp</t>
  </si>
  <si>
    <t xml:space="preserve">Cloxacillin 500mg </t>
  </si>
  <si>
    <t>cloxacillin 250mg/5mg susp</t>
  </si>
  <si>
    <t>Cloxacillin drops</t>
  </si>
  <si>
    <t>Mefenamic acid 500mg</t>
  </si>
  <si>
    <t>Mefenamic acid 250mg/5ml susp</t>
  </si>
  <si>
    <t>Cefalexin 500 mg</t>
  </si>
  <si>
    <t>Cefalexin 250 mg/5ml susp</t>
  </si>
  <si>
    <t>Cefalexin drops</t>
  </si>
  <si>
    <t>Chlorpheniramine maleate amp</t>
  </si>
  <si>
    <t>amp</t>
  </si>
  <si>
    <t>Phytomenadione amp</t>
  </si>
  <si>
    <t>Amikacin vial</t>
  </si>
  <si>
    <t>vial</t>
  </si>
  <si>
    <t>Ampicillin vial</t>
  </si>
  <si>
    <t>Alum.Hydroxide+mag.hyrdoxide susp 60 ml</t>
  </si>
  <si>
    <t>Alum.Hydroxide+mag.hyrdoxide tab</t>
  </si>
  <si>
    <t>Omeprazole 20 mg cap</t>
  </si>
  <si>
    <t>Vit.B complex tab</t>
  </si>
  <si>
    <t>Paracetamol + Vit.b comlex tab</t>
  </si>
  <si>
    <t>Diphenhydramine HCL amp</t>
  </si>
  <si>
    <t>Sambong releaf tab</t>
  </si>
  <si>
    <t>Fluticasone + salmeterol metered dose inhaler</t>
  </si>
  <si>
    <t>Multivitamins cap</t>
  </si>
  <si>
    <t>Multivitamins syrup</t>
  </si>
  <si>
    <t>Multivitamins drops</t>
  </si>
  <si>
    <t>Ascrobic acid 500 mg tab</t>
  </si>
  <si>
    <t>Ascrobic acid syrup</t>
  </si>
  <si>
    <t>Ascorbic Acid drops</t>
  </si>
  <si>
    <t>Mupirocin ointment</t>
  </si>
  <si>
    <t>Clotrimazole cream</t>
  </si>
  <si>
    <t>Mometzsone ointment</t>
  </si>
  <si>
    <t>Fluocinolone acetanide ointment 10 mg</t>
  </si>
  <si>
    <t>Fluocinolone acetanide cream 10 mg</t>
  </si>
  <si>
    <t>Betamethasone ointment</t>
  </si>
  <si>
    <t>Betamethasone cream</t>
  </si>
  <si>
    <t>Methylprednisolone 4 mg</t>
  </si>
  <si>
    <t>Prednisone 5mg tab</t>
  </si>
  <si>
    <t>Gentamicin ophthalmic drops</t>
  </si>
  <si>
    <t>Diclofenac</t>
  </si>
  <si>
    <t>Ibuprofen 20 mg</t>
  </si>
  <si>
    <t>Ranitidine 150 mg</t>
  </si>
  <si>
    <t>Dicycloverine</t>
  </si>
  <si>
    <t>Dicycloverine syrup</t>
  </si>
  <si>
    <t>syrup</t>
  </si>
  <si>
    <t>Metoclopromide syrup</t>
  </si>
  <si>
    <t xml:space="preserve">Metoclopromide </t>
  </si>
  <si>
    <t>Lagundi releaf</t>
  </si>
  <si>
    <t>Tranexamic Acid</t>
  </si>
  <si>
    <t>MA. LUISA B. TAGO, M.D</t>
  </si>
  <si>
    <r>
      <t xml:space="preserve">FOR THE YEAR </t>
    </r>
    <r>
      <rPr>
        <b/>
        <u/>
        <sz val="8"/>
        <rFont val="Times New Roman"/>
        <family val="1"/>
      </rPr>
      <t>2018</t>
    </r>
  </si>
  <si>
    <r>
      <t>Province, City or Municipality :</t>
    </r>
    <r>
      <rPr>
        <b/>
        <u/>
        <sz val="8"/>
        <rFont val="Times New Roman"/>
        <family val="1"/>
      </rPr>
      <t>MUNICIPALITY OF PILAR</t>
    </r>
  </si>
  <si>
    <t>Repair Computer</t>
  </si>
  <si>
    <t>Hospital Bed</t>
  </si>
  <si>
    <t>Carbon dioxide/nitrous oxide gas tank with gas</t>
  </si>
  <si>
    <t>Copier</t>
  </si>
  <si>
    <t>Cabinet</t>
  </si>
  <si>
    <t>Hanging cabinet</t>
  </si>
  <si>
    <t>Delivery Table</t>
  </si>
  <si>
    <t>Plastic Chair (monobloc)</t>
  </si>
  <si>
    <t>Long bench (monobloc)</t>
  </si>
  <si>
    <t>Doppler Apparatus</t>
  </si>
  <si>
    <t>Electric thermus</t>
  </si>
  <si>
    <t>Desk top</t>
  </si>
  <si>
    <t>needle holder</t>
  </si>
  <si>
    <t>tissue forcep</t>
  </si>
  <si>
    <t>bandage scissor</t>
  </si>
  <si>
    <t>IV stand</t>
  </si>
  <si>
    <t>Doppler Batery double A</t>
  </si>
  <si>
    <t>Sala Set</t>
  </si>
  <si>
    <t>Examining Table</t>
  </si>
  <si>
    <t>Caugh</t>
  </si>
  <si>
    <t xml:space="preserve">Solar panel </t>
  </si>
  <si>
    <t>Solar inverter</t>
  </si>
  <si>
    <t>Solar battery 1000 watts</t>
  </si>
  <si>
    <t>Autoclave</t>
  </si>
  <si>
    <r>
      <t xml:space="preserve">FOR THE YEAR: </t>
    </r>
    <r>
      <rPr>
        <b/>
        <u/>
        <sz val="10"/>
        <rFont val="Arial"/>
        <family val="2"/>
      </rPr>
      <t>2018</t>
    </r>
  </si>
  <si>
    <t xml:space="preserve">
</t>
  </si>
  <si>
    <r>
      <t>Province, City or Municipality :</t>
    </r>
    <r>
      <rPr>
        <b/>
        <u/>
        <sz val="10"/>
        <rFont val="Arial"/>
        <family val="2"/>
      </rPr>
      <t>MUNICIPALITY OF PILAR</t>
    </r>
    <r>
      <rPr>
        <b/>
        <sz val="10"/>
        <rFont val="Arial"/>
        <family val="2"/>
      </rPr>
      <t>__________________________________</t>
    </r>
  </si>
  <si>
    <r>
      <t xml:space="preserve">Plan Control No. </t>
    </r>
    <r>
      <rPr>
        <b/>
        <u/>
        <sz val="10"/>
        <rFont val="Arial"/>
        <family val="2"/>
      </rPr>
      <t>14-01-01</t>
    </r>
    <r>
      <rPr>
        <b/>
        <sz val="10"/>
        <rFont val="Arial"/>
        <family val="2"/>
      </rPr>
      <t>_______________</t>
    </r>
  </si>
  <si>
    <t>Department/ Office: MSWD OFFICE</t>
  </si>
  <si>
    <t>Bond paper (long)</t>
  </si>
  <si>
    <t>Bond paper (short)</t>
  </si>
  <si>
    <t>Brown Envelop (long)</t>
  </si>
  <si>
    <t>Brown Envelop (short)</t>
  </si>
  <si>
    <t>Paper clip (big)</t>
  </si>
  <si>
    <t>Paper clip (small)</t>
  </si>
  <si>
    <t>Pilot Sign pen</t>
  </si>
  <si>
    <t>SCOTch tape</t>
  </si>
  <si>
    <t>Whiteboard pen</t>
  </si>
  <si>
    <t>pcS.</t>
  </si>
  <si>
    <t xml:space="preserve">Whiteboard </t>
  </si>
  <si>
    <t>Staple wire # 35</t>
  </si>
  <si>
    <t>Ordinary envelop (long)</t>
  </si>
  <si>
    <t>pcks.</t>
  </si>
  <si>
    <t>Ink for marker</t>
  </si>
  <si>
    <t>Marker (stabilo)</t>
  </si>
  <si>
    <t>Flower pot</t>
  </si>
  <si>
    <t>Soap (powder)</t>
  </si>
  <si>
    <t>Dishwashing soap</t>
  </si>
  <si>
    <t>Tissue</t>
  </si>
  <si>
    <t>Clock</t>
  </si>
  <si>
    <t>Slippers</t>
  </si>
  <si>
    <t>Aircondition</t>
  </si>
  <si>
    <t>Muriatic Acid</t>
  </si>
  <si>
    <t>Dust pan</t>
  </si>
  <si>
    <t>Bar soap</t>
  </si>
  <si>
    <t>Glass spray</t>
  </si>
  <si>
    <t>Office table</t>
  </si>
  <si>
    <t>HP Ink Black</t>
  </si>
  <si>
    <t>HP Ink Magenta</t>
  </si>
  <si>
    <t>HP Ink Cyan</t>
  </si>
  <si>
    <t>HP Ink Blue</t>
  </si>
  <si>
    <t>MA. JOCELYN V. GAMBUTA</t>
  </si>
  <si>
    <t>Department/ Office: OSCA</t>
  </si>
  <si>
    <t xml:space="preserve">Carbon </t>
  </si>
  <si>
    <t xml:space="preserve">disposable glass </t>
  </si>
  <si>
    <t>coffee</t>
  </si>
  <si>
    <t>Biscuit</t>
  </si>
  <si>
    <t>monoblock chair</t>
  </si>
  <si>
    <t>Aircondition Unit</t>
  </si>
  <si>
    <t>RHU- OFFICE</t>
  </si>
  <si>
    <t>Fast Drive USB-Kingston</t>
  </si>
  <si>
    <t>White Board  Pen (black color)</t>
  </si>
  <si>
    <t>White Board  Pen (blue color)</t>
  </si>
  <si>
    <t>Pencil Mongol 2</t>
  </si>
  <si>
    <t>Ribbon Epson LX 300+</t>
  </si>
  <si>
    <t>Paper Clips Big</t>
  </si>
  <si>
    <t>Paper Clips Small</t>
  </si>
  <si>
    <t>Staple Wire #35-5m</t>
  </si>
  <si>
    <t>Folder Long with plastic</t>
  </si>
  <si>
    <t>Folder Short with plastic</t>
  </si>
  <si>
    <t>Ordinary Envelope Long 100s</t>
  </si>
  <si>
    <t>Brown Envelope Short with plastic</t>
  </si>
  <si>
    <t>Brown Envelope Long</t>
  </si>
  <si>
    <t>Vellum Board  GSM 130</t>
  </si>
  <si>
    <t>Ballpen Blue (Panda Classic)</t>
  </si>
  <si>
    <t>3 box</t>
  </si>
  <si>
    <t>Ballpen Black (Panda Classic)</t>
  </si>
  <si>
    <t>Pentel Pen Black Fine</t>
  </si>
  <si>
    <t>Correction tape</t>
  </si>
  <si>
    <t>Logbook 200 Leaves</t>
  </si>
  <si>
    <t>Stationary (For Business Permit)</t>
  </si>
  <si>
    <t>Wyteboard 20x50"</t>
  </si>
  <si>
    <t>Memory Card 4GB</t>
  </si>
  <si>
    <t>Catridge Epson LX-310</t>
  </si>
  <si>
    <t>Cartolina Assorted</t>
  </si>
  <si>
    <t>Mimeo Paper Long</t>
  </si>
  <si>
    <t>Mimeo Paper Short</t>
  </si>
  <si>
    <t>Alcohol 70% 500cc</t>
  </si>
  <si>
    <t>Garbage Bag (XL)</t>
  </si>
  <si>
    <t>Sando Bag (XL)</t>
  </si>
  <si>
    <t>Powder Soap</t>
  </si>
  <si>
    <t>doz</t>
  </si>
  <si>
    <t>Detergent bar</t>
  </si>
  <si>
    <t>bar</t>
  </si>
  <si>
    <t>Zonrox 1 Liter</t>
  </si>
  <si>
    <t>liter</t>
  </si>
  <si>
    <t>galon</t>
  </si>
  <si>
    <t>Bowl Cleanser 1000 ML</t>
  </si>
  <si>
    <t>Diswahsing Soap</t>
  </si>
  <si>
    <t>Hand Washing Liquid Soap</t>
  </si>
  <si>
    <t>Lysol Spray</t>
  </si>
  <si>
    <t>23.520.00</t>
  </si>
  <si>
    <t>Lysol Disinfectant Concentrate</t>
  </si>
  <si>
    <t>Bath Soap</t>
  </si>
  <si>
    <t>Deeper</t>
  </si>
  <si>
    <t>Baguio Broom</t>
  </si>
  <si>
    <t>Dust Pan</t>
  </si>
  <si>
    <t>Rug</t>
  </si>
  <si>
    <t>Hand Towel</t>
  </si>
  <si>
    <t>Curtain Rod Holder</t>
  </si>
  <si>
    <t>Bed Sheets</t>
  </si>
  <si>
    <t>Pillows</t>
  </si>
  <si>
    <t>Puncher</t>
  </si>
  <si>
    <t>MA.LUISA B. TAGO, M.D</t>
  </si>
  <si>
    <r>
      <t xml:space="preserve">FOR THE YEAR : </t>
    </r>
    <r>
      <rPr>
        <u/>
        <sz val="11"/>
        <color theme="1"/>
        <rFont val="Arial"/>
        <family val="2"/>
      </rPr>
      <t>2018</t>
    </r>
  </si>
  <si>
    <r>
      <t xml:space="preserve">Province, City or Municipality : </t>
    </r>
    <r>
      <rPr>
        <u/>
        <sz val="10"/>
        <color theme="1"/>
        <rFont val="Arial"/>
        <family val="2"/>
      </rPr>
      <t>MUNICIPALITY OF PILAR</t>
    </r>
  </si>
  <si>
    <r>
      <t xml:space="preserve">Plan Control No. </t>
    </r>
    <r>
      <rPr>
        <u/>
        <sz val="10"/>
        <color theme="1"/>
        <rFont val="Arial"/>
        <family val="2"/>
      </rPr>
      <t>14-01-01</t>
    </r>
  </si>
  <si>
    <t>Page ____1 ____of_____3_____ pages</t>
  </si>
  <si>
    <r>
      <t xml:space="preserve">Department/Office: </t>
    </r>
    <r>
      <rPr>
        <u/>
        <sz val="10"/>
        <color theme="1"/>
        <rFont val="Arial"/>
        <family val="2"/>
      </rPr>
      <t>MUNICIPAL TREASURER'S OFFICE</t>
    </r>
  </si>
  <si>
    <t>Cactus Bondpaper (Long)</t>
  </si>
  <si>
    <t>Cactus Bondpaper (Short)</t>
  </si>
  <si>
    <t>White Folder (Long)</t>
  </si>
  <si>
    <t>White Folder (Short)</t>
  </si>
  <si>
    <t>Pilot Ballpen Refill 0.7(Black)</t>
  </si>
  <si>
    <t>Pilot Ballpen Refill 0.5(Black)</t>
  </si>
  <si>
    <t>Venyl Paper Clip Jumbo</t>
  </si>
  <si>
    <t>Venyl Paper Clip Small</t>
  </si>
  <si>
    <t>Max Staple Wire #35</t>
  </si>
  <si>
    <t>Max Stapler HD-50</t>
  </si>
  <si>
    <t>Cellophane Tape (1inch.)</t>
  </si>
  <si>
    <t>Cellophane Tape (big)</t>
  </si>
  <si>
    <t>White Mailing Envelope</t>
  </si>
  <si>
    <t>Green Cross (70%)</t>
  </si>
  <si>
    <t>Elmers Glue (Big)</t>
  </si>
  <si>
    <t>Signpen</t>
  </si>
  <si>
    <t>Zim Glass Cleaner (Big)</t>
  </si>
  <si>
    <t>Pentil Pen (Black)</t>
  </si>
  <si>
    <t>Pentil Pen (Blue)</t>
  </si>
  <si>
    <t>Pentil Pen Ink (Black)</t>
  </si>
  <si>
    <t>Pentil Pen Ink (Blue)</t>
  </si>
  <si>
    <t>Epson LQ210 (Black)</t>
  </si>
  <si>
    <t>Colored Pencil</t>
  </si>
  <si>
    <t>cart.</t>
  </si>
  <si>
    <t>Record Book (500 Leaves)</t>
  </si>
  <si>
    <t>Filling Folder Rock</t>
  </si>
  <si>
    <t>Paper Fastener</t>
  </si>
  <si>
    <t>Carbon Paper (Long)</t>
  </si>
  <si>
    <t>Carbon Paper (Short)</t>
  </si>
  <si>
    <t>Paper Tray (Long)</t>
  </si>
  <si>
    <t>Lampshade</t>
  </si>
  <si>
    <t>Personal Computer</t>
  </si>
  <si>
    <t>Computer Monitor</t>
  </si>
  <si>
    <t>USB Flash Drive</t>
  </si>
  <si>
    <t>x-x-x-x</t>
  </si>
  <si>
    <t>This is to certify that the above procurement plan is in accordance with the objective of this Office.</t>
  </si>
  <si>
    <t>FORTUNATO C. CORCIEGA</t>
  </si>
  <si>
    <t>Municipal Treasurer</t>
  </si>
  <si>
    <t>Expanded Folder Long (Green)</t>
  </si>
  <si>
    <t>Shoelace Green (Liston)</t>
  </si>
  <si>
    <t>Bond Paper Short</t>
  </si>
  <si>
    <t>Bond Paper Long</t>
  </si>
  <si>
    <t>Epson Ink T6641 (Black)</t>
  </si>
  <si>
    <t>Epson Ink T6642 (Cyan)</t>
  </si>
  <si>
    <t>Epson Ink T6643 (Magenta)</t>
  </si>
  <si>
    <t>Epson Ink T6644 (Yellow)</t>
  </si>
  <si>
    <t>My Gel pen .4 or .3 (Black)</t>
  </si>
  <si>
    <t>My Gel pen refill (Black)</t>
  </si>
  <si>
    <t>Nail Push</t>
  </si>
  <si>
    <t>Wyteboad pentilpen</t>
  </si>
  <si>
    <t>Permanent Pen</t>
  </si>
  <si>
    <t>Plastic Envelope (Long)</t>
  </si>
  <si>
    <r>
      <t>Downy Fabric conditioner</t>
    </r>
    <r>
      <rPr>
        <sz val="9"/>
        <rFont val="Calibri"/>
        <family val="2"/>
        <scheme val="minor"/>
      </rPr>
      <t>(Passio)</t>
    </r>
  </si>
  <si>
    <t>Correctional Tape</t>
  </si>
  <si>
    <t>Page 5 TOTAL</t>
  </si>
  <si>
    <t>We hereby certify that we have reviewed the contents and hereby attest to the veracity and correctness of the data or information contained in this document.</t>
  </si>
  <si>
    <t>BAC Chairperson</t>
  </si>
  <si>
    <t xml:space="preserve">Total Cost             </t>
  </si>
  <si>
    <t>EUGENIO B. DATAHAN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</si>
</sst>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* #,##0.0_);_(* \(#,##0.0\);_(* &quot;-&quot;?_);_(@_)"/>
    <numFmt numFmtId="167" formatCode="_-* #,##0_-;\-* #,##0_-;_-* &quot;-&quot;??_-;_-@_-"/>
    <numFmt numFmtId="168" formatCode="_-* #,##0.0_-;\-* #,##0.0_-;_-* &quot;-&quot;?_-;_-@_-"/>
  </numFmts>
  <fonts count="7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i/>
      <sz val="8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u/>
      <sz val="8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b/>
      <sz val="14"/>
      <color theme="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Arial"/>
      <family val="2"/>
    </font>
    <font>
      <b/>
      <u/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Bookman Old Style"/>
      <family val="1"/>
    </font>
    <font>
      <sz val="11"/>
      <name val="Book Antiqua"/>
      <family val="1"/>
    </font>
    <font>
      <sz val="10"/>
      <name val="Book Antiqua"/>
      <family val="1"/>
    </font>
    <font>
      <sz val="8"/>
      <name val="Book Antiqua"/>
      <family val="1"/>
    </font>
    <font>
      <sz val="7"/>
      <name val="Book Antiqua"/>
      <family val="1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u/>
      <sz val="10"/>
      <color theme="1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sz val="9"/>
      <color theme="1"/>
      <name val="Century Gothic"/>
      <family val="2"/>
    </font>
    <font>
      <i/>
      <sz val="10"/>
      <color theme="1"/>
      <name val="Century Gothic"/>
      <family val="2"/>
    </font>
    <font>
      <b/>
      <u/>
      <sz val="10"/>
      <color indexed="8"/>
      <name val="Arial Rounded MT Bold"/>
      <family val="2"/>
    </font>
    <font>
      <b/>
      <sz val="8"/>
      <name val="Arial Rounded MT Bold"/>
      <family val="2"/>
    </font>
    <font>
      <b/>
      <i/>
      <sz val="12"/>
      <color indexed="8"/>
      <name val="Arial"/>
      <family val="2"/>
    </font>
    <font>
      <b/>
      <u/>
      <sz val="12"/>
      <name val="Arial"/>
      <family val="2"/>
    </font>
    <font>
      <b/>
      <sz val="8"/>
      <name val="Calibri"/>
      <family val="2"/>
    </font>
    <font>
      <b/>
      <i/>
      <sz val="8"/>
      <name val="Calibri"/>
      <family val="2"/>
    </font>
    <font>
      <sz val="8"/>
      <name val="Calibri"/>
      <family val="2"/>
    </font>
    <font>
      <b/>
      <u/>
      <sz val="8"/>
      <name val="Calibri"/>
      <family val="2"/>
    </font>
    <font>
      <b/>
      <sz val="8"/>
      <color indexed="8"/>
      <name val="Calibri"/>
      <family val="2"/>
    </font>
    <font>
      <b/>
      <i/>
      <sz val="8"/>
      <color indexed="8"/>
      <name val="Calibri"/>
      <family val="2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 New Roman"/>
      <family val="1"/>
    </font>
    <font>
      <b/>
      <u/>
      <sz val="8"/>
      <name val="Times New Roman"/>
      <family val="1"/>
    </font>
    <font>
      <b/>
      <sz val="8"/>
      <color indexed="8"/>
      <name val="Times New Roman"/>
      <family val="1"/>
    </font>
    <font>
      <b/>
      <i/>
      <sz val="8"/>
      <color indexed="8"/>
      <name val="Times New Roman"/>
      <family val="1"/>
    </font>
    <font>
      <b/>
      <sz val="8"/>
      <color indexed="81"/>
      <name val="Tahom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u/>
      <sz val="10"/>
      <color theme="1"/>
      <name val="Arial"/>
      <family val="2"/>
    </font>
    <font>
      <sz val="12"/>
      <name val="Tahoma"/>
      <family val="2"/>
    </font>
    <font>
      <sz val="11"/>
      <name val="Tahoma"/>
      <family val="2"/>
    </font>
    <font>
      <sz val="11"/>
      <color indexed="8"/>
      <name val="Tahoma"/>
      <family val="2"/>
    </font>
    <font>
      <sz val="8"/>
      <color theme="1"/>
      <name val="Arial"/>
      <family val="2"/>
    </font>
    <font>
      <sz val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027">
    <xf numFmtId="0" fontId="0" fillId="0" borderId="0" xfId="0"/>
    <xf numFmtId="0" fontId="1" fillId="0" borderId="0" xfId="1"/>
    <xf numFmtId="0" fontId="2" fillId="0" borderId="0" xfId="1" applyFont="1"/>
    <xf numFmtId="0" fontId="2" fillId="2" borderId="0" xfId="1" applyFont="1" applyFill="1"/>
    <xf numFmtId="0" fontId="2" fillId="0" borderId="1" xfId="1" applyFont="1" applyBorder="1"/>
    <xf numFmtId="0" fontId="2" fillId="0" borderId="2" xfId="1" applyFont="1" applyBorder="1"/>
    <xf numFmtId="0" fontId="2" fillId="0" borderId="2" xfId="1" applyFont="1" applyBorder="1" applyAlignment="1">
      <alignment horizontal="left"/>
    </xf>
    <xf numFmtId="0" fontId="2" fillId="0" borderId="2" xfId="1" applyNumberFormat="1" applyFont="1" applyBorder="1"/>
    <xf numFmtId="4" fontId="2" fillId="2" borderId="2" xfId="1" applyNumberFormat="1" applyFont="1" applyFill="1" applyBorder="1"/>
    <xf numFmtId="0" fontId="2" fillId="0" borderId="3" xfId="1" applyFont="1" applyBorder="1"/>
    <xf numFmtId="0" fontId="3" fillId="0" borderId="4" xfId="1" applyFont="1" applyBorder="1"/>
    <xf numFmtId="0" fontId="3" fillId="0" borderId="0" xfId="1" applyFont="1" applyBorder="1"/>
    <xf numFmtId="0" fontId="3" fillId="0" borderId="0" xfId="1" applyFont="1" applyBorder="1" applyAlignment="1">
      <alignment horizontal="left"/>
    </xf>
    <xf numFmtId="0" fontId="3" fillId="0" borderId="0" xfId="1" applyNumberFormat="1" applyFont="1" applyBorder="1"/>
    <xf numFmtId="4" fontId="3" fillId="2" borderId="0" xfId="1" applyNumberFormat="1" applyFont="1" applyFill="1" applyBorder="1"/>
    <xf numFmtId="0" fontId="2" fillId="0" borderId="6" xfId="1" applyFont="1" applyBorder="1"/>
    <xf numFmtId="0" fontId="3" fillId="0" borderId="7" xfId="1" applyFont="1" applyBorder="1"/>
    <xf numFmtId="0" fontId="3" fillId="0" borderId="5" xfId="1" applyFont="1" applyBorder="1"/>
    <xf numFmtId="0" fontId="3" fillId="0" borderId="5" xfId="1" applyFont="1" applyBorder="1" applyAlignment="1">
      <alignment horizontal="left"/>
    </xf>
    <xf numFmtId="0" fontId="3" fillId="0" borderId="5" xfId="1" applyNumberFormat="1" applyFont="1" applyBorder="1"/>
    <xf numFmtId="4" fontId="3" fillId="2" borderId="5" xfId="1" applyNumberFormat="1" applyFont="1" applyFill="1" applyBorder="1"/>
    <xf numFmtId="0" fontId="2" fillId="0" borderId="8" xfId="1" applyFont="1" applyBorder="1"/>
    <xf numFmtId="0" fontId="6" fillId="0" borderId="0" xfId="1" applyFont="1"/>
    <xf numFmtId="4" fontId="7" fillId="2" borderId="9" xfId="2" applyNumberFormat="1" applyFont="1" applyFill="1" applyBorder="1" applyAlignment="1">
      <alignment horizontal="right"/>
    </xf>
    <xf numFmtId="0" fontId="8" fillId="0" borderId="9" xfId="1" applyFont="1" applyBorder="1"/>
    <xf numFmtId="0" fontId="8" fillId="0" borderId="9" xfId="1" applyFont="1" applyBorder="1" applyAlignment="1">
      <alignment horizontal="left"/>
    </xf>
    <xf numFmtId="0" fontId="1" fillId="0" borderId="0" xfId="1" applyFont="1"/>
    <xf numFmtId="4" fontId="9" fillId="2" borderId="9" xfId="2" applyNumberFormat="1" applyFont="1" applyFill="1" applyBorder="1" applyAlignment="1">
      <alignment horizontal="right"/>
    </xf>
    <xf numFmtId="43" fontId="2" fillId="0" borderId="9" xfId="2" applyFont="1" applyBorder="1" applyAlignment="1">
      <alignment horizontal="center"/>
    </xf>
    <xf numFmtId="4" fontId="5" fillId="2" borderId="9" xfId="2" applyNumberFormat="1" applyFont="1" applyFill="1" applyBorder="1" applyAlignment="1">
      <alignment horizontal="right"/>
    </xf>
    <xf numFmtId="0" fontId="2" fillId="0" borderId="9" xfId="1" applyFont="1" applyBorder="1"/>
    <xf numFmtId="0" fontId="2" fillId="0" borderId="9" xfId="1" applyFont="1" applyBorder="1" applyAlignment="1">
      <alignment horizontal="left"/>
    </xf>
    <xf numFmtId="0" fontId="2" fillId="0" borderId="9" xfId="1" applyFont="1" applyBorder="1" applyAlignment="1">
      <alignment horizontal="center"/>
    </xf>
    <xf numFmtId="43" fontId="2" fillId="0" borderId="9" xfId="2" applyFont="1" applyBorder="1"/>
    <xf numFmtId="0" fontId="2" fillId="0" borderId="9" xfId="1" applyNumberFormat="1" applyFont="1" applyBorder="1" applyAlignment="1">
      <alignment horizontal="center"/>
    </xf>
    <xf numFmtId="0" fontId="2" fillId="0" borderId="10" xfId="1" applyFont="1" applyBorder="1"/>
    <xf numFmtId="4" fontId="2" fillId="2" borderId="9" xfId="2" applyNumberFormat="1" applyFont="1" applyFill="1" applyBorder="1" applyAlignment="1">
      <alignment horizontal="right"/>
    </xf>
    <xf numFmtId="0" fontId="2" fillId="0" borderId="9" xfId="1" applyFont="1" applyFill="1" applyBorder="1" applyAlignment="1">
      <alignment horizontal="center"/>
    </xf>
    <xf numFmtId="0" fontId="2" fillId="0" borderId="9" xfId="1" applyFont="1" applyFill="1" applyBorder="1"/>
    <xf numFmtId="0" fontId="2" fillId="0" borderId="1" xfId="1" applyFont="1" applyBorder="1" applyAlignment="1">
      <alignment horizontal="left"/>
    </xf>
    <xf numFmtId="0" fontId="2" fillId="0" borderId="3" xfId="1" applyNumberFormat="1" applyFont="1" applyBorder="1"/>
    <xf numFmtId="4" fontId="2" fillId="2" borderId="12" xfId="1" applyNumberFormat="1" applyFont="1" applyFill="1" applyBorder="1"/>
    <xf numFmtId="0" fontId="2" fillId="0" borderId="12" xfId="1" applyFont="1" applyBorder="1"/>
    <xf numFmtId="0" fontId="2" fillId="0" borderId="6" xfId="1" applyFont="1" applyBorder="1" applyAlignment="1">
      <alignment horizontal="center"/>
    </xf>
    <xf numFmtId="4" fontId="2" fillId="2" borderId="13" xfId="1" applyNumberFormat="1" applyFont="1" applyFill="1" applyBorder="1" applyAlignment="1">
      <alignment horizontal="center"/>
    </xf>
    <xf numFmtId="0" fontId="2" fillId="0" borderId="13" xfId="1" applyFont="1" applyFill="1" applyBorder="1" applyAlignment="1">
      <alignment horizontal="center"/>
    </xf>
    <xf numFmtId="0" fontId="2" fillId="0" borderId="7" xfId="1" applyFont="1" applyBorder="1" applyAlignment="1">
      <alignment horizontal="left"/>
    </xf>
    <xf numFmtId="0" fontId="2" fillId="0" borderId="8" xfId="1" applyNumberFormat="1" applyFont="1" applyBorder="1"/>
    <xf numFmtId="4" fontId="2" fillId="2" borderId="15" xfId="1" applyNumberFormat="1" applyFont="1" applyFill="1" applyBorder="1"/>
    <xf numFmtId="0" fontId="2" fillId="0" borderId="15" xfId="1" applyFont="1" applyFill="1" applyBorder="1"/>
    <xf numFmtId="0" fontId="2" fillId="0" borderId="11" xfId="1" applyFont="1" applyBorder="1"/>
    <xf numFmtId="0" fontId="2" fillId="0" borderId="2" xfId="1" applyFont="1" applyBorder="1" applyAlignment="1"/>
    <xf numFmtId="0" fontId="2" fillId="0" borderId="3" xfId="1" applyFont="1" applyBorder="1" applyAlignment="1"/>
    <xf numFmtId="0" fontId="2" fillId="0" borderId="14" xfId="1" applyFont="1" applyBorder="1"/>
    <xf numFmtId="0" fontId="2" fillId="0" borderId="5" xfId="1" applyFont="1" applyBorder="1" applyAlignment="1">
      <alignment horizontal="left"/>
    </xf>
    <xf numFmtId="0" fontId="2" fillId="0" borderId="5" xfId="1" applyNumberFormat="1" applyFont="1" applyBorder="1"/>
    <xf numFmtId="4" fontId="2" fillId="2" borderId="5" xfId="1" applyNumberFormat="1" applyFont="1" applyFill="1" applyBorder="1"/>
    <xf numFmtId="0" fontId="2" fillId="0" borderId="5" xfId="1" applyFont="1" applyBorder="1"/>
    <xf numFmtId="0" fontId="2" fillId="0" borderId="0" xfId="1" applyFont="1" applyAlignment="1">
      <alignment horizontal="left"/>
    </xf>
    <xf numFmtId="0" fontId="2" fillId="0" borderId="0" xfId="1" applyNumberFormat="1" applyFont="1"/>
    <xf numFmtId="4" fontId="2" fillId="2" borderId="0" xfId="1" applyNumberFormat="1" applyFont="1" applyFill="1"/>
    <xf numFmtId="0" fontId="2" fillId="0" borderId="0" xfId="1" applyFont="1" applyBorder="1"/>
    <xf numFmtId="0" fontId="2" fillId="0" borderId="0" xfId="1" applyFont="1" applyBorder="1" applyAlignment="1"/>
    <xf numFmtId="0" fontId="2" fillId="0" borderId="0" xfId="1" applyFont="1" applyAlignment="1"/>
    <xf numFmtId="0" fontId="12" fillId="0" borderId="16" xfId="1" applyFont="1" applyBorder="1"/>
    <xf numFmtId="0" fontId="12" fillId="0" borderId="17" xfId="1" applyFont="1" applyBorder="1"/>
    <xf numFmtId="0" fontId="12" fillId="0" borderId="18" xfId="1" applyFont="1" applyBorder="1"/>
    <xf numFmtId="0" fontId="12" fillId="0" borderId="19" xfId="1" applyFont="1" applyBorder="1"/>
    <xf numFmtId="0" fontId="12" fillId="0" borderId="0" xfId="1" applyFont="1" applyBorder="1"/>
    <xf numFmtId="0" fontId="12" fillId="0" borderId="20" xfId="1" applyFont="1" applyBorder="1"/>
    <xf numFmtId="0" fontId="12" fillId="0" borderId="21" xfId="1" applyFont="1" applyBorder="1"/>
    <xf numFmtId="0" fontId="12" fillId="0" borderId="22" xfId="1" applyFont="1" applyBorder="1"/>
    <xf numFmtId="0" fontId="12" fillId="0" borderId="23" xfId="1" applyFont="1" applyBorder="1"/>
    <xf numFmtId="0" fontId="2" fillId="0" borderId="9" xfId="1" applyNumberFormat="1" applyFont="1" applyBorder="1" applyAlignment="1">
      <alignment horizontal="right"/>
    </xf>
    <xf numFmtId="0" fontId="2" fillId="0" borderId="0" xfId="3" applyFont="1"/>
    <xf numFmtId="0" fontId="2" fillId="2" borderId="0" xfId="3" applyFont="1" applyFill="1"/>
    <xf numFmtId="0" fontId="12" fillId="0" borderId="23" xfId="3" applyFont="1" applyBorder="1"/>
    <xf numFmtId="0" fontId="12" fillId="0" borderId="22" xfId="3" applyFont="1" applyBorder="1"/>
    <xf numFmtId="0" fontId="12" fillId="0" borderId="21" xfId="3" applyFont="1" applyBorder="1"/>
    <xf numFmtId="0" fontId="13" fillId="0" borderId="0" xfId="3"/>
    <xf numFmtId="0" fontId="12" fillId="0" borderId="20" xfId="3" applyFont="1" applyBorder="1"/>
    <xf numFmtId="0" fontId="12" fillId="0" borderId="0" xfId="3" applyFont="1" applyBorder="1"/>
    <xf numFmtId="0" fontId="12" fillId="0" borderId="19" xfId="3" applyFont="1" applyBorder="1"/>
    <xf numFmtId="0" fontId="12" fillId="0" borderId="18" xfId="3" applyFont="1" applyBorder="1"/>
    <xf numFmtId="0" fontId="12" fillId="0" borderId="17" xfId="3" applyFont="1" applyBorder="1"/>
    <xf numFmtId="0" fontId="12" fillId="0" borderId="16" xfId="3" applyFont="1" applyBorder="1"/>
    <xf numFmtId="0" fontId="2" fillId="0" borderId="0" xfId="3" applyFont="1" applyAlignment="1"/>
    <xf numFmtId="0" fontId="2" fillId="0" borderId="0" xfId="3" applyFont="1" applyBorder="1" applyAlignment="1"/>
    <xf numFmtId="4" fontId="2" fillId="2" borderId="0" xfId="3" applyNumberFormat="1" applyFont="1" applyFill="1"/>
    <xf numFmtId="0" fontId="2" fillId="0" borderId="0" xfId="3" applyNumberFormat="1" applyFont="1"/>
    <xf numFmtId="0" fontId="2" fillId="0" borderId="0" xfId="3" applyFont="1" applyAlignment="1">
      <alignment horizontal="left"/>
    </xf>
    <xf numFmtId="0" fontId="2" fillId="0" borderId="0" xfId="3" applyFont="1" applyBorder="1"/>
    <xf numFmtId="0" fontId="2" fillId="0" borderId="2" xfId="3" applyFont="1" applyBorder="1" applyAlignment="1"/>
    <xf numFmtId="0" fontId="2" fillId="0" borderId="8" xfId="3" applyFont="1" applyBorder="1"/>
    <xf numFmtId="0" fontId="2" fillId="0" borderId="5" xfId="3" applyFont="1" applyBorder="1"/>
    <xf numFmtId="4" fontId="2" fillId="2" borderId="5" xfId="3" applyNumberFormat="1" applyFont="1" applyFill="1" applyBorder="1"/>
    <xf numFmtId="0" fontId="2" fillId="0" borderId="5" xfId="3" applyNumberFormat="1" applyFont="1" applyBorder="1"/>
    <xf numFmtId="0" fontId="2" fillId="0" borderId="5" xfId="3" applyFont="1" applyBorder="1" applyAlignment="1">
      <alignment horizontal="left"/>
    </xf>
    <xf numFmtId="0" fontId="2" fillId="0" borderId="11" xfId="3" applyFont="1" applyBorder="1"/>
    <xf numFmtId="0" fontId="2" fillId="0" borderId="14" xfId="3" applyFont="1" applyBorder="1"/>
    <xf numFmtId="0" fontId="2" fillId="0" borderId="10" xfId="3" applyFont="1" applyBorder="1"/>
    <xf numFmtId="0" fontId="3" fillId="0" borderId="5" xfId="3" applyFont="1" applyBorder="1"/>
    <xf numFmtId="0" fontId="3" fillId="0" borderId="7" xfId="3" applyFont="1" applyBorder="1"/>
    <xf numFmtId="0" fontId="2" fillId="0" borderId="3" xfId="3" applyFont="1" applyBorder="1" applyAlignment="1"/>
    <xf numFmtId="4" fontId="2" fillId="2" borderId="2" xfId="3" applyNumberFormat="1" applyFont="1" applyFill="1" applyBorder="1"/>
    <xf numFmtId="0" fontId="2" fillId="0" borderId="2" xfId="3" applyNumberFormat="1" applyFont="1" applyBorder="1"/>
    <xf numFmtId="0" fontId="2" fillId="0" borderId="2" xfId="3" applyFont="1" applyBorder="1" applyAlignment="1">
      <alignment horizontal="left"/>
    </xf>
    <xf numFmtId="0" fontId="2" fillId="0" borderId="3" xfId="3" applyFont="1" applyBorder="1"/>
    <xf numFmtId="0" fontId="2" fillId="0" borderId="1" xfId="3" applyFont="1" applyBorder="1"/>
    <xf numFmtId="0" fontId="2" fillId="0" borderId="2" xfId="3" applyFont="1" applyBorder="1"/>
    <xf numFmtId="0" fontId="2" fillId="0" borderId="15" xfId="3" applyFont="1" applyFill="1" applyBorder="1"/>
    <xf numFmtId="4" fontId="2" fillId="2" borderId="15" xfId="3" applyNumberFormat="1" applyFont="1" applyFill="1" applyBorder="1"/>
    <xf numFmtId="0" fontId="2" fillId="0" borderId="8" xfId="3" applyNumberFormat="1" applyFont="1" applyBorder="1"/>
    <xf numFmtId="0" fontId="2" fillId="0" borderId="7" xfId="3" applyFont="1" applyBorder="1" applyAlignment="1">
      <alignment horizontal="left"/>
    </xf>
    <xf numFmtId="0" fontId="2" fillId="0" borderId="13" xfId="3" applyFont="1" applyFill="1" applyBorder="1" applyAlignment="1">
      <alignment horizontal="center"/>
    </xf>
    <xf numFmtId="0" fontId="2" fillId="0" borderId="6" xfId="3" applyFont="1" applyBorder="1" applyAlignment="1">
      <alignment horizontal="center"/>
    </xf>
    <xf numFmtId="4" fontId="2" fillId="2" borderId="13" xfId="3" applyNumberFormat="1" applyFont="1" applyFill="1" applyBorder="1" applyAlignment="1">
      <alignment horizontal="center"/>
    </xf>
    <xf numFmtId="0" fontId="2" fillId="0" borderId="12" xfId="3" applyFont="1" applyBorder="1"/>
    <xf numFmtId="4" fontId="2" fillId="2" borderId="12" xfId="3" applyNumberFormat="1" applyFont="1" applyFill="1" applyBorder="1"/>
    <xf numFmtId="0" fontId="2" fillId="0" borderId="3" xfId="3" applyNumberFormat="1" applyFont="1" applyBorder="1"/>
    <xf numFmtId="0" fontId="2" fillId="0" borderId="1" xfId="3" applyFont="1" applyBorder="1" applyAlignment="1">
      <alignment horizontal="left"/>
    </xf>
    <xf numFmtId="0" fontId="2" fillId="0" borderId="9" xfId="3" applyFont="1" applyFill="1" applyBorder="1" applyAlignment="1">
      <alignment horizontal="center"/>
    </xf>
    <xf numFmtId="0" fontId="2" fillId="0" borderId="9" xfId="3" applyFont="1" applyBorder="1" applyAlignment="1">
      <alignment horizontal="center"/>
    </xf>
    <xf numFmtId="0" fontId="2" fillId="0" borderId="9" xfId="3" applyFont="1" applyFill="1" applyBorder="1"/>
    <xf numFmtId="0" fontId="2" fillId="0" borderId="9" xfId="3" applyFont="1" applyBorder="1"/>
    <xf numFmtId="4" fontId="2" fillId="2" borderId="9" xfId="4" applyNumberFormat="1" applyFont="1" applyFill="1" applyBorder="1" applyAlignment="1">
      <alignment horizontal="right"/>
    </xf>
    <xf numFmtId="0" fontId="2" fillId="0" borderId="9" xfId="3" applyNumberFormat="1" applyFont="1" applyBorder="1" applyAlignment="1">
      <alignment horizontal="center"/>
    </xf>
    <xf numFmtId="43" fontId="2" fillId="0" borderId="9" xfId="4" applyFont="1" applyBorder="1"/>
    <xf numFmtId="43" fontId="2" fillId="0" borderId="9" xfId="4" applyFont="1" applyBorder="1" applyAlignment="1">
      <alignment horizontal="center"/>
    </xf>
    <xf numFmtId="0" fontId="1" fillId="0" borderId="0" xfId="3" applyFont="1"/>
    <xf numFmtId="4" fontId="5" fillId="2" borderId="9" xfId="4" applyNumberFormat="1" applyFont="1" applyFill="1" applyBorder="1" applyAlignment="1">
      <alignment horizontal="right"/>
    </xf>
    <xf numFmtId="0" fontId="2" fillId="0" borderId="9" xfId="3" applyNumberFormat="1" applyFont="1" applyBorder="1" applyAlignment="1">
      <alignment horizontal="right"/>
    </xf>
    <xf numFmtId="0" fontId="2" fillId="0" borderId="9" xfId="3" applyFont="1" applyBorder="1" applyAlignment="1">
      <alignment horizontal="left"/>
    </xf>
    <xf numFmtId="4" fontId="3" fillId="2" borderId="5" xfId="3" applyNumberFormat="1" applyFont="1" applyFill="1" applyBorder="1"/>
    <xf numFmtId="0" fontId="3" fillId="0" borderId="5" xfId="3" applyNumberFormat="1" applyFont="1" applyBorder="1"/>
    <xf numFmtId="0" fontId="3" fillId="0" borderId="5" xfId="3" applyFont="1" applyBorder="1" applyAlignment="1">
      <alignment horizontal="left"/>
    </xf>
    <xf numFmtId="0" fontId="3" fillId="0" borderId="0" xfId="3" applyFont="1" applyBorder="1"/>
    <xf numFmtId="0" fontId="2" fillId="0" borderId="6" xfId="3" applyFont="1" applyBorder="1"/>
    <xf numFmtId="4" fontId="3" fillId="2" borderId="0" xfId="3" applyNumberFormat="1" applyFont="1" applyFill="1" applyBorder="1"/>
    <xf numFmtId="0" fontId="3" fillId="0" borderId="0" xfId="3" applyNumberFormat="1" applyFont="1" applyBorder="1"/>
    <xf numFmtId="0" fontId="3" fillId="0" borderId="0" xfId="3" applyFont="1" applyBorder="1" applyAlignment="1">
      <alignment horizontal="left"/>
    </xf>
    <xf numFmtId="0" fontId="3" fillId="0" borderId="4" xfId="3" applyFont="1" applyBorder="1"/>
    <xf numFmtId="0" fontId="1" fillId="0" borderId="9" xfId="3" applyFont="1" applyBorder="1" applyAlignment="1">
      <alignment horizontal="left"/>
    </xf>
    <xf numFmtId="0" fontId="1" fillId="0" borderId="9" xfId="3" applyFont="1" applyBorder="1"/>
    <xf numFmtId="4" fontId="9" fillId="2" borderId="9" xfId="4" applyNumberFormat="1" applyFont="1" applyFill="1" applyBorder="1" applyAlignment="1">
      <alignment horizontal="right"/>
    </xf>
    <xf numFmtId="0" fontId="8" fillId="0" borderId="9" xfId="3" applyFont="1" applyBorder="1" applyAlignment="1">
      <alignment horizontal="left"/>
    </xf>
    <xf numFmtId="0" fontId="8" fillId="0" borderId="9" xfId="3" applyFont="1" applyBorder="1"/>
    <xf numFmtId="4" fontId="7" fillId="2" borderId="9" xfId="4" applyNumberFormat="1" applyFont="1" applyFill="1" applyBorder="1" applyAlignment="1">
      <alignment horizontal="right"/>
    </xf>
    <xf numFmtId="0" fontId="6" fillId="0" borderId="0" xfId="3" applyFont="1"/>
    <xf numFmtId="0" fontId="16" fillId="0" borderId="11" xfId="0" applyFont="1" applyBorder="1"/>
    <xf numFmtId="0" fontId="16" fillId="0" borderId="14" xfId="0" applyFont="1" applyBorder="1"/>
    <xf numFmtId="0" fontId="16" fillId="0" borderId="10" xfId="0" applyFont="1" applyBorder="1"/>
    <xf numFmtId="0" fontId="16" fillId="0" borderId="8" xfId="0" applyFont="1" applyBorder="1"/>
    <xf numFmtId="0" fontId="16" fillId="0" borderId="5" xfId="0" applyFont="1" applyBorder="1"/>
    <xf numFmtId="0" fontId="16" fillId="0" borderId="7" xfId="0" applyFont="1" applyBorder="1"/>
    <xf numFmtId="0" fontId="16" fillId="0" borderId="6" xfId="0" applyFont="1" applyBorder="1"/>
    <xf numFmtId="0" fontId="16" fillId="0" borderId="0" xfId="0" applyFont="1" applyBorder="1"/>
    <xf numFmtId="0" fontId="16" fillId="0" borderId="4" xfId="0" applyFont="1" applyBorder="1"/>
    <xf numFmtId="0" fontId="16" fillId="0" borderId="3" xfId="0" applyFont="1" applyBorder="1"/>
    <xf numFmtId="0" fontId="16" fillId="0" borderId="2" xfId="0" applyFont="1" applyBorder="1"/>
    <xf numFmtId="0" fontId="16" fillId="0" borderId="1" xfId="0" applyFont="1" applyBorder="1"/>
    <xf numFmtId="0" fontId="16" fillId="0" borderId="9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2" fontId="16" fillId="0" borderId="15" xfId="0" applyNumberFormat="1" applyFont="1" applyBorder="1"/>
    <xf numFmtId="0" fontId="16" fillId="0" borderId="4" xfId="0" applyFont="1" applyBorder="1" applyAlignment="1">
      <alignment horizontal="center"/>
    </xf>
    <xf numFmtId="43" fontId="16" fillId="0" borderId="15" xfId="5" applyFont="1" applyBorder="1"/>
    <xf numFmtId="43" fontId="16" fillId="0" borderId="9" xfId="5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43" fontId="16" fillId="0" borderId="7" xfId="5" applyFont="1" applyBorder="1" applyAlignment="1">
      <alignment horizontal="center"/>
    </xf>
    <xf numFmtId="2" fontId="16" fillId="0" borderId="9" xfId="0" applyNumberFormat="1" applyFont="1" applyBorder="1"/>
    <xf numFmtId="0" fontId="16" fillId="0" borderId="2" xfId="0" applyFont="1" applyBorder="1" applyAlignment="1">
      <alignment horizontal="center"/>
    </xf>
    <xf numFmtId="43" fontId="16" fillId="0" borderId="15" xfId="5" applyFont="1" applyBorder="1" applyAlignment="1">
      <alignment horizontal="center"/>
    </xf>
    <xf numFmtId="43" fontId="16" fillId="0" borderId="12" xfId="5" applyFont="1" applyBorder="1" applyAlignment="1">
      <alignment horizontal="center"/>
    </xf>
    <xf numFmtId="2" fontId="16" fillId="0" borderId="13" xfId="0" applyNumberFormat="1" applyFont="1" applyBorder="1"/>
    <xf numFmtId="0" fontId="16" fillId="0" borderId="0" xfId="0" applyFont="1" applyBorder="1" applyAlignment="1">
      <alignment horizontal="center"/>
    </xf>
    <xf numFmtId="43" fontId="16" fillId="0" borderId="13" xfId="5" applyFont="1" applyBorder="1" applyAlignment="1">
      <alignment horizontal="center"/>
    </xf>
    <xf numFmtId="0" fontId="16" fillId="0" borderId="9" xfId="0" applyFont="1" applyBorder="1"/>
    <xf numFmtId="0" fontId="16" fillId="0" borderId="13" xfId="0" applyFont="1" applyBorder="1" applyAlignment="1">
      <alignment horizontal="center"/>
    </xf>
    <xf numFmtId="43" fontId="16" fillId="0" borderId="4" xfId="5" applyFont="1" applyBorder="1" applyAlignment="1">
      <alignment horizontal="center"/>
    </xf>
    <xf numFmtId="43" fontId="16" fillId="0" borderId="10" xfId="5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164" fontId="16" fillId="0" borderId="10" xfId="5" applyNumberFormat="1" applyFont="1" applyBorder="1" applyAlignment="1">
      <alignment horizontal="center" vertical="center"/>
    </xf>
    <xf numFmtId="0" fontId="17" fillId="0" borderId="12" xfId="0" applyFont="1" applyBorder="1"/>
    <xf numFmtId="0" fontId="17" fillId="0" borderId="2" xfId="0" applyFont="1" applyBorder="1"/>
    <xf numFmtId="0" fontId="17" fillId="0" borderId="9" xfId="0" applyFont="1" applyBorder="1"/>
    <xf numFmtId="0" fontId="17" fillId="0" borderId="1" xfId="0" applyFont="1" applyBorder="1"/>
    <xf numFmtId="43" fontId="17" fillId="0" borderId="15" xfId="5" applyFont="1" applyBorder="1"/>
    <xf numFmtId="43" fontId="17" fillId="0" borderId="12" xfId="5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43" fontId="17" fillId="0" borderId="9" xfId="5" applyFont="1" applyBorder="1" applyAlignment="1">
      <alignment horizontal="center"/>
    </xf>
    <xf numFmtId="43" fontId="16" fillId="0" borderId="15" xfId="5" applyFont="1" applyBorder="1" applyAlignment="1">
      <alignment horizontal="left"/>
    </xf>
    <xf numFmtId="0" fontId="16" fillId="0" borderId="7" xfId="0" applyFont="1" applyBorder="1" applyAlignment="1">
      <alignment horizontal="center"/>
    </xf>
    <xf numFmtId="43" fontId="16" fillId="0" borderId="13" xfId="5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43" fontId="16" fillId="0" borderId="7" xfId="5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43" fontId="16" fillId="0" borderId="4" xfId="5" applyFont="1" applyBorder="1" applyAlignment="1">
      <alignment horizontal="center" vertical="center"/>
    </xf>
    <xf numFmtId="43" fontId="16" fillId="0" borderId="9" xfId="5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3" fontId="16" fillId="0" borderId="15" xfId="5" applyFont="1" applyBorder="1" applyAlignment="1">
      <alignment horizontal="center" vertical="center"/>
    </xf>
    <xf numFmtId="43" fontId="16" fillId="0" borderId="9" xfId="5" applyFont="1" applyBorder="1" applyAlignment="1">
      <alignment horizontal="right"/>
    </xf>
    <xf numFmtId="43" fontId="16" fillId="0" borderId="13" xfId="5" applyFont="1" applyBorder="1" applyAlignment="1">
      <alignment horizontal="right"/>
    </xf>
    <xf numFmtId="2" fontId="16" fillId="0" borderId="13" xfId="0" applyNumberFormat="1" applyFont="1" applyBorder="1" applyAlignment="1">
      <alignment horizontal="right"/>
    </xf>
    <xf numFmtId="43" fontId="16" fillId="0" borderId="9" xfId="5" applyFont="1" applyBorder="1"/>
    <xf numFmtId="43" fontId="16" fillId="0" borderId="15" xfId="5" applyFont="1" applyBorder="1" applyAlignment="1">
      <alignment horizontal="right"/>
    </xf>
    <xf numFmtId="43" fontId="16" fillId="0" borderId="9" xfId="5" applyFont="1" applyBorder="1" applyAlignment="1">
      <alignment horizontal="left"/>
    </xf>
    <xf numFmtId="0" fontId="17" fillId="0" borderId="12" xfId="0" applyFont="1" applyBorder="1" applyAlignment="1">
      <alignment horizontal="center"/>
    </xf>
    <xf numFmtId="2" fontId="17" fillId="0" borderId="12" xfId="0" applyNumberFormat="1" applyFont="1" applyBorder="1"/>
    <xf numFmtId="0" fontId="17" fillId="0" borderId="9" xfId="0" applyFont="1" applyBorder="1" applyAlignment="1">
      <alignment horizontal="center"/>
    </xf>
    <xf numFmtId="43" fontId="17" fillId="0" borderId="12" xfId="0" applyNumberFormat="1" applyFont="1" applyBorder="1"/>
    <xf numFmtId="43" fontId="17" fillId="0" borderId="12" xfId="5" applyFont="1" applyBorder="1" applyAlignment="1">
      <alignment horizontal="center" vertical="center"/>
    </xf>
    <xf numFmtId="2" fontId="16" fillId="0" borderId="2" xfId="0" applyNumberFormat="1" applyFont="1" applyBorder="1"/>
    <xf numFmtId="0" fontId="17" fillId="0" borderId="14" xfId="0" applyFont="1" applyBorder="1"/>
    <xf numFmtId="0" fontId="16" fillId="0" borderId="12" xfId="0" applyFont="1" applyBorder="1" applyAlignment="1">
      <alignment horizontal="center" vertical="center"/>
    </xf>
    <xf numFmtId="0" fontId="17" fillId="0" borderId="3" xfId="0" applyFont="1" applyBorder="1"/>
    <xf numFmtId="0" fontId="17" fillId="0" borderId="10" xfId="0" applyFont="1" applyBorder="1"/>
    <xf numFmtId="43" fontId="17" fillId="0" borderId="9" xfId="0" applyNumberFormat="1" applyFont="1" applyBorder="1"/>
    <xf numFmtId="43" fontId="17" fillId="0" borderId="12" xfId="5" applyFont="1" applyBorder="1"/>
    <xf numFmtId="0" fontId="0" fillId="0" borderId="0" xfId="0" applyBorder="1"/>
    <xf numFmtId="0" fontId="0" fillId="0" borderId="9" xfId="0" applyBorder="1"/>
    <xf numFmtId="0" fontId="0" fillId="0" borderId="14" xfId="0" applyBorder="1"/>
    <xf numFmtId="0" fontId="0" fillId="0" borderId="10" xfId="0" applyBorder="1"/>
    <xf numFmtId="0" fontId="0" fillId="0" borderId="11" xfId="0" applyBorder="1"/>
    <xf numFmtId="0" fontId="0" fillId="0" borderId="9" xfId="0" applyBorder="1" applyAlignment="1">
      <alignment horizontal="center"/>
    </xf>
    <xf numFmtId="0" fontId="15" fillId="0" borderId="9" xfId="0" applyFont="1" applyBorder="1" applyAlignment="1">
      <alignment vertical="center"/>
    </xf>
    <xf numFmtId="0" fontId="15" fillId="0" borderId="9" xfId="0" applyFont="1" applyBorder="1" applyAlignment="1">
      <alignment wrapText="1"/>
    </xf>
    <xf numFmtId="0" fontId="0" fillId="0" borderId="9" xfId="0" applyFill="1" applyBorder="1"/>
    <xf numFmtId="43" fontId="0" fillId="0" borderId="9" xfId="5" applyFont="1" applyBorder="1"/>
    <xf numFmtId="43" fontId="0" fillId="0" borderId="9" xfId="5" applyNumberFormat="1" applyFont="1" applyBorder="1"/>
    <xf numFmtId="43" fontId="0" fillId="0" borderId="9" xfId="0" applyNumberFormat="1" applyBorder="1"/>
    <xf numFmtId="165" fontId="0" fillId="0" borderId="9" xfId="0" applyNumberFormat="1" applyBorder="1"/>
    <xf numFmtId="166" fontId="0" fillId="0" borderId="0" xfId="0" applyNumberFormat="1"/>
    <xf numFmtId="0" fontId="0" fillId="0" borderId="9" xfId="0" applyFont="1" applyBorder="1"/>
    <xf numFmtId="167" fontId="0" fillId="0" borderId="9" xfId="0" applyNumberFormat="1" applyBorder="1"/>
    <xf numFmtId="0" fontId="15" fillId="0" borderId="9" xfId="0" applyFont="1" applyBorder="1" applyAlignment="1">
      <alignment horizontal="right"/>
    </xf>
    <xf numFmtId="43" fontId="15" fillId="0" borderId="9" xfId="0" applyNumberFormat="1" applyFont="1" applyBorder="1"/>
    <xf numFmtId="0" fontId="15" fillId="0" borderId="9" xfId="0" applyFont="1" applyBorder="1"/>
    <xf numFmtId="43" fontId="0" fillId="0" borderId="0" xfId="0" applyNumberFormat="1"/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0" borderId="0" xfId="0" applyFont="1" applyBorder="1"/>
    <xf numFmtId="0" fontId="22" fillId="0" borderId="0" xfId="0" applyFont="1"/>
    <xf numFmtId="0" fontId="22" fillId="0" borderId="9" xfId="0" applyFont="1" applyBorder="1"/>
    <xf numFmtId="0" fontId="22" fillId="0" borderId="14" xfId="0" applyFont="1" applyBorder="1"/>
    <xf numFmtId="0" fontId="22" fillId="0" borderId="10" xfId="0" applyFont="1" applyBorder="1"/>
    <xf numFmtId="0" fontId="22" fillId="0" borderId="11" xfId="0" applyFont="1" applyBorder="1"/>
    <xf numFmtId="0" fontId="22" fillId="0" borderId="9" xfId="0" applyFont="1" applyBorder="1" applyAlignment="1">
      <alignment horizontal="center"/>
    </xf>
    <xf numFmtId="0" fontId="23" fillId="0" borderId="9" xfId="0" applyFont="1" applyBorder="1" applyAlignment="1">
      <alignment vertical="center"/>
    </xf>
    <xf numFmtId="0" fontId="23" fillId="0" borderId="9" xfId="0" applyFont="1" applyBorder="1" applyAlignment="1">
      <alignment wrapText="1"/>
    </xf>
    <xf numFmtId="43" fontId="22" fillId="0" borderId="9" xfId="5" applyFont="1" applyBorder="1"/>
    <xf numFmtId="164" fontId="22" fillId="0" borderId="9" xfId="5" applyNumberFormat="1" applyFont="1" applyBorder="1"/>
    <xf numFmtId="43" fontId="22" fillId="0" borderId="9" xfId="0" applyNumberFormat="1" applyFont="1" applyBorder="1"/>
    <xf numFmtId="164" fontId="22" fillId="0" borderId="9" xfId="0" applyNumberFormat="1" applyFont="1" applyBorder="1"/>
    <xf numFmtId="168" fontId="0" fillId="0" borderId="0" xfId="0" applyNumberFormat="1"/>
    <xf numFmtId="0" fontId="23" fillId="0" borderId="9" xfId="0" applyFont="1" applyBorder="1"/>
    <xf numFmtId="43" fontId="23" fillId="0" borderId="9" xfId="0" applyNumberFormat="1" applyFont="1" applyBorder="1"/>
    <xf numFmtId="165" fontId="22" fillId="0" borderId="9" xfId="0" applyNumberFormat="1" applyFont="1" applyBorder="1"/>
    <xf numFmtId="164" fontId="23" fillId="0" borderId="9" xfId="0" applyNumberFormat="1" applyFont="1" applyBorder="1"/>
    <xf numFmtId="164" fontId="23" fillId="0" borderId="9" xfId="5" applyNumberFormat="1" applyFont="1" applyBorder="1"/>
    <xf numFmtId="164" fontId="22" fillId="0" borderId="0" xfId="0" applyNumberFormat="1" applyFont="1"/>
    <xf numFmtId="164" fontId="22" fillId="0" borderId="0" xfId="5" applyNumberFormat="1" applyFont="1"/>
    <xf numFmtId="43" fontId="22" fillId="0" borderId="0" xfId="0" applyNumberFormat="1" applyFont="1"/>
    <xf numFmtId="0" fontId="24" fillId="0" borderId="0" xfId="0" applyFont="1" applyAlignment="1">
      <alignment horizontal="center" vertical="center"/>
    </xf>
    <xf numFmtId="167" fontId="22" fillId="0" borderId="9" xfId="0" applyNumberFormat="1" applyFont="1" applyBorder="1"/>
    <xf numFmtId="0" fontId="22" fillId="0" borderId="9" xfId="0" applyFont="1" applyBorder="1" applyAlignment="1">
      <alignment wrapText="1"/>
    </xf>
    <xf numFmtId="43" fontId="22" fillId="0" borderId="9" xfId="5" applyNumberFormat="1" applyFont="1" applyBorder="1"/>
    <xf numFmtId="0" fontId="2" fillId="0" borderId="0" xfId="0" applyFont="1"/>
    <xf numFmtId="0" fontId="2" fillId="2" borderId="0" xfId="0" applyFont="1" applyFill="1"/>
    <xf numFmtId="4" fontId="2" fillId="2" borderId="0" xfId="0" applyNumberFormat="1" applyFont="1" applyFill="1"/>
    <xf numFmtId="0" fontId="2" fillId="0" borderId="0" xfId="0" applyNumberFormat="1" applyFont="1"/>
    <xf numFmtId="0" fontId="2" fillId="0" borderId="0" xfId="0" applyFont="1" applyAlignment="1">
      <alignment horizontal="left"/>
    </xf>
    <xf numFmtId="0" fontId="2" fillId="0" borderId="0" xfId="0" applyFont="1" applyBorder="1"/>
    <xf numFmtId="0" fontId="2" fillId="0" borderId="2" xfId="0" applyFont="1" applyBorder="1" applyAlignment="1"/>
    <xf numFmtId="0" fontId="2" fillId="0" borderId="8" xfId="0" applyFont="1" applyBorder="1"/>
    <xf numFmtId="0" fontId="2" fillId="0" borderId="5" xfId="0" applyFont="1" applyBorder="1"/>
    <xf numFmtId="4" fontId="2" fillId="2" borderId="5" xfId="0" applyNumberFormat="1" applyFont="1" applyFill="1" applyBorder="1"/>
    <xf numFmtId="0" fontId="2" fillId="0" borderId="5" xfId="0" applyNumberFormat="1" applyFont="1" applyBorder="1"/>
    <xf numFmtId="0" fontId="2" fillId="0" borderId="5" xfId="0" applyFont="1" applyBorder="1" applyAlignment="1">
      <alignment horizontal="left"/>
    </xf>
    <xf numFmtId="0" fontId="2" fillId="0" borderId="11" xfId="0" applyFont="1" applyBorder="1"/>
    <xf numFmtId="0" fontId="2" fillId="0" borderId="14" xfId="0" applyFont="1" applyBorder="1"/>
    <xf numFmtId="0" fontId="2" fillId="0" borderId="10" xfId="0" applyFont="1" applyBorder="1"/>
    <xf numFmtId="0" fontId="3" fillId="0" borderId="5" xfId="0" applyFont="1" applyBorder="1"/>
    <xf numFmtId="0" fontId="3" fillId="0" borderId="7" xfId="0" applyFont="1" applyBorder="1"/>
    <xf numFmtId="0" fontId="2" fillId="0" borderId="3" xfId="0" applyFont="1" applyBorder="1" applyAlignment="1"/>
    <xf numFmtId="4" fontId="2" fillId="2" borderId="2" xfId="0" applyNumberFormat="1" applyFont="1" applyFill="1" applyBorder="1"/>
    <xf numFmtId="0" fontId="2" fillId="0" borderId="2" xfId="0" applyNumberFormat="1" applyFont="1" applyBorder="1"/>
    <xf numFmtId="0" fontId="2" fillId="0" borderId="2" xfId="0" applyFont="1" applyBorder="1" applyAlignment="1">
      <alignment horizontal="left"/>
    </xf>
    <xf numFmtId="0" fontId="2" fillId="0" borderId="3" xfId="0" applyFont="1" applyBorder="1"/>
    <xf numFmtId="0" fontId="2" fillId="0" borderId="1" xfId="0" applyFont="1" applyBorder="1"/>
    <xf numFmtId="0" fontId="2" fillId="0" borderId="2" xfId="0" applyFont="1" applyBorder="1"/>
    <xf numFmtId="0" fontId="2" fillId="0" borderId="15" xfId="0" applyFont="1" applyFill="1" applyBorder="1"/>
    <xf numFmtId="4" fontId="2" fillId="2" borderId="15" xfId="0" applyNumberFormat="1" applyFont="1" applyFill="1" applyBorder="1"/>
    <xf numFmtId="0" fontId="2" fillId="0" borderId="8" xfId="0" applyNumberFormat="1" applyFont="1" applyBorder="1"/>
    <xf numFmtId="0" fontId="2" fillId="0" borderId="7" xfId="0" applyFont="1" applyBorder="1" applyAlignment="1">
      <alignment horizontal="left"/>
    </xf>
    <xf numFmtId="0" fontId="2" fillId="0" borderId="13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2" borderId="13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2" xfId="0" applyFont="1" applyBorder="1"/>
    <xf numFmtId="4" fontId="2" fillId="2" borderId="12" xfId="0" applyNumberFormat="1" applyFont="1" applyFill="1" applyBorder="1"/>
    <xf numFmtId="0" fontId="2" fillId="0" borderId="3" xfId="0" applyNumberFormat="1" applyFont="1" applyBorder="1"/>
    <xf numFmtId="0" fontId="2" fillId="0" borderId="1" xfId="0" applyFont="1" applyBorder="1" applyAlignment="1">
      <alignment horizontal="left"/>
    </xf>
    <xf numFmtId="0" fontId="2" fillId="0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9" xfId="0" applyFont="1" applyFill="1" applyBorder="1"/>
    <xf numFmtId="0" fontId="2" fillId="0" borderId="9" xfId="0" applyFont="1" applyBorder="1"/>
    <xf numFmtId="0" fontId="2" fillId="0" borderId="9" xfId="0" applyNumberFormat="1" applyFont="1" applyBorder="1" applyAlignment="1">
      <alignment horizontal="center"/>
    </xf>
    <xf numFmtId="0" fontId="1" fillId="0" borderId="0" xfId="0" applyFont="1"/>
    <xf numFmtId="0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horizontal="left"/>
    </xf>
    <xf numFmtId="43" fontId="1" fillId="0" borderId="0" xfId="0" applyNumberFormat="1" applyFont="1"/>
    <xf numFmtId="4" fontId="3" fillId="2" borderId="5" xfId="0" applyNumberFormat="1" applyFont="1" applyFill="1" applyBorder="1"/>
    <xf numFmtId="0" fontId="3" fillId="0" borderId="5" xfId="0" applyNumberFormat="1" applyFont="1" applyBorder="1"/>
    <xf numFmtId="0" fontId="3" fillId="0" borderId="5" xfId="0" applyFont="1" applyBorder="1" applyAlignment="1">
      <alignment horizontal="left"/>
    </xf>
    <xf numFmtId="0" fontId="3" fillId="0" borderId="0" xfId="0" applyFont="1" applyBorder="1"/>
    <xf numFmtId="0" fontId="2" fillId="0" borderId="6" xfId="0" applyFont="1" applyBorder="1"/>
    <xf numFmtId="4" fontId="3" fillId="2" borderId="0" xfId="0" applyNumberFormat="1" applyFont="1" applyFill="1" applyBorder="1"/>
    <xf numFmtId="0" fontId="3" fillId="0" borderId="0" xfId="0" applyNumberFormat="1" applyFont="1" applyBorder="1"/>
    <xf numFmtId="0" fontId="3" fillId="0" borderId="0" xfId="0" applyFont="1" applyBorder="1" applyAlignment="1">
      <alignment horizontal="left"/>
    </xf>
    <xf numFmtId="0" fontId="3" fillId="0" borderId="4" xfId="0" applyFont="1" applyBorder="1"/>
    <xf numFmtId="0" fontId="1" fillId="0" borderId="0" xfId="0" applyFont="1" applyAlignment="1">
      <alignment horizontal="center"/>
    </xf>
    <xf numFmtId="1" fontId="2" fillId="0" borderId="9" xfId="0" applyNumberFormat="1" applyFont="1" applyBorder="1" applyAlignment="1">
      <alignment horizontal="center"/>
    </xf>
    <xf numFmtId="164" fontId="2" fillId="0" borderId="9" xfId="4" applyNumberFormat="1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43" fontId="2" fillId="0" borderId="9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2" xfId="0" applyFont="1" applyBorder="1"/>
    <xf numFmtId="0" fontId="12" fillId="0" borderId="21" xfId="0" applyFont="1" applyBorder="1"/>
    <xf numFmtId="0" fontId="12" fillId="0" borderId="20" xfId="0" applyFont="1" applyBorder="1"/>
    <xf numFmtId="0" fontId="12" fillId="0" borderId="0" xfId="0" applyFont="1" applyBorder="1"/>
    <xf numFmtId="0" fontId="12" fillId="0" borderId="19" xfId="0" applyFont="1" applyBorder="1"/>
    <xf numFmtId="0" fontId="12" fillId="0" borderId="18" xfId="0" applyFont="1" applyBorder="1"/>
    <xf numFmtId="0" fontId="12" fillId="0" borderId="17" xfId="0" applyFont="1" applyBorder="1"/>
    <xf numFmtId="0" fontId="12" fillId="0" borderId="16" xfId="0" applyFont="1" applyBorder="1"/>
    <xf numFmtId="43" fontId="2" fillId="0" borderId="9" xfId="4" applyFont="1" applyFill="1" applyBorder="1"/>
    <xf numFmtId="0" fontId="2" fillId="0" borderId="1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wrapText="1"/>
    </xf>
    <xf numFmtId="4" fontId="25" fillId="2" borderId="9" xfId="4" applyNumberFormat="1" applyFont="1" applyFill="1" applyBorder="1" applyAlignment="1">
      <alignment horizontal="right"/>
    </xf>
    <xf numFmtId="43" fontId="2" fillId="0" borderId="9" xfId="4" applyFont="1" applyFill="1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2" fontId="2" fillId="0" borderId="9" xfId="0" applyNumberFormat="1" applyFont="1" applyBorder="1" applyAlignment="1">
      <alignment horizontal="center"/>
    </xf>
    <xf numFmtId="2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wrapText="1"/>
    </xf>
    <xf numFmtId="4" fontId="2" fillId="2" borderId="9" xfId="4" applyNumberFormat="1" applyFont="1" applyFill="1" applyBorder="1" applyAlignment="1">
      <alignment horizontal="right" wrapText="1"/>
    </xf>
    <xf numFmtId="43" fontId="2" fillId="0" borderId="9" xfId="4" applyFont="1" applyBorder="1" applyAlignment="1">
      <alignment horizontal="right"/>
    </xf>
    <xf numFmtId="0" fontId="2" fillId="0" borderId="6" xfId="0" applyFont="1" applyBorder="1" applyAlignment="1"/>
    <xf numFmtId="0" fontId="2" fillId="0" borderId="0" xfId="0" applyFont="1" applyBorder="1" applyAlignment="1"/>
    <xf numFmtId="4" fontId="2" fillId="2" borderId="0" xfId="0" applyNumberFormat="1" applyFont="1" applyFill="1" applyBorder="1"/>
    <xf numFmtId="0" fontId="2" fillId="0" borderId="0" xfId="0" applyNumberFormat="1" applyFont="1" applyBorder="1"/>
    <xf numFmtId="0" fontId="2" fillId="0" borderId="0" xfId="0" applyFont="1" applyBorder="1" applyAlignment="1">
      <alignment horizontal="left"/>
    </xf>
    <xf numFmtId="0" fontId="2" fillId="0" borderId="9" xfId="0" applyFont="1" applyBorder="1" applyAlignment="1">
      <alignment vertical="top" wrapText="1"/>
    </xf>
    <xf numFmtId="0" fontId="2" fillId="0" borderId="12" xfId="0" applyFont="1" applyBorder="1" applyAlignment="1">
      <alignment horizontal="center"/>
    </xf>
    <xf numFmtId="15" fontId="2" fillId="0" borderId="2" xfId="0" applyNumberFormat="1" applyFont="1" applyBorder="1"/>
    <xf numFmtId="4" fontId="2" fillId="2" borderId="9" xfId="4" applyNumberFormat="1" applyFont="1" applyFill="1" applyBorder="1" applyAlignment="1">
      <alignment horizontal="center"/>
    </xf>
    <xf numFmtId="4" fontId="5" fillId="2" borderId="9" xfId="4" applyNumberFormat="1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13" xfId="0" applyFont="1" applyBorder="1" applyAlignment="1"/>
    <xf numFmtId="0" fontId="2" fillId="0" borderId="12" xfId="0" applyFont="1" applyBorder="1" applyAlignment="1">
      <alignment horizontal="left"/>
    </xf>
    <xf numFmtId="0" fontId="0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3" fontId="2" fillId="0" borderId="9" xfId="5" applyFont="1" applyBorder="1" applyAlignment="1">
      <alignment horizontal="center"/>
    </xf>
    <xf numFmtId="43" fontId="3" fillId="0" borderId="0" xfId="0" applyNumberFormat="1" applyFont="1" applyBorder="1"/>
    <xf numFmtId="0" fontId="26" fillId="0" borderId="0" xfId="0" applyFont="1"/>
    <xf numFmtId="0" fontId="26" fillId="3" borderId="0" xfId="0" applyFont="1" applyFill="1"/>
    <xf numFmtId="0" fontId="27" fillId="0" borderId="0" xfId="0" applyFont="1"/>
    <xf numFmtId="0" fontId="27" fillId="3" borderId="24" xfId="0" applyFont="1" applyFill="1" applyBorder="1" applyAlignment="1">
      <alignment horizontal="center"/>
    </xf>
    <xf numFmtId="0" fontId="27" fillId="3" borderId="25" xfId="0" applyFont="1" applyFill="1" applyBorder="1" applyAlignment="1">
      <alignment horizontal="left"/>
    </xf>
    <xf numFmtId="0" fontId="2" fillId="0" borderId="6" xfId="0" applyFont="1" applyBorder="1" applyAlignment="1">
      <alignment horizontal="center"/>
    </xf>
    <xf numFmtId="43" fontId="0" fillId="0" borderId="0" xfId="5" applyFont="1"/>
    <xf numFmtId="0" fontId="28" fillId="0" borderId="9" xfId="0" applyFont="1" applyBorder="1" applyAlignment="1">
      <alignment horizontal="left"/>
    </xf>
    <xf numFmtId="0" fontId="3" fillId="0" borderId="9" xfId="0" applyFont="1" applyBorder="1"/>
    <xf numFmtId="0" fontId="2" fillId="0" borderId="8" xfId="0" applyFont="1" applyBorder="1" applyAlignment="1">
      <alignment horizontal="center"/>
    </xf>
    <xf numFmtId="4" fontId="5" fillId="2" borderId="5" xfId="2" applyNumberFormat="1" applyFont="1" applyFill="1" applyBorder="1" applyAlignment="1">
      <alignment horizontal="right"/>
    </xf>
    <xf numFmtId="0" fontId="2" fillId="0" borderId="5" xfId="0" applyNumberFormat="1" applyFont="1" applyBorder="1" applyAlignment="1">
      <alignment horizontal="right"/>
    </xf>
    <xf numFmtId="43" fontId="2" fillId="0" borderId="14" xfId="2" applyFont="1" applyBorder="1"/>
    <xf numFmtId="43" fontId="2" fillId="0" borderId="5" xfId="2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3" fontId="2" fillId="0" borderId="7" xfId="2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2" fontId="2" fillId="0" borderId="9" xfId="0" applyNumberFormat="1" applyFont="1" applyBorder="1" applyAlignment="1">
      <alignment horizontal="right"/>
    </xf>
    <xf numFmtId="12" fontId="2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43" fontId="2" fillId="0" borderId="9" xfId="0" applyNumberFormat="1" applyFont="1" applyBorder="1"/>
    <xf numFmtId="0" fontId="1" fillId="0" borderId="9" xfId="0" applyFont="1" applyBorder="1"/>
    <xf numFmtId="0" fontId="2" fillId="0" borderId="13" xfId="0" applyFont="1" applyFill="1" applyBorder="1"/>
    <xf numFmtId="0" fontId="1" fillId="0" borderId="9" xfId="0" applyFont="1" applyBorder="1" applyAlignment="1">
      <alignment horizontal="center"/>
    </xf>
    <xf numFmtId="0" fontId="30" fillId="0" borderId="9" xfId="0" applyFont="1" applyBorder="1"/>
    <xf numFmtId="4" fontId="30" fillId="2" borderId="9" xfId="2" applyNumberFormat="1" applyFont="1" applyFill="1" applyBorder="1" applyAlignment="1">
      <alignment horizontal="right"/>
    </xf>
    <xf numFmtId="0" fontId="30" fillId="0" borderId="9" xfId="0" applyNumberFormat="1" applyFont="1" applyBorder="1" applyAlignment="1">
      <alignment horizontal="right"/>
    </xf>
    <xf numFmtId="0" fontId="30" fillId="0" borderId="9" xfId="0" applyFont="1" applyBorder="1" applyAlignment="1">
      <alignment horizontal="left"/>
    </xf>
    <xf numFmtId="43" fontId="30" fillId="0" borderId="9" xfId="2" applyFont="1" applyBorder="1"/>
    <xf numFmtId="43" fontId="2" fillId="0" borderId="0" xfId="4" applyFont="1" applyBorder="1"/>
    <xf numFmtId="43" fontId="2" fillId="0" borderId="0" xfId="2" applyFont="1" applyBorder="1"/>
    <xf numFmtId="43" fontId="1" fillId="0" borderId="9" xfId="2" applyFont="1" applyBorder="1"/>
    <xf numFmtId="43" fontId="1" fillId="0" borderId="0" xfId="4" applyFont="1" applyBorder="1"/>
    <xf numFmtId="43" fontId="1" fillId="0" borderId="0" xfId="2" applyFont="1" applyBorder="1"/>
    <xf numFmtId="4" fontId="9" fillId="2" borderId="0" xfId="2" applyNumberFormat="1" applyFont="1" applyFill="1" applyBorder="1" applyAlignment="1">
      <alignment horizontal="right"/>
    </xf>
    <xf numFmtId="43" fontId="22" fillId="0" borderId="0" xfId="5" applyFont="1" applyBorder="1"/>
    <xf numFmtId="0" fontId="32" fillId="0" borderId="11" xfId="1" applyFont="1" applyBorder="1" applyAlignment="1">
      <alignment horizontal="left"/>
    </xf>
    <xf numFmtId="0" fontId="32" fillId="0" borderId="9" xfId="1" applyFont="1" applyBorder="1" applyAlignment="1">
      <alignment horizontal="left"/>
    </xf>
    <xf numFmtId="0" fontId="32" fillId="0" borderId="9" xfId="1" applyFont="1" applyBorder="1" applyAlignment="1">
      <alignment horizontal="center"/>
    </xf>
    <xf numFmtId="0" fontId="32" fillId="0" borderId="10" xfId="1" applyFont="1" applyBorder="1" applyAlignment="1">
      <alignment horizontal="center"/>
    </xf>
    <xf numFmtId="2" fontId="32" fillId="0" borderId="9" xfId="1" applyNumberFormat="1" applyFont="1" applyBorder="1" applyAlignment="1">
      <alignment horizontal="left"/>
    </xf>
    <xf numFmtId="0" fontId="33" fillId="0" borderId="11" xfId="1" applyFont="1" applyBorder="1" applyAlignment="1">
      <alignment horizontal="left"/>
    </xf>
    <xf numFmtId="0" fontId="31" fillId="0" borderId="9" xfId="0" applyFont="1" applyBorder="1"/>
    <xf numFmtId="0" fontId="33" fillId="0" borderId="6" xfId="1" applyFont="1" applyFill="1" applyBorder="1" applyAlignment="1">
      <alignment horizontal="left"/>
    </xf>
    <xf numFmtId="2" fontId="33" fillId="0" borderId="9" xfId="1" applyNumberFormat="1" applyFont="1" applyBorder="1" applyAlignment="1">
      <alignment horizontal="left"/>
    </xf>
    <xf numFmtId="0" fontId="33" fillId="0" borderId="9" xfId="1" applyFont="1" applyBorder="1" applyAlignment="1">
      <alignment horizontal="center"/>
    </xf>
    <xf numFmtId="0" fontId="33" fillId="0" borderId="10" xfId="1" applyFont="1" applyBorder="1" applyAlignment="1">
      <alignment horizontal="center"/>
    </xf>
    <xf numFmtId="0" fontId="33" fillId="0" borderId="9" xfId="1" applyFont="1" applyBorder="1" applyAlignment="1">
      <alignment horizontal="left"/>
    </xf>
    <xf numFmtId="2" fontId="34" fillId="0" borderId="9" xfId="1" applyNumberFormat="1" applyFont="1" applyBorder="1" applyAlignment="1">
      <alignment horizontal="left"/>
    </xf>
    <xf numFmtId="0" fontId="35" fillId="0" borderId="6" xfId="1" applyFont="1" applyFill="1" applyBorder="1" applyAlignment="1">
      <alignment horizontal="left"/>
    </xf>
    <xf numFmtId="0" fontId="28" fillId="0" borderId="13" xfId="0" applyFont="1" applyBorder="1"/>
    <xf numFmtId="0" fontId="36" fillId="0" borderId="14" xfId="1" applyFont="1" applyBorder="1" applyAlignment="1">
      <alignment horizontal="left"/>
    </xf>
    <xf numFmtId="0" fontId="36" fillId="0" borderId="9" xfId="1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28" fillId="0" borderId="11" xfId="0" applyFont="1" applyBorder="1"/>
    <xf numFmtId="0" fontId="34" fillId="0" borderId="0" xfId="1" applyFont="1" applyBorder="1" applyAlignment="1">
      <alignment horizontal="left"/>
    </xf>
    <xf numFmtId="0" fontId="2" fillId="2" borderId="0" xfId="0" applyFont="1" applyFill="1" applyBorder="1"/>
    <xf numFmtId="2" fontId="34" fillId="0" borderId="9" xfId="1" applyNumberFormat="1" applyFont="1" applyBorder="1" applyAlignment="1">
      <alignment horizontal="right"/>
    </xf>
    <xf numFmtId="0" fontId="34" fillId="0" borderId="10" xfId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2" fontId="1" fillId="0" borderId="9" xfId="0" applyNumberFormat="1" applyFont="1" applyBorder="1"/>
    <xf numFmtId="0" fontId="4" fillId="0" borderId="0" xfId="0" applyFont="1" applyBorder="1" applyAlignment="1">
      <alignment horizontal="center"/>
    </xf>
    <xf numFmtId="0" fontId="1" fillId="0" borderId="9" xfId="0" applyFont="1" applyBorder="1" applyAlignment="1">
      <alignment horizontal="left"/>
    </xf>
    <xf numFmtId="43" fontId="31" fillId="0" borderId="9" xfId="2" applyFont="1" applyBorder="1" applyAlignment="1">
      <alignment horizontal="center"/>
    </xf>
    <xf numFmtId="43" fontId="1" fillId="0" borderId="9" xfId="2" applyFont="1" applyBorder="1" applyAlignment="1">
      <alignment horizontal="center"/>
    </xf>
    <xf numFmtId="0" fontId="0" fillId="0" borderId="11" xfId="0" applyFont="1" applyBorder="1"/>
    <xf numFmtId="0" fontId="0" fillId="0" borderId="9" xfId="0" applyFont="1" applyBorder="1" applyAlignment="1">
      <alignment horizontal="left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3" xfId="0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4" fontId="1" fillId="2" borderId="9" xfId="2" applyNumberFormat="1" applyFont="1" applyFill="1" applyBorder="1" applyAlignment="1">
      <alignment horizontal="right"/>
    </xf>
    <xf numFmtId="2" fontId="1" fillId="0" borderId="9" xfId="0" applyNumberFormat="1" applyFont="1" applyBorder="1" applyAlignment="1">
      <alignment horizontal="right"/>
    </xf>
    <xf numFmtId="0" fontId="1" fillId="0" borderId="9" xfId="0" applyNumberFormat="1" applyFont="1" applyBorder="1" applyAlignment="1">
      <alignment horizontal="center"/>
    </xf>
    <xf numFmtId="0" fontId="1" fillId="0" borderId="9" xfId="0" applyFont="1" applyBorder="1" applyAlignment="1">
      <alignment horizontal="right"/>
    </xf>
    <xf numFmtId="2" fontId="1" fillId="0" borderId="9" xfId="2" applyNumberFormat="1" applyFont="1" applyBorder="1"/>
    <xf numFmtId="0" fontId="1" fillId="0" borderId="9" xfId="0" applyNumberFormat="1" applyFont="1" applyBorder="1" applyAlignment="1">
      <alignment horizontal="right"/>
    </xf>
    <xf numFmtId="43" fontId="2" fillId="0" borderId="0" xfId="2" applyFont="1"/>
    <xf numFmtId="43" fontId="12" fillId="0" borderId="22" xfId="2" applyFont="1" applyBorder="1"/>
    <xf numFmtId="43" fontId="12" fillId="0" borderId="21" xfId="2" applyFont="1" applyBorder="1"/>
    <xf numFmtId="43" fontId="12" fillId="0" borderId="0" xfId="2" applyFont="1" applyBorder="1"/>
    <xf numFmtId="43" fontId="12" fillId="0" borderId="19" xfId="2" applyFont="1" applyBorder="1"/>
    <xf numFmtId="43" fontId="12" fillId="0" borderId="17" xfId="2" applyFont="1" applyBorder="1"/>
    <xf numFmtId="43" fontId="12" fillId="0" borderId="16" xfId="2" applyFont="1" applyBorder="1"/>
    <xf numFmtId="0" fontId="2" fillId="0" borderId="0" xfId="0" applyNumberFormat="1" applyFont="1" applyAlignment="1">
      <alignment horizontal="center"/>
    </xf>
    <xf numFmtId="0" fontId="2" fillId="0" borderId="5" xfId="0" applyNumberFormat="1" applyFont="1" applyBorder="1" applyAlignment="1">
      <alignment horizontal="center"/>
    </xf>
    <xf numFmtId="43" fontId="2" fillId="0" borderId="11" xfId="2" applyFont="1" applyBorder="1"/>
    <xf numFmtId="43" fontId="2" fillId="0" borderId="10" xfId="2" applyFont="1" applyBorder="1"/>
    <xf numFmtId="43" fontId="3" fillId="0" borderId="5" xfId="2" applyFont="1" applyBorder="1"/>
    <xf numFmtId="43" fontId="3" fillId="0" borderId="7" xfId="2" applyFont="1" applyBorder="1"/>
    <xf numFmtId="0" fontId="2" fillId="0" borderId="2" xfId="0" applyNumberFormat="1" applyFont="1" applyBorder="1" applyAlignment="1">
      <alignment horizontal="center"/>
    </xf>
    <xf numFmtId="43" fontId="2" fillId="0" borderId="3" xfId="2" applyFont="1" applyBorder="1"/>
    <xf numFmtId="43" fontId="2" fillId="0" borderId="1" xfId="2" applyFont="1" applyBorder="1"/>
    <xf numFmtId="43" fontId="2" fillId="0" borderId="2" xfId="2" applyFont="1" applyBorder="1"/>
    <xf numFmtId="0" fontId="2" fillId="0" borderId="8" xfId="0" applyNumberFormat="1" applyFont="1" applyBorder="1" applyAlignment="1">
      <alignment horizontal="center"/>
    </xf>
    <xf numFmtId="43" fontId="2" fillId="0" borderId="8" xfId="2" applyFont="1" applyBorder="1"/>
    <xf numFmtId="43" fontId="2" fillId="0" borderId="6" xfId="2" applyFont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43" fontId="2" fillId="0" borderId="9" xfId="2" applyFont="1" applyFill="1" applyBorder="1"/>
    <xf numFmtId="43" fontId="2" fillId="0" borderId="9" xfId="2" applyFont="1" applyFill="1" applyBorder="1" applyAlignment="1">
      <alignment horizontal="center"/>
    </xf>
    <xf numFmtId="0" fontId="2" fillId="0" borderId="13" xfId="0" applyFont="1" applyBorder="1"/>
    <xf numFmtId="4" fontId="5" fillId="0" borderId="9" xfId="2" applyNumberFormat="1" applyFont="1" applyFill="1" applyBorder="1" applyAlignment="1">
      <alignment horizontal="right"/>
    </xf>
    <xf numFmtId="4" fontId="2" fillId="0" borderId="9" xfId="2" applyNumberFormat="1" applyFont="1" applyFill="1" applyBorder="1" applyAlignment="1">
      <alignment horizontal="right"/>
    </xf>
    <xf numFmtId="0" fontId="3" fillId="0" borderId="5" xfId="0" applyNumberFormat="1" applyFont="1" applyBorder="1" applyAlignment="1">
      <alignment horizontal="center"/>
    </xf>
    <xf numFmtId="43" fontId="3" fillId="0" borderId="0" xfId="2" applyFont="1" applyBorder="1"/>
    <xf numFmtId="0" fontId="3" fillId="0" borderId="0" xfId="0" applyNumberFormat="1" applyFont="1" applyBorder="1" applyAlignment="1">
      <alignment horizontal="center"/>
    </xf>
    <xf numFmtId="43" fontId="3" fillId="0" borderId="4" xfId="2" applyFont="1" applyBorder="1"/>
    <xf numFmtId="0" fontId="37" fillId="0" borderId="0" xfId="0" applyFont="1"/>
    <xf numFmtId="0" fontId="37" fillId="0" borderId="23" xfId="0" applyFont="1" applyBorder="1"/>
    <xf numFmtId="0" fontId="37" fillId="0" borderId="22" xfId="0" applyFont="1" applyBorder="1"/>
    <xf numFmtId="0" fontId="37" fillId="0" borderId="21" xfId="0" applyFont="1" applyBorder="1"/>
    <xf numFmtId="0" fontId="37" fillId="0" borderId="20" xfId="0" applyFont="1" applyBorder="1"/>
    <xf numFmtId="0" fontId="37" fillId="0" borderId="0" xfId="0" applyFont="1" applyBorder="1"/>
    <xf numFmtId="0" fontId="37" fillId="0" borderId="19" xfId="0" applyFont="1" applyBorder="1"/>
    <xf numFmtId="0" fontId="37" fillId="0" borderId="18" xfId="0" applyFont="1" applyBorder="1"/>
    <xf numFmtId="0" fontId="37" fillId="0" borderId="17" xfId="0" applyFont="1" applyBorder="1"/>
    <xf numFmtId="0" fontId="37" fillId="0" borderId="16" xfId="0" applyFont="1" applyBorder="1"/>
    <xf numFmtId="0" fontId="37" fillId="0" borderId="9" xfId="0" applyFont="1" applyBorder="1"/>
    <xf numFmtId="0" fontId="37" fillId="0" borderId="3" xfId="0" applyFont="1" applyBorder="1"/>
    <xf numFmtId="0" fontId="37" fillId="0" borderId="2" xfId="0" applyFont="1" applyBorder="1"/>
    <xf numFmtId="0" fontId="37" fillId="0" borderId="32" xfId="0" applyFont="1" applyBorder="1"/>
    <xf numFmtId="0" fontId="37" fillId="0" borderId="9" xfId="0" applyFont="1" applyBorder="1" applyAlignment="1">
      <alignment horizontal="center"/>
    </xf>
    <xf numFmtId="0" fontId="37" fillId="0" borderId="34" xfId="0" applyFont="1" applyBorder="1" applyAlignment="1">
      <alignment horizontal="center"/>
    </xf>
    <xf numFmtId="0" fontId="37" fillId="0" borderId="33" xfId="0" applyFont="1" applyBorder="1" applyAlignment="1">
      <alignment horizontal="center"/>
    </xf>
    <xf numFmtId="4" fontId="37" fillId="0" borderId="9" xfId="0" applyNumberFormat="1" applyFont="1" applyBorder="1" applyAlignment="1">
      <alignment horizontal="center"/>
    </xf>
    <xf numFmtId="0" fontId="37" fillId="0" borderId="9" xfId="0" applyNumberFormat="1" applyFont="1" applyBorder="1" applyAlignment="1">
      <alignment horizontal="center"/>
    </xf>
    <xf numFmtId="3" fontId="37" fillId="0" borderId="9" xfId="0" applyNumberFormat="1" applyFont="1" applyBorder="1" applyAlignment="1">
      <alignment horizontal="center"/>
    </xf>
    <xf numFmtId="4" fontId="37" fillId="0" borderId="34" xfId="0" applyNumberFormat="1" applyFont="1" applyBorder="1" applyAlignment="1">
      <alignment horizontal="center"/>
    </xf>
    <xf numFmtId="0" fontId="37" fillId="0" borderId="9" xfId="0" applyFont="1" applyBorder="1" applyAlignment="1">
      <alignment horizontal="left"/>
    </xf>
    <xf numFmtId="0" fontId="37" fillId="0" borderId="10" xfId="0" applyFont="1" applyBorder="1"/>
    <xf numFmtId="4" fontId="41" fillId="0" borderId="9" xfId="0" applyNumberFormat="1" applyFont="1" applyBorder="1" applyAlignment="1">
      <alignment vertical="center"/>
    </xf>
    <xf numFmtId="0" fontId="41" fillId="0" borderId="9" xfId="0" applyNumberFormat="1" applyFont="1" applyBorder="1" applyAlignment="1">
      <alignment vertical="center"/>
    </xf>
    <xf numFmtId="0" fontId="41" fillId="0" borderId="9" xfId="0" applyFont="1" applyBorder="1" applyAlignment="1">
      <alignment vertical="center"/>
    </xf>
    <xf numFmtId="4" fontId="38" fillId="0" borderId="9" xfId="0" applyNumberFormat="1" applyFont="1" applyBorder="1" applyAlignment="1">
      <alignment vertical="center"/>
    </xf>
    <xf numFmtId="0" fontId="40" fillId="0" borderId="9" xfId="0" applyFont="1" applyBorder="1" applyAlignment="1">
      <alignment vertical="center"/>
    </xf>
    <xf numFmtId="4" fontId="38" fillId="0" borderId="9" xfId="0" applyNumberFormat="1" applyFont="1" applyBorder="1"/>
    <xf numFmtId="0" fontId="38" fillId="0" borderId="9" xfId="0" applyFont="1" applyBorder="1"/>
    <xf numFmtId="4" fontId="42" fillId="0" borderId="9" xfId="0" applyNumberFormat="1" applyFont="1" applyBorder="1"/>
    <xf numFmtId="4" fontId="38" fillId="0" borderId="34" xfId="0" applyNumberFormat="1" applyFont="1" applyBorder="1"/>
    <xf numFmtId="0" fontId="40" fillId="0" borderId="35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4" fontId="41" fillId="0" borderId="5" xfId="0" applyNumberFormat="1" applyFont="1" applyBorder="1" applyAlignment="1">
      <alignment vertical="center"/>
    </xf>
    <xf numFmtId="0" fontId="41" fillId="0" borderId="5" xfId="0" applyNumberFormat="1" applyFont="1" applyBorder="1" applyAlignment="1">
      <alignment vertical="center"/>
    </xf>
    <xf numFmtId="0" fontId="41" fillId="0" borderId="5" xfId="0" applyFont="1" applyBorder="1" applyAlignment="1">
      <alignment vertical="center"/>
    </xf>
    <xf numFmtId="4" fontId="38" fillId="0" borderId="5" xfId="0" applyNumberFormat="1" applyFont="1" applyBorder="1" applyAlignment="1">
      <alignment vertical="center"/>
    </xf>
    <xf numFmtId="0" fontId="40" fillId="0" borderId="5" xfId="0" applyFont="1" applyBorder="1" applyAlignment="1">
      <alignment vertical="center"/>
    </xf>
    <xf numFmtId="4" fontId="38" fillId="0" borderId="5" xfId="0" applyNumberFormat="1" applyFont="1" applyBorder="1"/>
    <xf numFmtId="0" fontId="38" fillId="0" borderId="5" xfId="0" applyFont="1" applyBorder="1"/>
    <xf numFmtId="4" fontId="42" fillId="0" borderId="5" xfId="0" applyNumberFormat="1" applyFont="1" applyBorder="1"/>
    <xf numFmtId="4" fontId="38" fillId="0" borderId="36" xfId="0" applyNumberFormat="1" applyFont="1" applyBorder="1"/>
    <xf numFmtId="0" fontId="40" fillId="0" borderId="2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4" fontId="41" fillId="0" borderId="0" xfId="0" applyNumberFormat="1" applyFont="1" applyBorder="1" applyAlignment="1">
      <alignment vertical="center"/>
    </xf>
    <xf numFmtId="0" fontId="41" fillId="0" borderId="0" xfId="0" applyNumberFormat="1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4" fontId="38" fillId="0" borderId="0" xfId="0" applyNumberFormat="1" applyFont="1" applyBorder="1" applyAlignment="1">
      <alignment vertical="center"/>
    </xf>
    <xf numFmtId="0" fontId="40" fillId="0" borderId="0" xfId="0" applyFont="1" applyBorder="1" applyAlignment="1">
      <alignment vertical="center"/>
    </xf>
    <xf numFmtId="4" fontId="38" fillId="0" borderId="0" xfId="0" applyNumberFormat="1" applyFont="1" applyBorder="1"/>
    <xf numFmtId="0" fontId="38" fillId="0" borderId="0" xfId="0" applyFont="1" applyBorder="1"/>
    <xf numFmtId="4" fontId="42" fillId="0" borderId="0" xfId="0" applyNumberFormat="1" applyFont="1" applyBorder="1"/>
    <xf numFmtId="4" fontId="38" fillId="0" borderId="19" xfId="0" applyNumberFormat="1" applyFont="1" applyBorder="1"/>
    <xf numFmtId="0" fontId="38" fillId="0" borderId="0" xfId="0" applyFont="1" applyBorder="1" applyAlignment="1"/>
    <xf numFmtId="43" fontId="27" fillId="3" borderId="0" xfId="0" applyNumberFormat="1" applyFont="1" applyFill="1" applyBorder="1" applyAlignment="1"/>
    <xf numFmtId="43" fontId="0" fillId="0" borderId="0" xfId="5" applyFont="1" applyBorder="1"/>
    <xf numFmtId="43" fontId="0" fillId="0" borderId="0" xfId="0" applyNumberFormat="1" applyBorder="1"/>
    <xf numFmtId="43" fontId="15" fillId="0" borderId="0" xfId="0" applyNumberFormat="1" applyFont="1" applyBorder="1"/>
    <xf numFmtId="43" fontId="17" fillId="0" borderId="0" xfId="0" applyNumberFormat="1" applyFont="1" applyBorder="1"/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8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3" xfId="0" applyFont="1" applyBorder="1" applyAlignment="1">
      <alignment horizontal="right"/>
    </xf>
    <xf numFmtId="43" fontId="12" fillId="0" borderId="9" xfId="2" applyFont="1" applyBorder="1" applyAlignment="1">
      <alignment horizontal="right"/>
    </xf>
    <xf numFmtId="43" fontId="2" fillId="0" borderId="9" xfId="2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43" fontId="2" fillId="0" borderId="0" xfId="0" applyNumberFormat="1" applyFont="1" applyBorder="1"/>
    <xf numFmtId="0" fontId="2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4" fontId="3" fillId="2" borderId="14" xfId="0" applyNumberFormat="1" applyFont="1" applyFill="1" applyBorder="1"/>
    <xf numFmtId="0" fontId="3" fillId="0" borderId="14" xfId="0" applyNumberFormat="1" applyFont="1" applyBorder="1"/>
    <xf numFmtId="0" fontId="2" fillId="0" borderId="4" xfId="0" applyFont="1" applyBorder="1"/>
    <xf numFmtId="0" fontId="45" fillId="0" borderId="0" xfId="0" applyFont="1" applyBorder="1" applyAlignment="1"/>
    <xf numFmtId="0" fontId="3" fillId="0" borderId="2" xfId="0" applyFont="1" applyBorder="1"/>
    <xf numFmtId="0" fontId="44" fillId="0" borderId="0" xfId="0" applyFont="1" applyBorder="1" applyAlignment="1"/>
    <xf numFmtId="0" fontId="8" fillId="0" borderId="0" xfId="0" applyFont="1"/>
    <xf numFmtId="0" fontId="8" fillId="2" borderId="0" xfId="0" applyFont="1" applyFill="1"/>
    <xf numFmtId="0" fontId="6" fillId="0" borderId="0" xfId="0" applyFont="1"/>
    <xf numFmtId="4" fontId="8" fillId="2" borderId="0" xfId="0" applyNumberFormat="1" applyFont="1" applyFill="1"/>
    <xf numFmtId="0" fontId="8" fillId="0" borderId="0" xfId="0" applyNumberFormat="1" applyFont="1"/>
    <xf numFmtId="0" fontId="8" fillId="0" borderId="0" xfId="0" applyFont="1" applyAlignment="1">
      <alignment horizontal="left"/>
    </xf>
    <xf numFmtId="0" fontId="8" fillId="0" borderId="0" xfId="0" applyFont="1" applyBorder="1"/>
    <xf numFmtId="0" fontId="8" fillId="0" borderId="2" xfId="0" applyFont="1" applyBorder="1" applyAlignment="1"/>
    <xf numFmtId="0" fontId="8" fillId="0" borderId="8" xfId="0" applyFont="1" applyBorder="1"/>
    <xf numFmtId="0" fontId="8" fillId="0" borderId="5" xfId="0" applyFont="1" applyBorder="1"/>
    <xf numFmtId="4" fontId="8" fillId="2" borderId="5" xfId="0" applyNumberFormat="1" applyFont="1" applyFill="1" applyBorder="1"/>
    <xf numFmtId="0" fontId="8" fillId="0" borderId="5" xfId="0" applyNumberFormat="1" applyFont="1" applyBorder="1"/>
    <xf numFmtId="0" fontId="8" fillId="0" borderId="5" xfId="0" applyFont="1" applyBorder="1" applyAlignment="1">
      <alignment horizontal="left"/>
    </xf>
    <xf numFmtId="0" fontId="8" fillId="0" borderId="11" xfId="0" applyFont="1" applyBorder="1"/>
    <xf numFmtId="0" fontId="8" fillId="0" borderId="14" xfId="0" applyFont="1" applyBorder="1"/>
    <xf numFmtId="0" fontId="8" fillId="0" borderId="10" xfId="0" applyFont="1" applyBorder="1"/>
    <xf numFmtId="0" fontId="8" fillId="0" borderId="7" xfId="0" applyFont="1" applyBorder="1"/>
    <xf numFmtId="0" fontId="8" fillId="0" borderId="3" xfId="0" applyFont="1" applyBorder="1" applyAlignment="1"/>
    <xf numFmtId="4" fontId="8" fillId="2" borderId="2" xfId="0" applyNumberFormat="1" applyFont="1" applyFill="1" applyBorder="1"/>
    <xf numFmtId="0" fontId="8" fillId="0" borderId="2" xfId="0" applyNumberFormat="1" applyFont="1" applyBorder="1"/>
    <xf numFmtId="0" fontId="8" fillId="0" borderId="2" xfId="0" applyFont="1" applyBorder="1" applyAlignment="1">
      <alignment horizontal="left"/>
    </xf>
    <xf numFmtId="0" fontId="8" fillId="0" borderId="3" xfId="0" applyFont="1" applyBorder="1"/>
    <xf numFmtId="0" fontId="8" fillId="0" borderId="1" xfId="0" applyFont="1" applyBorder="1"/>
    <xf numFmtId="0" fontId="8" fillId="0" borderId="2" xfId="0" applyFont="1" applyBorder="1"/>
    <xf numFmtId="0" fontId="8" fillId="0" borderId="15" xfId="0" applyFont="1" applyFill="1" applyBorder="1"/>
    <xf numFmtId="4" fontId="8" fillId="2" borderId="15" xfId="0" applyNumberFormat="1" applyFont="1" applyFill="1" applyBorder="1"/>
    <xf numFmtId="0" fontId="8" fillId="0" borderId="8" xfId="0" applyNumberFormat="1" applyFont="1" applyBorder="1"/>
    <xf numFmtId="0" fontId="8" fillId="0" borderId="7" xfId="0" applyFont="1" applyBorder="1" applyAlignment="1">
      <alignment horizontal="left"/>
    </xf>
    <xf numFmtId="0" fontId="8" fillId="0" borderId="13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4" fontId="8" fillId="2" borderId="13" xfId="0" applyNumberFormat="1" applyFont="1" applyFill="1" applyBorder="1" applyAlignment="1">
      <alignment horizontal="center"/>
    </xf>
    <xf numFmtId="0" fontId="8" fillId="0" borderId="12" xfId="0" applyFont="1" applyBorder="1"/>
    <xf numFmtId="4" fontId="8" fillId="2" borderId="12" xfId="0" applyNumberFormat="1" applyFont="1" applyFill="1" applyBorder="1"/>
    <xf numFmtId="0" fontId="8" fillId="0" borderId="3" xfId="0" applyNumberFormat="1" applyFont="1" applyBorder="1"/>
    <xf numFmtId="0" fontId="8" fillId="0" borderId="1" xfId="0" applyFont="1" applyBorder="1" applyAlignment="1">
      <alignment horizontal="left"/>
    </xf>
    <xf numFmtId="0" fontId="8" fillId="0" borderId="9" xfId="0" applyFont="1" applyFill="1" applyBorder="1" applyAlignment="1">
      <alignment horizontal="center"/>
    </xf>
    <xf numFmtId="0" fontId="8" fillId="0" borderId="9" xfId="0" applyFont="1" applyFill="1" applyBorder="1"/>
    <xf numFmtId="0" fontId="8" fillId="0" borderId="9" xfId="0" applyFont="1" applyBorder="1"/>
    <xf numFmtId="4" fontId="8" fillId="2" borderId="9" xfId="5" applyNumberFormat="1" applyFont="1" applyFill="1" applyBorder="1" applyAlignment="1">
      <alignment horizontal="right"/>
    </xf>
    <xf numFmtId="0" fontId="8" fillId="0" borderId="9" xfId="0" applyNumberFormat="1" applyFont="1" applyBorder="1" applyAlignment="1">
      <alignment horizontal="right"/>
    </xf>
    <xf numFmtId="0" fontId="8" fillId="0" borderId="9" xfId="0" applyFont="1" applyBorder="1" applyAlignment="1">
      <alignment horizontal="left"/>
    </xf>
    <xf numFmtId="43" fontId="8" fillId="0" borderId="9" xfId="5" applyFont="1" applyBorder="1"/>
    <xf numFmtId="43" fontId="8" fillId="0" borderId="9" xfId="5" applyFont="1" applyBorder="1" applyAlignment="1">
      <alignment horizontal="center"/>
    </xf>
    <xf numFmtId="4" fontId="7" fillId="2" borderId="9" xfId="5" applyNumberFormat="1" applyFont="1" applyFill="1" applyBorder="1" applyAlignment="1">
      <alignment horizontal="right"/>
    </xf>
    <xf numFmtId="43" fontId="8" fillId="0" borderId="9" xfId="5" quotePrefix="1" applyFont="1" applyBorder="1"/>
    <xf numFmtId="43" fontId="30" fillId="0" borderId="9" xfId="5" applyFont="1" applyBorder="1" applyAlignment="1">
      <alignment horizontal="center"/>
    </xf>
    <xf numFmtId="43" fontId="8" fillId="0" borderId="0" xfId="0" applyNumberFormat="1" applyFont="1" applyBorder="1"/>
    <xf numFmtId="0" fontId="8" fillId="0" borderId="6" xfId="0" applyFont="1" applyBorder="1"/>
    <xf numFmtId="4" fontId="8" fillId="2" borderId="0" xfId="0" applyNumberFormat="1" applyFont="1" applyFill="1" applyBorder="1"/>
    <xf numFmtId="0" fontId="8" fillId="0" borderId="0" xfId="0" applyNumberFormat="1" applyFont="1" applyBorder="1"/>
    <xf numFmtId="0" fontId="8" fillId="0" borderId="0" xfId="0" applyFont="1" applyBorder="1" applyAlignment="1">
      <alignment horizontal="left"/>
    </xf>
    <xf numFmtId="0" fontId="8" fillId="0" borderId="4" xfId="0" applyFont="1" applyBorder="1"/>
    <xf numFmtId="0" fontId="8" fillId="0" borderId="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48" fillId="0" borderId="0" xfId="0" applyFont="1"/>
    <xf numFmtId="0" fontId="48" fillId="2" borderId="0" xfId="0" applyFont="1" applyFill="1"/>
    <xf numFmtId="0" fontId="49" fillId="0" borderId="23" xfId="0" applyFont="1" applyBorder="1"/>
    <xf numFmtId="0" fontId="49" fillId="0" borderId="22" xfId="0" applyFont="1" applyBorder="1"/>
    <xf numFmtId="0" fontId="49" fillId="0" borderId="21" xfId="0" applyFont="1" applyBorder="1"/>
    <xf numFmtId="0" fontId="50" fillId="0" borderId="0" xfId="0" applyFont="1"/>
    <xf numFmtId="0" fontId="49" fillId="0" borderId="20" xfId="0" applyFont="1" applyBorder="1"/>
    <xf numFmtId="0" fontId="49" fillId="0" borderId="0" xfId="0" applyFont="1" applyBorder="1"/>
    <xf numFmtId="0" fontId="49" fillId="0" borderId="19" xfId="0" applyFont="1" applyBorder="1"/>
    <xf numFmtId="0" fontId="49" fillId="0" borderId="18" xfId="0" applyFont="1" applyBorder="1"/>
    <xf numFmtId="0" fontId="49" fillId="0" borderId="17" xfId="0" applyFont="1" applyBorder="1"/>
    <xf numFmtId="0" fontId="49" fillId="0" borderId="16" xfId="0" applyFont="1" applyBorder="1"/>
    <xf numFmtId="4" fontId="48" fillId="2" borderId="0" xfId="0" applyNumberFormat="1" applyFont="1" applyFill="1"/>
    <xf numFmtId="0" fontId="48" fillId="0" borderId="0" xfId="0" applyNumberFormat="1" applyFont="1"/>
    <xf numFmtId="0" fontId="48" fillId="0" borderId="0" xfId="0" applyFont="1" applyAlignment="1">
      <alignment horizontal="left"/>
    </xf>
    <xf numFmtId="0" fontId="48" fillId="0" borderId="0" xfId="0" applyFont="1" applyBorder="1"/>
    <xf numFmtId="0" fontId="48" fillId="0" borderId="2" xfId="0" applyFont="1" applyBorder="1" applyAlignment="1"/>
    <xf numFmtId="0" fontId="48" fillId="0" borderId="8" xfId="0" applyFont="1" applyBorder="1"/>
    <xf numFmtId="0" fontId="48" fillId="0" borderId="5" xfId="0" applyFont="1" applyBorder="1"/>
    <xf numFmtId="4" fontId="48" fillId="2" borderId="5" xfId="0" applyNumberFormat="1" applyFont="1" applyFill="1" applyBorder="1"/>
    <xf numFmtId="0" fontId="48" fillId="0" borderId="5" xfId="0" applyNumberFormat="1" applyFont="1" applyBorder="1"/>
    <xf numFmtId="0" fontId="48" fillId="0" borderId="5" xfId="0" applyFont="1" applyBorder="1" applyAlignment="1">
      <alignment horizontal="left"/>
    </xf>
    <xf numFmtId="0" fontId="48" fillId="0" borderId="11" xfId="0" applyFont="1" applyBorder="1"/>
    <xf numFmtId="0" fontId="48" fillId="0" borderId="14" xfId="0" applyFont="1" applyBorder="1"/>
    <xf numFmtId="0" fontId="48" fillId="0" borderId="10" xfId="0" applyFont="1" applyBorder="1"/>
    <xf numFmtId="0" fontId="48" fillId="0" borderId="7" xfId="0" applyFont="1" applyBorder="1"/>
    <xf numFmtId="0" fontId="48" fillId="0" borderId="3" xfId="0" applyFont="1" applyBorder="1" applyAlignment="1"/>
    <xf numFmtId="4" fontId="48" fillId="2" borderId="2" xfId="0" applyNumberFormat="1" applyFont="1" applyFill="1" applyBorder="1"/>
    <xf numFmtId="0" fontId="48" fillId="0" borderId="2" xfId="0" applyNumberFormat="1" applyFont="1" applyBorder="1"/>
    <xf numFmtId="0" fontId="48" fillId="0" borderId="2" xfId="0" applyFont="1" applyBorder="1" applyAlignment="1">
      <alignment horizontal="left"/>
    </xf>
    <xf numFmtId="0" fontId="48" fillId="0" borderId="3" xfId="0" applyFont="1" applyBorder="1"/>
    <xf numFmtId="0" fontId="48" fillId="0" borderId="1" xfId="0" applyFont="1" applyBorder="1"/>
    <xf numFmtId="0" fontId="48" fillId="0" borderId="2" xfId="0" applyFont="1" applyBorder="1"/>
    <xf numFmtId="0" fontId="48" fillId="0" borderId="15" xfId="0" applyFont="1" applyFill="1" applyBorder="1"/>
    <xf numFmtId="4" fontId="48" fillId="2" borderId="15" xfId="0" applyNumberFormat="1" applyFont="1" applyFill="1" applyBorder="1"/>
    <xf numFmtId="0" fontId="48" fillId="0" borderId="8" xfId="0" applyNumberFormat="1" applyFont="1" applyBorder="1"/>
    <xf numFmtId="0" fontId="48" fillId="0" borderId="7" xfId="0" applyFont="1" applyBorder="1" applyAlignment="1">
      <alignment horizontal="left"/>
    </xf>
    <xf numFmtId="0" fontId="48" fillId="0" borderId="13" xfId="0" applyFont="1" applyFill="1" applyBorder="1" applyAlignment="1">
      <alignment horizontal="center"/>
    </xf>
    <xf numFmtId="0" fontId="48" fillId="0" borderId="6" xfId="0" applyFont="1" applyBorder="1" applyAlignment="1">
      <alignment horizontal="center"/>
    </xf>
    <xf numFmtId="4" fontId="48" fillId="2" borderId="13" xfId="0" applyNumberFormat="1" applyFont="1" applyFill="1" applyBorder="1" applyAlignment="1">
      <alignment horizontal="center"/>
    </xf>
    <xf numFmtId="0" fontId="48" fillId="0" borderId="12" xfId="0" applyFont="1" applyBorder="1"/>
    <xf numFmtId="4" fontId="48" fillId="2" borderId="12" xfId="0" applyNumberFormat="1" applyFont="1" applyFill="1" applyBorder="1"/>
    <xf numFmtId="0" fontId="48" fillId="0" borderId="3" xfId="0" applyNumberFormat="1" applyFont="1" applyBorder="1"/>
    <xf numFmtId="0" fontId="48" fillId="0" borderId="1" xfId="0" applyFont="1" applyBorder="1" applyAlignment="1">
      <alignment horizontal="left"/>
    </xf>
    <xf numFmtId="0" fontId="48" fillId="0" borderId="9" xfId="0" applyFont="1" applyFill="1" applyBorder="1" applyAlignment="1">
      <alignment horizontal="center"/>
    </xf>
    <xf numFmtId="0" fontId="48" fillId="0" borderId="9" xfId="0" applyFont="1" applyBorder="1" applyAlignment="1">
      <alignment horizontal="center"/>
    </xf>
    <xf numFmtId="0" fontId="48" fillId="0" borderId="9" xfId="0" applyFont="1" applyFill="1" applyBorder="1"/>
    <xf numFmtId="0" fontId="48" fillId="0" borderId="9" xfId="0" applyFont="1" applyBorder="1"/>
    <xf numFmtId="4" fontId="48" fillId="2" borderId="9" xfId="5" applyNumberFormat="1" applyFont="1" applyFill="1" applyBorder="1" applyAlignment="1">
      <alignment horizontal="right"/>
    </xf>
    <xf numFmtId="3" fontId="48" fillId="0" borderId="9" xfId="0" applyNumberFormat="1" applyFont="1" applyBorder="1" applyAlignment="1">
      <alignment horizontal="center"/>
    </xf>
    <xf numFmtId="43" fontId="48" fillId="0" borderId="9" xfId="5" applyFont="1" applyBorder="1"/>
    <xf numFmtId="43" fontId="48" fillId="0" borderId="9" xfId="5" applyFont="1" applyBorder="1" applyAlignment="1">
      <alignment horizontal="center"/>
    </xf>
    <xf numFmtId="0" fontId="48" fillId="0" borderId="9" xfId="0" applyNumberFormat="1" applyFont="1" applyBorder="1" applyAlignment="1">
      <alignment horizontal="center"/>
    </xf>
    <xf numFmtId="4" fontId="52" fillId="2" borderId="9" xfId="5" applyNumberFormat="1" applyFont="1" applyFill="1" applyBorder="1" applyAlignment="1">
      <alignment horizontal="right"/>
    </xf>
    <xf numFmtId="0" fontId="48" fillId="0" borderId="9" xfId="0" applyFont="1" applyBorder="1" applyAlignment="1">
      <alignment wrapText="1"/>
    </xf>
    <xf numFmtId="0" fontId="48" fillId="0" borderId="9" xfId="0" applyNumberFormat="1" applyFont="1" applyBorder="1" applyAlignment="1">
      <alignment horizontal="right"/>
    </xf>
    <xf numFmtId="0" fontId="48" fillId="0" borderId="9" xfId="0" applyFont="1" applyBorder="1" applyAlignment="1">
      <alignment horizontal="left"/>
    </xf>
    <xf numFmtId="3" fontId="48" fillId="0" borderId="9" xfId="0" applyNumberFormat="1" applyFont="1" applyBorder="1" applyAlignment="1">
      <alignment horizontal="right"/>
    </xf>
    <xf numFmtId="4" fontId="48" fillId="2" borderId="0" xfId="0" applyNumberFormat="1" applyFont="1" applyFill="1" applyBorder="1"/>
    <xf numFmtId="0" fontId="48" fillId="0" borderId="0" xfId="0" applyNumberFormat="1" applyFont="1" applyBorder="1"/>
    <xf numFmtId="0" fontId="48" fillId="0" borderId="0" xfId="0" applyFont="1" applyBorder="1" applyAlignment="1">
      <alignment horizontal="left"/>
    </xf>
    <xf numFmtId="0" fontId="48" fillId="0" borderId="4" xfId="0" applyFont="1" applyBorder="1"/>
    <xf numFmtId="0" fontId="48" fillId="0" borderId="6" xfId="0" applyFont="1" applyBorder="1"/>
    <xf numFmtId="0" fontId="54" fillId="0" borderId="0" xfId="0" applyFont="1"/>
    <xf numFmtId="0" fontId="54" fillId="2" borderId="0" xfId="0" applyFont="1" applyFill="1"/>
    <xf numFmtId="0" fontId="55" fillId="0" borderId="23" xfId="0" applyFont="1" applyBorder="1"/>
    <xf numFmtId="0" fontId="55" fillId="0" borderId="22" xfId="0" applyFont="1" applyBorder="1"/>
    <xf numFmtId="0" fontId="55" fillId="0" borderId="21" xfId="0" applyFont="1" applyBorder="1"/>
    <xf numFmtId="0" fontId="56" fillId="0" borderId="0" xfId="0" applyFont="1"/>
    <xf numFmtId="0" fontId="55" fillId="0" borderId="20" xfId="0" applyFont="1" applyBorder="1"/>
    <xf numFmtId="0" fontId="55" fillId="0" borderId="0" xfId="0" applyFont="1" applyBorder="1"/>
    <xf numFmtId="0" fontId="55" fillId="0" borderId="19" xfId="0" applyFont="1" applyBorder="1"/>
    <xf numFmtId="0" fontId="55" fillId="0" borderId="18" xfId="0" applyFont="1" applyBorder="1"/>
    <xf numFmtId="0" fontId="55" fillId="0" borderId="17" xfId="0" applyFont="1" applyBorder="1"/>
    <xf numFmtId="0" fontId="55" fillId="0" borderId="16" xfId="0" applyFont="1" applyBorder="1"/>
    <xf numFmtId="4" fontId="54" fillId="2" borderId="0" xfId="0" applyNumberFormat="1" applyFont="1" applyFill="1"/>
    <xf numFmtId="0" fontId="54" fillId="0" borderId="0" xfId="0" applyNumberFormat="1" applyFont="1"/>
    <xf numFmtId="0" fontId="54" fillId="0" borderId="0" xfId="0" applyFont="1" applyAlignment="1">
      <alignment horizontal="left"/>
    </xf>
    <xf numFmtId="0" fontId="54" fillId="0" borderId="0" xfId="0" applyFont="1" applyBorder="1"/>
    <xf numFmtId="0" fontId="54" fillId="0" borderId="2" xfId="0" applyFont="1" applyBorder="1" applyAlignment="1"/>
    <xf numFmtId="0" fontId="54" fillId="0" borderId="8" xfId="0" applyFont="1" applyBorder="1"/>
    <xf numFmtId="0" fontId="54" fillId="0" borderId="5" xfId="0" applyFont="1" applyBorder="1"/>
    <xf numFmtId="4" fontId="54" fillId="2" borderId="5" xfId="0" applyNumberFormat="1" applyFont="1" applyFill="1" applyBorder="1"/>
    <xf numFmtId="0" fontId="54" fillId="0" borderId="5" xfId="0" applyNumberFormat="1" applyFont="1" applyBorder="1"/>
    <xf numFmtId="0" fontId="54" fillId="0" borderId="5" xfId="0" applyFont="1" applyBorder="1" applyAlignment="1">
      <alignment horizontal="left"/>
    </xf>
    <xf numFmtId="0" fontId="54" fillId="0" borderId="11" xfId="0" applyFont="1" applyBorder="1"/>
    <xf numFmtId="0" fontId="54" fillId="0" borderId="14" xfId="0" applyFont="1" applyBorder="1"/>
    <xf numFmtId="0" fontId="54" fillId="0" borderId="10" xfId="0" applyFont="1" applyBorder="1"/>
    <xf numFmtId="0" fontId="54" fillId="0" borderId="7" xfId="0" applyFont="1" applyBorder="1"/>
    <xf numFmtId="0" fontId="54" fillId="0" borderId="3" xfId="0" applyFont="1" applyBorder="1" applyAlignment="1"/>
    <xf numFmtId="4" fontId="54" fillId="2" borderId="2" xfId="0" applyNumberFormat="1" applyFont="1" applyFill="1" applyBorder="1"/>
    <xf numFmtId="0" fontId="54" fillId="0" borderId="2" xfId="0" applyNumberFormat="1" applyFont="1" applyBorder="1"/>
    <xf numFmtId="0" fontId="54" fillId="0" borderId="2" xfId="0" applyFont="1" applyBorder="1" applyAlignment="1">
      <alignment horizontal="left"/>
    </xf>
    <xf numFmtId="0" fontId="54" fillId="0" borderId="3" xfId="0" applyFont="1" applyBorder="1"/>
    <xf numFmtId="0" fontId="54" fillId="0" borderId="1" xfId="0" applyFont="1" applyBorder="1"/>
    <xf numFmtId="0" fontId="54" fillId="0" borderId="2" xfId="0" applyFont="1" applyBorder="1"/>
    <xf numFmtId="0" fontId="54" fillId="0" borderId="15" xfId="0" applyFont="1" applyFill="1" applyBorder="1"/>
    <xf numFmtId="4" fontId="54" fillId="2" borderId="15" xfId="0" applyNumberFormat="1" applyFont="1" applyFill="1" applyBorder="1"/>
    <xf numFmtId="0" fontId="54" fillId="0" borderId="8" xfId="0" applyNumberFormat="1" applyFont="1" applyBorder="1"/>
    <xf numFmtId="0" fontId="54" fillId="0" borderId="7" xfId="0" applyFont="1" applyBorder="1" applyAlignment="1">
      <alignment horizontal="left"/>
    </xf>
    <xf numFmtId="0" fontId="54" fillId="0" borderId="13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4" fontId="54" fillId="2" borderId="13" xfId="0" applyNumberFormat="1" applyFont="1" applyFill="1" applyBorder="1" applyAlignment="1">
      <alignment horizontal="center"/>
    </xf>
    <xf numFmtId="0" fontId="54" fillId="0" borderId="12" xfId="0" applyFont="1" applyBorder="1"/>
    <xf numFmtId="4" fontId="54" fillId="2" borderId="12" xfId="0" applyNumberFormat="1" applyFont="1" applyFill="1" applyBorder="1"/>
    <xf numFmtId="0" fontId="54" fillId="0" borderId="3" xfId="0" applyNumberFormat="1" applyFont="1" applyBorder="1"/>
    <xf numFmtId="0" fontId="54" fillId="0" borderId="1" xfId="0" applyFont="1" applyBorder="1" applyAlignment="1">
      <alignment horizontal="left"/>
    </xf>
    <xf numFmtId="0" fontId="54" fillId="0" borderId="9" xfId="0" applyFont="1" applyFill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54" fillId="0" borderId="9" xfId="0" applyFont="1" applyFill="1" applyBorder="1"/>
    <xf numFmtId="0" fontId="54" fillId="0" borderId="9" xfId="0" applyFont="1" applyBorder="1"/>
    <xf numFmtId="4" fontId="54" fillId="2" borderId="9" xfId="5" applyNumberFormat="1" applyFont="1" applyFill="1" applyBorder="1" applyAlignment="1">
      <alignment horizontal="right"/>
    </xf>
    <xf numFmtId="0" fontId="54" fillId="0" borderId="9" xfId="0" applyNumberFormat="1" applyFont="1" applyBorder="1" applyAlignment="1">
      <alignment horizontal="center"/>
    </xf>
    <xf numFmtId="43" fontId="54" fillId="0" borderId="9" xfId="5" applyFont="1" applyBorder="1"/>
    <xf numFmtId="43" fontId="54" fillId="0" borderId="9" xfId="5" applyFont="1" applyBorder="1" applyAlignment="1">
      <alignment horizontal="center"/>
    </xf>
    <xf numFmtId="0" fontId="54" fillId="0" borderId="9" xfId="0" applyFont="1" applyBorder="1" applyAlignment="1">
      <alignment horizontal="center" wrapText="1"/>
    </xf>
    <xf numFmtId="4" fontId="58" fillId="2" borderId="9" xfId="5" applyNumberFormat="1" applyFont="1" applyFill="1" applyBorder="1" applyAlignment="1">
      <alignment horizontal="right"/>
    </xf>
    <xf numFmtId="0" fontId="54" fillId="0" borderId="9" xfId="0" applyFont="1" applyBorder="1" applyAlignment="1">
      <alignment horizontal="left"/>
    </xf>
    <xf numFmtId="0" fontId="54" fillId="0" borderId="9" xfId="0" applyNumberFormat="1" applyFont="1" applyBorder="1" applyAlignment="1">
      <alignment horizontal="right"/>
    </xf>
    <xf numFmtId="0" fontId="54" fillId="0" borderId="6" xfId="0" applyFont="1" applyBorder="1"/>
    <xf numFmtId="4" fontId="54" fillId="2" borderId="0" xfId="0" applyNumberFormat="1" applyFont="1" applyFill="1" applyBorder="1"/>
    <xf numFmtId="0" fontId="54" fillId="0" borderId="0" xfId="0" applyNumberFormat="1" applyFont="1" applyBorder="1"/>
    <xf numFmtId="0" fontId="54" fillId="0" borderId="0" xfId="0" applyFont="1" applyBorder="1" applyAlignment="1">
      <alignment horizontal="left"/>
    </xf>
    <xf numFmtId="0" fontId="54" fillId="0" borderId="4" xfId="0" applyFont="1" applyBorder="1"/>
    <xf numFmtId="0" fontId="48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0" xfId="0" applyFont="1" applyAlignment="1">
      <alignment wrapText="1"/>
    </xf>
    <xf numFmtId="4" fontId="2" fillId="2" borderId="9" xfId="5" applyNumberFormat="1" applyFont="1" applyFill="1" applyBorder="1" applyAlignment="1">
      <alignment horizontal="right"/>
    </xf>
    <xf numFmtId="0" fontId="2" fillId="0" borderId="9" xfId="0" applyFont="1" applyBorder="1" applyAlignment="1"/>
    <xf numFmtId="43" fontId="2" fillId="0" borderId="9" xfId="5" applyFont="1" applyBorder="1"/>
    <xf numFmtId="4" fontId="5" fillId="2" borderId="9" xfId="5" applyNumberFormat="1" applyFont="1" applyFill="1" applyBorder="1" applyAlignment="1">
      <alignment horizontal="right"/>
    </xf>
    <xf numFmtId="2" fontId="2" fillId="0" borderId="9" xfId="0" applyNumberFormat="1" applyFont="1" applyBorder="1"/>
    <xf numFmtId="4" fontId="2" fillId="0" borderId="9" xfId="0" applyNumberFormat="1" applyFont="1" applyBorder="1"/>
    <xf numFmtId="0" fontId="2" fillId="0" borderId="9" xfId="0" applyFont="1" applyBorder="1" applyAlignment="1">
      <alignment horizontal="right"/>
    </xf>
    <xf numFmtId="4" fontId="2" fillId="0" borderId="9" xfId="0" applyNumberFormat="1" applyFont="1" applyBorder="1" applyAlignment="1">
      <alignment horizontal="center"/>
    </xf>
    <xf numFmtId="3" fontId="2" fillId="0" borderId="9" xfId="0" applyNumberFormat="1" applyFont="1" applyBorder="1"/>
    <xf numFmtId="4" fontId="2" fillId="0" borderId="0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5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64" fillId="0" borderId="0" xfId="0" applyFont="1"/>
    <xf numFmtId="0" fontId="64" fillId="0" borderId="8" xfId="0" applyFont="1" applyBorder="1"/>
    <xf numFmtId="0" fontId="64" fillId="0" borderId="5" xfId="0" applyFont="1" applyBorder="1"/>
    <xf numFmtId="0" fontId="64" fillId="0" borderId="7" xfId="0" applyFont="1" applyBorder="1"/>
    <xf numFmtId="0" fontId="64" fillId="0" borderId="11" xfId="0" applyFont="1" applyBorder="1"/>
    <xf numFmtId="0" fontId="64" fillId="0" borderId="14" xfId="0" applyFont="1" applyBorder="1"/>
    <xf numFmtId="0" fontId="64" fillId="0" borderId="10" xfId="0" applyFont="1" applyBorder="1"/>
    <xf numFmtId="0" fontId="64" fillId="0" borderId="3" xfId="0" applyFont="1" applyBorder="1"/>
    <xf numFmtId="0" fontId="64" fillId="0" borderId="2" xfId="0" applyFont="1" applyBorder="1"/>
    <xf numFmtId="0" fontId="64" fillId="0" borderId="1" xfId="0" applyFont="1" applyBorder="1"/>
    <xf numFmtId="0" fontId="64" fillId="0" borderId="9" xfId="0" applyFont="1" applyBorder="1"/>
    <xf numFmtId="0" fontId="64" fillId="0" borderId="15" xfId="0" applyFont="1" applyBorder="1"/>
    <xf numFmtId="0" fontId="64" fillId="0" borderId="13" xfId="0" applyFont="1" applyBorder="1" applyAlignment="1">
      <alignment horizontal="center"/>
    </xf>
    <xf numFmtId="0" fontId="64" fillId="0" borderId="12" xfId="0" applyFont="1" applyBorder="1"/>
    <xf numFmtId="0" fontId="64" fillId="0" borderId="3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4" fillId="0" borderId="2" xfId="0" applyFont="1" applyBorder="1" applyAlignment="1">
      <alignment horizontal="center"/>
    </xf>
    <xf numFmtId="0" fontId="65" fillId="0" borderId="9" xfId="0" applyFont="1" applyBorder="1" applyAlignment="1">
      <alignment horizontal="center"/>
    </xf>
    <xf numFmtId="0" fontId="68" fillId="0" borderId="11" xfId="0" applyFont="1" applyBorder="1" applyAlignment="1"/>
    <xf numFmtId="43" fontId="69" fillId="0" borderId="9" xfId="5" applyFont="1" applyBorder="1"/>
    <xf numFmtId="0" fontId="68" fillId="0" borderId="9" xfId="0" applyFont="1" applyBorder="1" applyAlignment="1">
      <alignment horizontal="center"/>
    </xf>
    <xf numFmtId="43" fontId="70" fillId="0" borderId="1" xfId="5" applyFont="1" applyBorder="1" applyAlignment="1">
      <alignment horizontal="center"/>
    </xf>
    <xf numFmtId="43" fontId="65" fillId="0" borderId="9" xfId="0" applyNumberFormat="1" applyFont="1" applyBorder="1"/>
    <xf numFmtId="43" fontId="70" fillId="0" borderId="12" xfId="5" applyFont="1" applyBorder="1" applyAlignment="1">
      <alignment horizontal="center"/>
    </xf>
    <xf numFmtId="0" fontId="68" fillId="0" borderId="11" xfId="0" applyFont="1" applyBorder="1" applyAlignment="1">
      <alignment horizontal="center"/>
    </xf>
    <xf numFmtId="43" fontId="70" fillId="0" borderId="9" xfId="5" applyFont="1" applyBorder="1" applyAlignment="1">
      <alignment horizontal="center"/>
    </xf>
    <xf numFmtId="0" fontId="65" fillId="0" borderId="9" xfId="0" applyFont="1" applyBorder="1"/>
    <xf numFmtId="0" fontId="68" fillId="0" borderId="3" xfId="0" applyFont="1" applyBorder="1" applyAlignment="1"/>
    <xf numFmtId="43" fontId="69" fillId="0" borderId="12" xfId="5" applyFont="1" applyBorder="1"/>
    <xf numFmtId="0" fontId="64" fillId="0" borderId="9" xfId="0" applyFont="1" applyBorder="1" applyAlignment="1">
      <alignment horizontal="center"/>
    </xf>
    <xf numFmtId="0" fontId="71" fillId="0" borderId="0" xfId="0" applyFont="1"/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7" xfId="0" applyFont="1" applyBorder="1"/>
    <xf numFmtId="0" fontId="61" fillId="0" borderId="9" xfId="0" applyFont="1" applyBorder="1" applyAlignment="1">
      <alignment horizontal="center"/>
    </xf>
    <xf numFmtId="0" fontId="61" fillId="0" borderId="9" xfId="0" applyFont="1" applyBorder="1"/>
    <xf numFmtId="4" fontId="61" fillId="2" borderId="9" xfId="4" applyNumberFormat="1" applyFont="1" applyFill="1" applyBorder="1" applyAlignment="1">
      <alignment horizontal="right"/>
    </xf>
    <xf numFmtId="0" fontId="61" fillId="0" borderId="9" xfId="0" applyNumberFormat="1" applyFont="1" applyBorder="1" applyAlignment="1">
      <alignment horizontal="right"/>
    </xf>
    <xf numFmtId="0" fontId="61" fillId="0" borderId="9" xfId="0" applyFont="1" applyBorder="1" applyAlignment="1">
      <alignment horizontal="left"/>
    </xf>
    <xf numFmtId="43" fontId="61" fillId="0" borderId="9" xfId="4" applyFont="1" applyBorder="1"/>
    <xf numFmtId="43" fontId="61" fillId="0" borderId="9" xfId="4" applyFont="1" applyBorder="1" applyAlignment="1">
      <alignment horizontal="center"/>
    </xf>
    <xf numFmtId="4" fontId="62" fillId="2" borderId="9" xfId="4" applyNumberFormat="1" applyFont="1" applyFill="1" applyBorder="1" applyAlignment="1">
      <alignment horizontal="right"/>
    </xf>
    <xf numFmtId="0" fontId="61" fillId="0" borderId="13" xfId="0" applyFont="1" applyFill="1" applyBorder="1" applyAlignment="1">
      <alignment horizontal="center"/>
    </xf>
    <xf numFmtId="43" fontId="61" fillId="0" borderId="15" xfId="4" applyFont="1" applyBorder="1" applyAlignment="1">
      <alignment horizontal="center"/>
    </xf>
    <xf numFmtId="4" fontId="62" fillId="2" borderId="9" xfId="2" applyNumberFormat="1" applyFont="1" applyFill="1" applyBorder="1" applyAlignment="1">
      <alignment horizontal="right"/>
    </xf>
    <xf numFmtId="43" fontId="61" fillId="0" borderId="9" xfId="2" applyFont="1" applyBorder="1" applyAlignment="1">
      <alignment horizontal="center"/>
    </xf>
    <xf numFmtId="0" fontId="61" fillId="0" borderId="11" xfId="0" applyFont="1" applyBorder="1" applyAlignment="1">
      <alignment horizontal="center"/>
    </xf>
    <xf numFmtId="43" fontId="61" fillId="0" borderId="15" xfId="2" applyFont="1" applyBorder="1" applyAlignment="1">
      <alignment horizontal="center"/>
    </xf>
    <xf numFmtId="43" fontId="31" fillId="0" borderId="0" xfId="4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5" xfId="0" applyFont="1" applyBorder="1"/>
    <xf numFmtId="4" fontId="61" fillId="2" borderId="15" xfId="4" applyNumberFormat="1" applyFont="1" applyFill="1" applyBorder="1" applyAlignment="1">
      <alignment horizontal="right"/>
    </xf>
    <xf numFmtId="0" fontId="61" fillId="0" borderId="15" xfId="0" applyNumberFormat="1" applyFont="1" applyBorder="1" applyAlignment="1">
      <alignment horizontal="right"/>
    </xf>
    <xf numFmtId="0" fontId="61" fillId="0" borderId="15" xfId="0" applyFont="1" applyBorder="1" applyAlignment="1">
      <alignment horizontal="left"/>
    </xf>
    <xf numFmtId="43" fontId="61" fillId="0" borderId="15" xfId="4" applyFont="1" applyBorder="1"/>
    <xf numFmtId="0" fontId="61" fillId="0" borderId="8" xfId="0" applyFont="1" applyBorder="1" applyAlignment="1">
      <alignment horizontal="center"/>
    </xf>
    <xf numFmtId="0" fontId="63" fillId="0" borderId="9" xfId="0" applyFont="1" applyBorder="1" applyAlignment="1">
      <alignment horizontal="center"/>
    </xf>
    <xf numFmtId="0" fontId="63" fillId="0" borderId="9" xfId="0" applyFont="1" applyBorder="1"/>
    <xf numFmtId="4" fontId="73" fillId="2" borderId="9" xfId="4" applyNumberFormat="1" applyFont="1" applyFill="1" applyBorder="1" applyAlignment="1">
      <alignment horizontal="right"/>
    </xf>
    <xf numFmtId="0" fontId="63" fillId="0" borderId="9" xfId="0" applyNumberFormat="1" applyFont="1" applyBorder="1" applyAlignment="1">
      <alignment horizontal="right"/>
    </xf>
    <xf numFmtId="0" fontId="63" fillId="0" borderId="9" xfId="0" applyFont="1" applyBorder="1" applyAlignment="1">
      <alignment horizontal="left"/>
    </xf>
    <xf numFmtId="43" fontId="63" fillId="0" borderId="9" xfId="4" applyFont="1" applyBorder="1"/>
    <xf numFmtId="43" fontId="63" fillId="0" borderId="9" xfId="4" applyFont="1" applyBorder="1" applyAlignment="1">
      <alignment horizontal="center"/>
    </xf>
    <xf numFmtId="43" fontId="63" fillId="0" borderId="9" xfId="0" applyNumberFormat="1" applyFont="1" applyBorder="1"/>
    <xf numFmtId="0" fontId="74" fillId="0" borderId="0" xfId="0" applyFont="1" applyBorder="1"/>
    <xf numFmtId="4" fontId="74" fillId="2" borderId="0" xfId="0" applyNumberFormat="1" applyFont="1" applyFill="1" applyBorder="1"/>
    <xf numFmtId="0" fontId="74" fillId="0" borderId="0" xfId="0" applyNumberFormat="1" applyFont="1" applyBorder="1"/>
    <xf numFmtId="0" fontId="74" fillId="0" borderId="0" xfId="0" applyFont="1" applyBorder="1" applyAlignment="1">
      <alignment horizontal="left"/>
    </xf>
    <xf numFmtId="4" fontId="0" fillId="0" borderId="0" xfId="0" applyNumberFormat="1"/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74" fillId="0" borderId="24" xfId="0" applyFont="1" applyBorder="1" applyAlignment="1">
      <alignment horizontal="center"/>
    </xf>
    <xf numFmtId="0" fontId="74" fillId="0" borderId="37" xfId="0" applyFont="1" applyBorder="1" applyAlignment="1">
      <alignment horizontal="center"/>
    </xf>
    <xf numFmtId="43" fontId="61" fillId="0" borderId="37" xfId="0" applyNumberFormat="1" applyFont="1" applyFill="1" applyBorder="1" applyAlignment="1">
      <alignment horizontal="center"/>
    </xf>
    <xf numFmtId="43" fontId="14" fillId="0" borderId="37" xfId="0" applyNumberFormat="1" applyFont="1" applyBorder="1" applyAlignment="1">
      <alignment horizontal="center" vertical="center" wrapText="1"/>
    </xf>
    <xf numFmtId="43" fontId="14" fillId="0" borderId="37" xfId="0" applyNumberFormat="1" applyFont="1" applyBorder="1" applyAlignment="1">
      <alignment horizontal="center"/>
    </xf>
    <xf numFmtId="43" fontId="0" fillId="0" borderId="37" xfId="5" applyFont="1" applyBorder="1" applyAlignment="1">
      <alignment horizontal="center"/>
    </xf>
    <xf numFmtId="43" fontId="27" fillId="3" borderId="37" xfId="0" applyNumberFormat="1" applyFont="1" applyFill="1" applyBorder="1" applyAlignment="1"/>
    <xf numFmtId="43" fontId="27" fillId="3" borderId="37" xfId="0" applyNumberFormat="1" applyFont="1" applyFill="1" applyBorder="1" applyAlignment="1">
      <alignment horizontal="center"/>
    </xf>
    <xf numFmtId="43" fontId="14" fillId="0" borderId="38" xfId="5" applyFont="1" applyBorder="1" applyAlignment="1">
      <alignment horizontal="center"/>
    </xf>
    <xf numFmtId="0" fontId="2" fillId="0" borderId="0" xfId="0" applyFont="1" applyBorder="1" applyAlignment="1">
      <alignment vertical="top"/>
    </xf>
    <xf numFmtId="0" fontId="2" fillId="0" borderId="4" xfId="0" applyFont="1" applyBorder="1" applyAlignment="1">
      <alignment horizontal="left"/>
    </xf>
    <xf numFmtId="0" fontId="6" fillId="0" borderId="3" xfId="0" applyFont="1" applyBorder="1"/>
    <xf numFmtId="0" fontId="6" fillId="0" borderId="2" xfId="0" applyFont="1" applyBorder="1"/>
    <xf numFmtId="4" fontId="6" fillId="2" borderId="2" xfId="0" applyNumberFormat="1" applyFont="1" applyFill="1" applyBorder="1"/>
    <xf numFmtId="0" fontId="6" fillId="0" borderId="2" xfId="0" applyNumberFormat="1" applyFont="1" applyBorder="1"/>
    <xf numFmtId="0" fontId="6" fillId="0" borderId="2" xfId="0" applyFont="1" applyBorder="1" applyAlignment="1">
      <alignment horizontal="left"/>
    </xf>
    <xf numFmtId="0" fontId="6" fillId="0" borderId="1" xfId="0" applyFont="1" applyBorder="1"/>
    <xf numFmtId="0" fontId="6" fillId="0" borderId="0" xfId="0" applyFont="1" applyBorder="1"/>
    <xf numFmtId="0" fontId="6" fillId="0" borderId="8" xfId="0" applyFont="1" applyBorder="1"/>
    <xf numFmtId="0" fontId="6" fillId="0" borderId="5" xfId="0" applyFont="1" applyBorder="1"/>
    <xf numFmtId="4" fontId="6" fillId="2" borderId="5" xfId="0" applyNumberFormat="1" applyFont="1" applyFill="1" applyBorder="1"/>
    <xf numFmtId="0" fontId="6" fillId="0" borderId="5" xfId="0" applyNumberFormat="1" applyFont="1" applyBorder="1"/>
    <xf numFmtId="0" fontId="6" fillId="0" borderId="5" xfId="0" applyFont="1" applyBorder="1" applyAlignment="1">
      <alignment horizontal="left"/>
    </xf>
    <xf numFmtId="43" fontId="6" fillId="0" borderId="0" xfId="0" applyNumberFormat="1" applyFont="1" applyBorder="1"/>
    <xf numFmtId="0" fontId="6" fillId="0" borderId="7" xfId="0" applyFont="1" applyBorder="1"/>
    <xf numFmtId="0" fontId="6" fillId="0" borderId="6" xfId="0" applyFont="1" applyBorder="1"/>
    <xf numFmtId="4" fontId="6" fillId="2" borderId="0" xfId="0" applyNumberFormat="1" applyFont="1" applyFill="1" applyBorder="1"/>
    <xf numFmtId="0" fontId="6" fillId="0" borderId="0" xfId="0" applyNumberFormat="1" applyFont="1" applyBorder="1"/>
    <xf numFmtId="0" fontId="6" fillId="0" borderId="0" xfId="0" applyFont="1" applyBorder="1" applyAlignment="1">
      <alignment horizontal="left"/>
    </xf>
    <xf numFmtId="0" fontId="6" fillId="0" borderId="4" xfId="0" applyFont="1" applyBorder="1"/>
    <xf numFmtId="0" fontId="0" fillId="0" borderId="0" xfId="0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7" fillId="3" borderId="24" xfId="0" applyFont="1" applyFill="1" applyBorder="1" applyAlignment="1">
      <alignment horizontal="center"/>
    </xf>
    <xf numFmtId="0" fontId="27" fillId="3" borderId="25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74" fillId="0" borderId="24" xfId="0" applyFont="1" applyBorder="1" applyAlignment="1">
      <alignment horizontal="center"/>
    </xf>
    <xf numFmtId="0" fontId="74" fillId="0" borderId="2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0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11" xfId="1" applyFont="1" applyBorder="1" applyAlignment="1">
      <alignment horizontal="right"/>
    </xf>
    <xf numFmtId="0" fontId="1" fillId="0" borderId="10" xfId="1" applyFont="1" applyBorder="1" applyAlignment="1">
      <alignment horizontal="right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44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16" fillId="0" borderId="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4" fontId="6" fillId="2" borderId="2" xfId="0" applyNumberFormat="1" applyFont="1" applyFill="1" applyBorder="1" applyAlignment="1">
      <alignment horizontal="center"/>
    </xf>
    <xf numFmtId="4" fontId="47" fillId="2" borderId="0" xfId="0" applyNumberFormat="1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52" fillId="0" borderId="0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8" fillId="0" borderId="6" xfId="0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9" fillId="0" borderId="5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4" fillId="0" borderId="0" xfId="0" applyFont="1" applyBorder="1" applyAlignment="1">
      <alignment horizontal="center"/>
    </xf>
    <xf numFmtId="0" fontId="54" fillId="0" borderId="11" xfId="0" applyFont="1" applyBorder="1" applyAlignment="1">
      <alignment horizontal="center"/>
    </xf>
    <xf numFmtId="0" fontId="54" fillId="0" borderId="14" xfId="0" applyFont="1" applyBorder="1" applyAlignment="1">
      <alignment horizontal="center"/>
    </xf>
    <xf numFmtId="0" fontId="54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54" fillId="0" borderId="4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15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4" fillId="0" borderId="11" xfId="0" applyFont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64" fillId="0" borderId="10" xfId="0" applyFont="1" applyBorder="1" applyAlignment="1">
      <alignment horizontal="center"/>
    </xf>
    <xf numFmtId="0" fontId="64" fillId="0" borderId="6" xfId="0" applyFont="1" applyBorder="1" applyAlignment="1">
      <alignment horizontal="center"/>
    </xf>
    <xf numFmtId="0" fontId="64" fillId="0" borderId="4" xfId="0" applyFont="1" applyBorder="1" applyAlignment="1">
      <alignment horizontal="center"/>
    </xf>
    <xf numFmtId="0" fontId="37" fillId="0" borderId="9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43" fillId="0" borderId="0" xfId="0" applyFont="1" applyBorder="1" applyAlignment="1">
      <alignment horizontal="left"/>
    </xf>
    <xf numFmtId="0" fontId="39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37" fillId="0" borderId="9" xfId="0" applyFont="1" applyBorder="1" applyAlignment="1">
      <alignment horizontal="center"/>
    </xf>
    <xf numFmtId="0" fontId="37" fillId="0" borderId="34" xfId="0" applyFont="1" applyBorder="1" applyAlignment="1">
      <alignment horizontal="center"/>
    </xf>
    <xf numFmtId="0" fontId="40" fillId="0" borderId="31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7" fillId="0" borderId="33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31" xfId="0" applyFont="1" applyBorder="1" applyAlignment="1">
      <alignment horizontal="left"/>
    </xf>
    <xf numFmtId="0" fontId="37" fillId="0" borderId="14" xfId="0" applyFont="1" applyBorder="1" applyAlignment="1">
      <alignment horizontal="left"/>
    </xf>
    <xf numFmtId="0" fontId="37" fillId="0" borderId="10" xfId="0" applyFont="1" applyBorder="1" applyAlignment="1">
      <alignment horizontal="left"/>
    </xf>
    <xf numFmtId="0" fontId="38" fillId="0" borderId="0" xfId="0" applyFont="1" applyAlignment="1">
      <alignment horizontal="center"/>
    </xf>
    <xf numFmtId="0" fontId="37" fillId="0" borderId="27" xfId="0" applyFont="1" applyBorder="1" applyAlignment="1">
      <alignment horizontal="left"/>
    </xf>
    <xf numFmtId="0" fontId="37" fillId="0" borderId="26" xfId="0" applyFont="1" applyBorder="1" applyAlignment="1">
      <alignment horizontal="left"/>
    </xf>
    <xf numFmtId="0" fontId="37" fillId="0" borderId="28" xfId="0" applyFont="1" applyBorder="1" applyAlignment="1">
      <alignment horizontal="left"/>
    </xf>
    <xf numFmtId="0" fontId="37" fillId="0" borderId="29" xfId="0" applyFont="1" applyBorder="1" applyAlignment="1">
      <alignment horizontal="left"/>
    </xf>
    <xf numFmtId="0" fontId="37" fillId="0" borderId="30" xfId="0" applyFont="1" applyBorder="1" applyAlignment="1">
      <alignment horizontal="left"/>
    </xf>
    <xf numFmtId="0" fontId="37" fillId="0" borderId="22" xfId="0" applyFont="1" applyBorder="1" applyAlignment="1">
      <alignment horizontal="left"/>
    </xf>
    <xf numFmtId="0" fontId="37" fillId="0" borderId="21" xfId="0" applyFont="1" applyBorder="1" applyAlignment="1">
      <alignment horizontal="left"/>
    </xf>
    <xf numFmtId="0" fontId="5" fillId="0" borderId="0" xfId="3" applyFont="1" applyBorder="1" applyAlignment="1">
      <alignment horizontal="center"/>
    </xf>
    <xf numFmtId="0" fontId="4" fillId="0" borderId="5" xfId="3" applyFont="1" applyBorder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3" applyFont="1" applyBorder="1" applyAlignment="1">
      <alignment horizontal="center"/>
    </xf>
    <xf numFmtId="0" fontId="2" fillId="0" borderId="11" xfId="3" applyFont="1" applyBorder="1" applyAlignment="1">
      <alignment horizontal="center"/>
    </xf>
    <xf numFmtId="0" fontId="2" fillId="0" borderId="14" xfId="3" applyFont="1" applyBorder="1" applyAlignment="1">
      <alignment horizontal="center"/>
    </xf>
    <xf numFmtId="0" fontId="2" fillId="0" borderId="10" xfId="3" applyFont="1" applyBorder="1" applyAlignment="1">
      <alignment horizontal="center"/>
    </xf>
    <xf numFmtId="0" fontId="2" fillId="0" borderId="6" xfId="3" applyFont="1" applyBorder="1" applyAlignment="1">
      <alignment horizontal="center"/>
    </xf>
    <xf numFmtId="0" fontId="2" fillId="0" borderId="4" xfId="3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Font="1" applyAlignment="1"/>
    <xf numFmtId="0" fontId="15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2" fillId="0" borderId="11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/>
    </xf>
  </cellXfs>
  <cellStyles count="6">
    <cellStyle name="Comma" xfId="5" builtinId="3"/>
    <cellStyle name="Comma 2" xfId="2"/>
    <cellStyle name="Comma 3" xfId="4"/>
    <cellStyle name="Normal" xfId="0" builtinId="0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5.png"/><Relationship Id="rId2" Type="http://schemas.microsoft.com/office/2007/relationships/hdphoto" Target="../media/hdphoto2.wdp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17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7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2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23.png"/></Relationships>
</file>

<file path=xl/drawings/_rels/drawing31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2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26</xdr:row>
      <xdr:rowOff>95250</xdr:rowOff>
    </xdr:from>
    <xdr:to>
      <xdr:col>1</xdr:col>
      <xdr:colOff>2000756</xdr:colOff>
      <xdr:row>29</xdr:row>
      <xdr:rowOff>151692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772150"/>
          <a:ext cx="1438781" cy="627942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161926</xdr:colOff>
      <xdr:row>26</xdr:row>
      <xdr:rowOff>152400</xdr:rowOff>
    </xdr:from>
    <xdr:to>
      <xdr:col>5</xdr:col>
      <xdr:colOff>1209676</xdr:colOff>
      <xdr:row>31</xdr:row>
      <xdr:rowOff>9525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9651" y="5829300"/>
          <a:ext cx="1047750" cy="809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809625</xdr:colOff>
      <xdr:row>42</xdr:row>
      <xdr:rowOff>171450</xdr:rowOff>
    </xdr:from>
    <xdr:to>
      <xdr:col>11</xdr:col>
      <xdr:colOff>120489</xdr:colOff>
      <xdr:row>47</xdr:row>
      <xdr:rowOff>152853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7010400"/>
          <a:ext cx="1072989" cy="8291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276225</xdr:colOff>
      <xdr:row>44</xdr:row>
      <xdr:rowOff>28575</xdr:rowOff>
    </xdr:from>
    <xdr:to>
      <xdr:col>11</xdr:col>
      <xdr:colOff>495806</xdr:colOff>
      <xdr:row>47</xdr:row>
      <xdr:rowOff>85017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8410575"/>
          <a:ext cx="1438781" cy="6279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</xdr:colOff>
      <xdr:row>50</xdr:row>
      <xdr:rowOff>19050</xdr:rowOff>
    </xdr:from>
    <xdr:to>
      <xdr:col>10</xdr:col>
      <xdr:colOff>481239</xdr:colOff>
      <xdr:row>55</xdr:row>
      <xdr:rowOff>66381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9544050"/>
          <a:ext cx="414564" cy="9998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81</xdr:row>
      <xdr:rowOff>57150</xdr:rowOff>
    </xdr:from>
    <xdr:to>
      <xdr:col>10</xdr:col>
      <xdr:colOff>414564</xdr:colOff>
      <xdr:row>86</xdr:row>
      <xdr:rowOff>104481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15487650"/>
          <a:ext cx="414564" cy="999831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37</xdr:row>
      <xdr:rowOff>66675</xdr:rowOff>
    </xdr:from>
    <xdr:to>
      <xdr:col>11</xdr:col>
      <xdr:colOff>452664</xdr:colOff>
      <xdr:row>42</xdr:row>
      <xdr:rowOff>114006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7115175"/>
          <a:ext cx="414564" cy="9998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61</xdr:row>
      <xdr:rowOff>133350</xdr:rowOff>
    </xdr:from>
    <xdr:to>
      <xdr:col>11</xdr:col>
      <xdr:colOff>344540</xdr:colOff>
      <xdr:row>65</xdr:row>
      <xdr:rowOff>157802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11896725"/>
          <a:ext cx="1335140" cy="7864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49</xdr:row>
      <xdr:rowOff>152400</xdr:rowOff>
    </xdr:from>
    <xdr:to>
      <xdr:col>11</xdr:col>
      <xdr:colOff>277865</xdr:colOff>
      <xdr:row>53</xdr:row>
      <xdr:rowOff>176852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9629775"/>
          <a:ext cx="1335140" cy="7864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44</xdr:row>
      <xdr:rowOff>180975</xdr:rowOff>
    </xdr:from>
    <xdr:to>
      <xdr:col>12</xdr:col>
      <xdr:colOff>428023</xdr:colOff>
      <xdr:row>48</xdr:row>
      <xdr:rowOff>89593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5975" y="8562975"/>
          <a:ext cx="1847248" cy="6706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238125</xdr:colOff>
      <xdr:row>27</xdr:row>
      <xdr:rowOff>66675</xdr:rowOff>
    </xdr:from>
    <xdr:to>
      <xdr:col>12</xdr:col>
      <xdr:colOff>66073</xdr:colOff>
      <xdr:row>30</xdr:row>
      <xdr:rowOff>165793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5210175"/>
          <a:ext cx="1847248" cy="67061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533401</xdr:colOff>
      <xdr:row>34</xdr:row>
      <xdr:rowOff>38101</xdr:rowOff>
    </xdr:from>
    <xdr:to>
      <xdr:col>6</xdr:col>
      <xdr:colOff>390525</xdr:colOff>
      <xdr:row>39</xdr:row>
      <xdr:rowOff>112149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517" b="100000" l="3565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6838951"/>
          <a:ext cx="1447799" cy="1074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638175</xdr:colOff>
      <xdr:row>166</xdr:row>
      <xdr:rowOff>104775</xdr:rowOff>
    </xdr:from>
    <xdr:to>
      <xdr:col>11</xdr:col>
      <xdr:colOff>215739</xdr:colOff>
      <xdr:row>170</xdr:row>
      <xdr:rowOff>133803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4300" y="33166050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83</xdr:row>
      <xdr:rowOff>47625</xdr:rowOff>
    </xdr:from>
    <xdr:to>
      <xdr:col>6</xdr:col>
      <xdr:colOff>501902</xdr:colOff>
      <xdr:row>88</xdr:row>
      <xdr:rowOff>120489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90975" y="16554450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123</xdr:row>
      <xdr:rowOff>152400</xdr:rowOff>
    </xdr:from>
    <xdr:to>
      <xdr:col>6</xdr:col>
      <xdr:colOff>463802</xdr:colOff>
      <xdr:row>129</xdr:row>
      <xdr:rowOff>25239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52875" y="24641175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165</xdr:row>
      <xdr:rowOff>161925</xdr:rowOff>
    </xdr:from>
    <xdr:to>
      <xdr:col>6</xdr:col>
      <xdr:colOff>444752</xdr:colOff>
      <xdr:row>171</xdr:row>
      <xdr:rowOff>34764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33825" y="33023175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124</xdr:row>
      <xdr:rowOff>123825</xdr:rowOff>
    </xdr:from>
    <xdr:to>
      <xdr:col>11</xdr:col>
      <xdr:colOff>44289</xdr:colOff>
      <xdr:row>128</xdr:row>
      <xdr:rowOff>152853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62850" y="24812625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876300</xdr:colOff>
      <xdr:row>83</xdr:row>
      <xdr:rowOff>19050</xdr:rowOff>
    </xdr:from>
    <xdr:to>
      <xdr:col>11</xdr:col>
      <xdr:colOff>453864</xdr:colOff>
      <xdr:row>87</xdr:row>
      <xdr:rowOff>48078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72425" y="16525875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34</xdr:row>
      <xdr:rowOff>114300</xdr:rowOff>
    </xdr:from>
    <xdr:to>
      <xdr:col>10</xdr:col>
      <xdr:colOff>520539</xdr:colOff>
      <xdr:row>38</xdr:row>
      <xdr:rowOff>143328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500" y="6915150"/>
          <a:ext cx="1072989" cy="829128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83</xdr:row>
      <xdr:rowOff>19050</xdr:rowOff>
    </xdr:from>
    <xdr:to>
      <xdr:col>4</xdr:col>
      <xdr:colOff>166606</xdr:colOff>
      <xdr:row>86</xdr:row>
      <xdr:rowOff>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7900" y="16525875"/>
          <a:ext cx="1261981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123</xdr:row>
      <xdr:rowOff>190500</xdr:rowOff>
    </xdr:from>
    <xdr:to>
      <xdr:col>3</xdr:col>
      <xdr:colOff>595231</xdr:colOff>
      <xdr:row>127</xdr:row>
      <xdr:rowOff>12246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66925" y="24679275"/>
          <a:ext cx="1261981" cy="62184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166</xdr:row>
      <xdr:rowOff>38100</xdr:rowOff>
    </xdr:from>
    <xdr:to>
      <xdr:col>3</xdr:col>
      <xdr:colOff>557131</xdr:colOff>
      <xdr:row>169</xdr:row>
      <xdr:rowOff>59871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28825" y="33099375"/>
          <a:ext cx="1261981" cy="62184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35</xdr:row>
      <xdr:rowOff>76200</xdr:rowOff>
    </xdr:from>
    <xdr:to>
      <xdr:col>4</xdr:col>
      <xdr:colOff>2400</xdr:colOff>
      <xdr:row>39</xdr:row>
      <xdr:rowOff>44263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825" y="7077075"/>
          <a:ext cx="1316850" cy="7681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89</xdr:row>
      <xdr:rowOff>47625</xdr:rowOff>
    </xdr:from>
    <xdr:to>
      <xdr:col>11</xdr:col>
      <xdr:colOff>278625</xdr:colOff>
      <xdr:row>93</xdr:row>
      <xdr:rowOff>11112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7011650"/>
          <a:ext cx="1316850" cy="725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241</xdr:row>
      <xdr:rowOff>9525</xdr:rowOff>
    </xdr:from>
    <xdr:to>
      <xdr:col>9</xdr:col>
      <xdr:colOff>1009090</xdr:colOff>
      <xdr:row>244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45929550"/>
          <a:ext cx="961465" cy="74295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193</xdr:row>
      <xdr:rowOff>180975</xdr:rowOff>
    </xdr:from>
    <xdr:to>
      <xdr:col>9</xdr:col>
      <xdr:colOff>1020401</xdr:colOff>
      <xdr:row>197</xdr:row>
      <xdr:rowOff>162751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4825" y="36947475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139</xdr:row>
      <xdr:rowOff>180975</xdr:rowOff>
    </xdr:from>
    <xdr:to>
      <xdr:col>9</xdr:col>
      <xdr:colOff>972776</xdr:colOff>
      <xdr:row>143</xdr:row>
      <xdr:rowOff>162751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26660475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85</xdr:row>
      <xdr:rowOff>152400</xdr:rowOff>
    </xdr:from>
    <xdr:to>
      <xdr:col>9</xdr:col>
      <xdr:colOff>982301</xdr:colOff>
      <xdr:row>89</xdr:row>
      <xdr:rowOff>134176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6725" y="16344900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704850</xdr:colOff>
      <xdr:row>36</xdr:row>
      <xdr:rowOff>28575</xdr:rowOff>
    </xdr:from>
    <xdr:to>
      <xdr:col>10</xdr:col>
      <xdr:colOff>601301</xdr:colOff>
      <xdr:row>40</xdr:row>
      <xdr:rowOff>10351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2525" y="6886575"/>
          <a:ext cx="963251" cy="7437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552451</xdr:colOff>
      <xdr:row>81</xdr:row>
      <xdr:rowOff>38101</xdr:rowOff>
    </xdr:from>
    <xdr:to>
      <xdr:col>12</xdr:col>
      <xdr:colOff>50572</xdr:colOff>
      <xdr:row>85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645" b="100000" l="0" r="100000">
                      <a14:foregroundMark x1="58254" y1="23350" x2="58254" y2="23350"/>
                      <a14:foregroundMark x1="59962" y1="23350" x2="59962" y2="23350"/>
                      <a14:foregroundMark x1="60342" y1="23350" x2="60342" y2="23350"/>
                      <a14:foregroundMark x1="61860" y1="22335" x2="61860" y2="22335"/>
                      <a14:foregroundMark x1="62808" y1="21320" x2="62808" y2="21320"/>
                      <a14:foregroundMark x1="64137" y1="21320" x2="64137" y2="21320"/>
                      <a14:foregroundMark x1="66414" y1="20305" x2="66414" y2="20305"/>
                      <a14:foregroundMark x1="63567" y1="28934" x2="63567" y2="28934"/>
                      <a14:foregroundMark x1="62808" y1="35025" x2="62808" y2="35025"/>
                      <a14:foregroundMark x1="62808" y1="38579" x2="62808" y2="38579"/>
                      <a14:foregroundMark x1="62808" y1="45685" x2="62808" y2="45685"/>
                      <a14:foregroundMark x1="62429" y1="55838" x2="62429" y2="55838"/>
                      <a14:foregroundMark x1="61670" y1="50761" x2="61670" y2="50761"/>
                      <a14:foregroundMark x1="61860" y1="58376" x2="61860" y2="58376"/>
                      <a14:foregroundMark x1="56167" y1="42132" x2="56167" y2="42132"/>
                      <a14:foregroundMark x1="58254" y1="41117" x2="58254" y2="41117"/>
                      <a14:foregroundMark x1="60152" y1="39086" x2="60152" y2="39086"/>
                      <a14:foregroundMark x1="61101" y1="37563" x2="61101" y2="37563"/>
                      <a14:foregroundMark x1="67742" y1="38579" x2="67742" y2="38579"/>
                      <a14:foregroundMark x1="69260" y1="39086" x2="69260" y2="39086"/>
                      <a14:foregroundMark x1="70398" y1="40609" x2="70398" y2="40609"/>
                      <a14:foregroundMark x1="72106" y1="29949" x2="72106" y2="29949"/>
                      <a14:foregroundMark x1="71347" y1="34518" x2="71347" y2="34518"/>
                      <a14:foregroundMark x1="71537" y1="46193" x2="71537" y2="46193"/>
                      <a14:foregroundMark x1="72296" y1="49239" x2="72296" y2="49239"/>
                      <a14:foregroundMark x1="74004" y1="54822" x2="74004" y2="54822"/>
                      <a14:foregroundMark x1="70778" y1="52792" x2="70778" y2="52792"/>
                      <a14:foregroundMark x1="70778" y1="54822" x2="70778" y2="54822"/>
                      <a14:foregroundMark x1="70398" y1="58883" x2="70398" y2="58883"/>
                      <a14:foregroundMark x1="74763" y1="49746" x2="74763" y2="49746"/>
                      <a14:foregroundMark x1="76091" y1="43147" x2="76091" y2="43147"/>
                      <a14:foregroundMark x1="77419" y1="39594" x2="77419" y2="39594"/>
                      <a14:foregroundMark x1="79886" y1="37056" x2="79886" y2="37056"/>
                      <a14:foregroundMark x1="81973" y1="31980" x2="81973" y2="31980"/>
                      <a14:foregroundMark x1="85199" y1="26904" x2="85199" y2="26904"/>
                      <a14:foregroundMark x1="89374" y1="23350" x2="89374" y2="23350"/>
                      <a14:foregroundMark x1="92410" y1="22335" x2="92410" y2="22335"/>
                      <a14:foregroundMark x1="93738" y1="18782" x2="93738" y2="18782"/>
                      <a14:foregroundMark x1="95636" y1="17259" x2="95636" y2="17259"/>
                      <a14:foregroundMark x1="97723" y1="14721" x2="97723" y2="14721"/>
                      <a14:foregroundMark x1="87476" y1="25381" x2="87476" y2="25381"/>
                      <a14:foregroundMark x1="83491" y1="30964" x2="83491" y2="30964"/>
                      <a14:foregroundMark x1="51233" y1="54822" x2="51233" y2="54822"/>
                      <a14:foregroundMark x1="49526" y1="50761" x2="49526" y2="50761"/>
                      <a14:foregroundMark x1="49526" y1="57868" x2="49526" y2="57868"/>
                      <a14:foregroundMark x1="48767" y1="56853" x2="48767" y2="56853"/>
                      <a14:foregroundMark x1="50664" y1="39086" x2="50664" y2="39086"/>
                      <a14:foregroundMark x1="50474" y1="42132" x2="50474" y2="42132"/>
                      <a14:foregroundMark x1="49336" y1="45178" x2="49336" y2="45178"/>
                      <a14:foregroundMark x1="48008" y1="30964" x2="48008" y2="30964"/>
                      <a14:foregroundMark x1="47249" y1="35025" x2="47249" y2="35025"/>
                      <a14:foregroundMark x1="46110" y1="40609" x2="46110" y2="40609"/>
                      <a14:foregroundMark x1="45731" y1="43655" x2="45731" y2="43655"/>
                      <a14:foregroundMark x1="46110" y1="53807" x2="46110" y2="53807"/>
                      <a14:foregroundMark x1="47249" y1="51777" x2="47249" y2="51777"/>
                      <a14:foregroundMark x1="45541" y1="19289" x2="45541" y2="19289"/>
                      <a14:foregroundMark x1="44782" y1="25381" x2="44782" y2="25381"/>
                      <a14:foregroundMark x1="43643" y1="32487" x2="43643" y2="32487"/>
                      <a14:foregroundMark x1="42505" y1="38579" x2="42505" y2="38579"/>
                      <a14:foregroundMark x1="44592" y1="39594" x2="44592" y2="39594"/>
                      <a14:foregroundMark x1="38330" y1="38579" x2="38330" y2="38579"/>
                      <a14:foregroundMark x1="40038" y1="38579" x2="40038" y2="38579"/>
                      <a14:foregroundMark x1="42125" y1="43147" x2="42125" y2="43147"/>
                      <a14:foregroundMark x1="43264" y1="48223" x2="43264" y2="48223"/>
                      <a14:foregroundMark x1="44402" y1="50254" x2="44402" y2="50254"/>
                      <a14:foregroundMark x1="37192" y1="47716" x2="37192" y2="47716"/>
                      <a14:foregroundMark x1="37571" y1="54822" x2="37571" y2="54822"/>
                      <a14:foregroundMark x1="38899" y1="53807" x2="38899" y2="53807"/>
                      <a14:foregroundMark x1="35674" y1="47716" x2="35674" y2="47716"/>
                      <a14:foregroundMark x1="34345" y1="50254" x2="34345" y2="50254"/>
                      <a14:foregroundMark x1="35104" y1="41624" x2="35104" y2="41624"/>
                      <a14:foregroundMark x1="35484" y1="38579" x2="35484" y2="38579"/>
                      <a14:foregroundMark x1="32638" y1="47716" x2="32638" y2="47716"/>
                      <a14:foregroundMark x1="31689" y1="51777" x2="31689" y2="51777"/>
                      <a14:foregroundMark x1="30930" y1="46193" x2="30930" y2="46193"/>
                      <a14:foregroundMark x1="31879" y1="38579" x2="31879" y2="38579"/>
                      <a14:foregroundMark x1="32448" y1="35533" x2="32448" y2="355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6" y="15935326"/>
          <a:ext cx="1936521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39</xdr:row>
      <xdr:rowOff>180975</xdr:rowOff>
    </xdr:from>
    <xdr:to>
      <xdr:col>11</xdr:col>
      <xdr:colOff>494324</xdr:colOff>
      <xdr:row>43</xdr:row>
      <xdr:rowOff>138365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7762875"/>
          <a:ext cx="1932599" cy="71939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390525</xdr:colOff>
      <xdr:row>77</xdr:row>
      <xdr:rowOff>133350</xdr:rowOff>
    </xdr:from>
    <xdr:to>
      <xdr:col>11</xdr:col>
      <xdr:colOff>494324</xdr:colOff>
      <xdr:row>81</xdr:row>
      <xdr:rowOff>90740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14944725"/>
          <a:ext cx="1932599" cy="71939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29</xdr:row>
      <xdr:rowOff>76200</xdr:rowOff>
    </xdr:from>
    <xdr:to>
      <xdr:col>11</xdr:col>
      <xdr:colOff>650513</xdr:colOff>
      <xdr:row>31</xdr:row>
      <xdr:rowOff>152440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6525" y="5600700"/>
          <a:ext cx="1688738" cy="45724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31</xdr:row>
      <xdr:rowOff>38100</xdr:rowOff>
    </xdr:from>
    <xdr:to>
      <xdr:col>11</xdr:col>
      <xdr:colOff>336188</xdr:colOff>
      <xdr:row>33</xdr:row>
      <xdr:rowOff>114340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5943600"/>
          <a:ext cx="1688738" cy="45724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31</xdr:row>
      <xdr:rowOff>38100</xdr:rowOff>
    </xdr:from>
    <xdr:to>
      <xdr:col>11</xdr:col>
      <xdr:colOff>269513</xdr:colOff>
      <xdr:row>33</xdr:row>
      <xdr:rowOff>114340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5943600"/>
          <a:ext cx="1688738" cy="45724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120</xdr:row>
      <xdr:rowOff>28575</xdr:rowOff>
    </xdr:from>
    <xdr:to>
      <xdr:col>11</xdr:col>
      <xdr:colOff>431438</xdr:colOff>
      <xdr:row>122</xdr:row>
      <xdr:rowOff>104815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4225" y="23450550"/>
          <a:ext cx="1688738" cy="45724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48</xdr:row>
      <xdr:rowOff>123825</xdr:rowOff>
    </xdr:from>
    <xdr:to>
      <xdr:col>11</xdr:col>
      <xdr:colOff>471631</xdr:colOff>
      <xdr:row>51</xdr:row>
      <xdr:rowOff>9526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8871" b="100000" l="0" r="100000">
                      <a14:foregroundMark x1="9389" y1="64516" x2="9389" y2="64516"/>
                      <a14:foregroundMark x1="9607" y1="37903" x2="9607" y2="37903"/>
                      <a14:foregroundMark x1="9825" y1="44355" x2="9825" y2="44355"/>
                      <a14:foregroundMark x1="9607" y1="23387" x2="9607" y2="23387"/>
                      <a14:foregroundMark x1="6769" y1="23387" x2="6769" y2="23387"/>
                      <a14:foregroundMark x1="2620" y1="45161" x2="2620" y2="45161"/>
                      <a14:foregroundMark x1="1310" y1="64516" x2="1310" y2="64516"/>
                      <a14:foregroundMark x1="2183" y1="83871" x2="2183" y2="83871"/>
                      <a14:foregroundMark x1="5459" y1="87903" x2="5459" y2="87903"/>
                      <a14:foregroundMark x1="8297" y1="77419" x2="8297" y2="77419"/>
                      <a14:foregroundMark x1="12227" y1="63710" x2="12227" y2="63710"/>
                      <a14:foregroundMark x1="14629" y1="53226" x2="14629" y2="53226"/>
                      <a14:foregroundMark x1="14847" y1="59677" x2="14847" y2="59677"/>
                      <a14:foregroundMark x1="15721" y1="63710" x2="15721" y2="63710"/>
                      <a14:foregroundMark x1="17904" y1="56452" x2="17904" y2="56452"/>
                      <a14:foregroundMark x1="14192" y1="69355" x2="14192" y2="69355"/>
                      <a14:foregroundMark x1="18341" y1="62903" x2="18341" y2="62903"/>
                      <a14:foregroundMark x1="18996" y1="66935" x2="18996" y2="66935"/>
                      <a14:foregroundMark x1="20306" y1="62097" x2="20306" y2="62097"/>
                      <a14:foregroundMark x1="21397" y1="58871" x2="21397" y2="58871"/>
                      <a14:foregroundMark x1="21834" y1="63710" x2="21834" y2="63710"/>
                      <a14:foregroundMark x1="22271" y1="67742" x2="22271" y2="67742"/>
                      <a14:foregroundMark x1="24017" y1="60484" x2="24017" y2="60484"/>
                      <a14:foregroundMark x1="25328" y1="64516" x2="25328" y2="64516"/>
                      <a14:foregroundMark x1="26419" y1="58871" x2="26419" y2="58871"/>
                      <a14:foregroundMark x1="26638" y1="54839" x2="26638" y2="54839"/>
                      <a14:foregroundMark x1="27293" y1="65323" x2="27293" y2="65323"/>
                      <a14:foregroundMark x1="29694" y1="61290" x2="29694" y2="61290"/>
                      <a14:foregroundMark x1="29913" y1="67742" x2="29913" y2="67742"/>
                      <a14:foregroundMark x1="44541" y1="42742" x2="44541" y2="42742"/>
                      <a14:foregroundMark x1="44541" y1="53226" x2="44541" y2="53226"/>
                      <a14:foregroundMark x1="44978" y1="60484" x2="44978" y2="60484"/>
                      <a14:foregroundMark x1="43231" y1="50000" x2="43231" y2="50000"/>
                      <a14:foregroundMark x1="42795" y1="54839" x2="42795" y2="54839"/>
                      <a14:foregroundMark x1="42358" y1="62903" x2="42358" y2="62903"/>
                      <a14:foregroundMark x1="43668" y1="70161" x2="43668" y2="70161"/>
                      <a14:foregroundMark x1="48908" y1="72581" x2="48908" y2="72581"/>
                      <a14:foregroundMark x1="73144" y1="27419" x2="73144" y2="27419"/>
                      <a14:foregroundMark x1="73581" y1="57258" x2="73581" y2="57258"/>
                      <a14:foregroundMark x1="4367" y1="33065" x2="4367" y2="33065"/>
                      <a14:foregroundMark x1="3275" y1="41129" x2="3275" y2="41129"/>
                      <a14:foregroundMark x1="1965" y1="52419" x2="1965" y2="52419"/>
                      <a14:foregroundMark x1="1528" y1="56452" x2="1528" y2="56452"/>
                      <a14:foregroundMark x1="873" y1="71774" x2="873" y2="71774"/>
                      <a14:foregroundMark x1="1528" y1="79839" x2="1528" y2="79839"/>
                      <a14:foregroundMark x1="10044" y1="73387" x2="10044" y2="73387"/>
                      <a14:foregroundMark x1="6987" y1="83871" x2="6987" y2="83871"/>
                      <a14:foregroundMark x1="75764" y1="60484" x2="75764" y2="60484"/>
                      <a14:foregroundMark x1="75328" y1="68548" x2="75328" y2="68548"/>
                      <a14:foregroundMark x1="76638" y1="58065" x2="76638" y2="58065"/>
                      <a14:foregroundMark x1="78603" y1="62903" x2="78603" y2="62903"/>
                      <a14:foregroundMark x1="80786" y1="41129" x2="80786" y2="41129"/>
                      <a14:foregroundMark x1="80568" y1="57258" x2="80568" y2="57258"/>
                      <a14:foregroundMark x1="80568" y1="64516" x2="80568" y2="64516"/>
                      <a14:foregroundMark x1="81878" y1="61290" x2="81878" y2="61290"/>
                      <a14:foregroundMark x1="84061" y1="60484" x2="84061" y2="60484"/>
                      <a14:foregroundMark x1="85808" y1="66935" x2="85808" y2="66935"/>
                      <a14:foregroundMark x1="86681" y1="61290" x2="86681" y2="61290"/>
                      <a14:foregroundMark x1="88865" y1="63710" x2="88865" y2="63710"/>
                      <a14:foregroundMark x1="90393" y1="71774" x2="90393" y2="71774"/>
                      <a14:foregroundMark x1="93886" y1="40323" x2="93886" y2="40323"/>
                      <a14:foregroundMark x1="92576" y1="53226" x2="92576" y2="53226"/>
                      <a14:foregroundMark x1="95852" y1="66129" x2="95852" y2="66129"/>
                      <a14:foregroundMark x1="98690" y1="61290" x2="98690" y2="61290"/>
                      <a14:foregroundMark x1="72926" y1="33065" x2="72926" y2="33065"/>
                      <a14:foregroundMark x1="73144" y1="46774" x2="73144" y2="46774"/>
                      <a14:foregroundMark x1="74236" y1="37903" x2="74236" y2="37903"/>
                      <a14:foregroundMark x1="70742" y1="37903" x2="70742" y2="37903"/>
                      <a14:foregroundMark x1="69651" y1="51613" x2="69651" y2="51613"/>
                      <a14:foregroundMark x1="70742" y1="66129" x2="70742" y2="66129"/>
                      <a14:foregroundMark x1="72271" y1="63710" x2="72271" y2="63710"/>
                      <a14:foregroundMark x1="94760" y1="58871" x2="94760" y2="58871"/>
                      <a14:foregroundMark x1="97380" y1="62097" x2="97380" y2="62097"/>
                      <a14:foregroundMark x1="93886" y1="48387" x2="93886" y2="48387"/>
                      <a14:foregroundMark x1="5677" y1="29839" x2="5677" y2="298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9286875"/>
          <a:ext cx="1690831" cy="45720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66</xdr:row>
      <xdr:rowOff>133350</xdr:rowOff>
    </xdr:from>
    <xdr:to>
      <xdr:col>11</xdr:col>
      <xdr:colOff>568964</xdr:colOff>
      <xdr:row>70</xdr:row>
      <xdr:rowOff>182188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12715875"/>
          <a:ext cx="1511939" cy="81083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58</xdr:row>
      <xdr:rowOff>38100</xdr:rowOff>
    </xdr:from>
    <xdr:to>
      <xdr:col>12</xdr:col>
      <xdr:colOff>53827</xdr:colOff>
      <xdr:row>62</xdr:row>
      <xdr:rowOff>50359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0" y="11487150"/>
          <a:ext cx="1225402" cy="7742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352425</xdr:colOff>
      <xdr:row>35</xdr:row>
      <xdr:rowOff>104775</xdr:rowOff>
    </xdr:from>
    <xdr:to>
      <xdr:col>11</xdr:col>
      <xdr:colOff>96476</xdr:colOff>
      <xdr:row>39</xdr:row>
      <xdr:rowOff>86551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8525" y="6772275"/>
          <a:ext cx="963251" cy="74377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95251</xdr:colOff>
      <xdr:row>56</xdr:row>
      <xdr:rowOff>47624</xdr:rowOff>
    </xdr:from>
    <xdr:to>
      <xdr:col>11</xdr:col>
      <xdr:colOff>425947</xdr:colOff>
      <xdr:row>60</xdr:row>
      <xdr:rowOff>114299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75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10734674"/>
          <a:ext cx="168324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781051</xdr:colOff>
      <xdr:row>49</xdr:row>
      <xdr:rowOff>57151</xdr:rowOff>
    </xdr:from>
    <xdr:to>
      <xdr:col>11</xdr:col>
      <xdr:colOff>228148</xdr:colOff>
      <xdr:row>54</xdr:row>
      <xdr:rowOff>123826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701" b="100000" l="0" r="100000">
                      <a14:foregroundMark x1="7143" y1="71769" x2="7143" y2="71769"/>
                      <a14:foregroundMark x1="13825" y1="72449" x2="13825" y2="72449"/>
                      <a14:foregroundMark x1="21659" y1="76190" x2="21659" y2="76190"/>
                      <a14:foregroundMark x1="28111" y1="77891" x2="28111" y2="77891"/>
                      <a14:foregroundMark x1="67742" y1="94558" x2="67742" y2="94558"/>
                      <a14:foregroundMark x1="71429" y1="94558" x2="71429" y2="94558"/>
                      <a14:foregroundMark x1="79724" y1="96599" x2="79724" y2="96599"/>
                      <a14:foregroundMark x1="43088" y1="77891" x2="43088" y2="77891"/>
                      <a14:foregroundMark x1="91014" y1="69048" x2="91014" y2="69048"/>
                      <a14:foregroundMark x1="90553" y1="60204" x2="90553" y2="60204"/>
                      <a14:foregroundMark x1="30645" y1="12245" x2="30645" y2="12245"/>
                      <a14:foregroundMark x1="37097" y1="12245" x2="37097" y2="12245"/>
                      <a14:foregroundMark x1="40092" y1="9864" x2="40092" y2="9864"/>
                      <a14:foregroundMark x1="43088" y1="11565" x2="43088" y2="11565"/>
                      <a14:foregroundMark x1="44931" y1="13265" x2="44931" y2="13265"/>
                      <a14:foregroundMark x1="59908" y1="33673" x2="59908" y2="33673"/>
                      <a14:foregroundMark x1="58065" y1="38776" x2="58065" y2="38776"/>
                      <a14:foregroundMark x1="55760" y1="43197" x2="55760" y2="43197"/>
                      <a14:foregroundMark x1="86406" y1="51361" x2="86406" y2="51361"/>
                      <a14:foregroundMark x1="89862" y1="54082" x2="89862" y2="54082"/>
                      <a14:foregroundMark x1="91705" y1="59184" x2="91705" y2="59184"/>
                      <a14:foregroundMark x1="91705" y1="65646" x2="91705" y2="65646"/>
                      <a14:foregroundMark x1="91705" y1="73469" x2="91705" y2="73469"/>
                      <a14:foregroundMark x1="89862" y1="77891" x2="89862" y2="778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6" y="8029576"/>
          <a:ext cx="120922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781051</xdr:colOff>
      <xdr:row>53</xdr:row>
      <xdr:rowOff>57151</xdr:rowOff>
    </xdr:from>
    <xdr:to>
      <xdr:col>11</xdr:col>
      <xdr:colOff>104776</xdr:colOff>
      <xdr:row>58</xdr:row>
      <xdr:rowOff>64078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1" y="8658226"/>
          <a:ext cx="1085850" cy="74035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55</xdr:row>
      <xdr:rowOff>161925</xdr:rowOff>
    </xdr:from>
    <xdr:to>
      <xdr:col>2</xdr:col>
      <xdr:colOff>644777</xdr:colOff>
      <xdr:row>61</xdr:row>
      <xdr:rowOff>44289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1020425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56</xdr:row>
      <xdr:rowOff>57150</xdr:rowOff>
    </xdr:from>
    <xdr:to>
      <xdr:col>12</xdr:col>
      <xdr:colOff>427831</xdr:colOff>
      <xdr:row>60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8225" y="11106150"/>
          <a:ext cx="1008856" cy="7810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26</xdr:row>
      <xdr:rowOff>152400</xdr:rowOff>
    </xdr:from>
    <xdr:to>
      <xdr:col>12</xdr:col>
      <xdr:colOff>486254</xdr:colOff>
      <xdr:row>31</xdr:row>
      <xdr:rowOff>77800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5105400"/>
          <a:ext cx="1133954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27</xdr:row>
      <xdr:rowOff>76200</xdr:rowOff>
    </xdr:from>
    <xdr:to>
      <xdr:col>1</xdr:col>
      <xdr:colOff>2797427</xdr:colOff>
      <xdr:row>32</xdr:row>
      <xdr:rowOff>149064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0" y="5219700"/>
          <a:ext cx="1444877" cy="107298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20</xdr:row>
      <xdr:rowOff>28575</xdr:rowOff>
    </xdr:from>
    <xdr:to>
      <xdr:col>2</xdr:col>
      <xdr:colOff>606677</xdr:colOff>
      <xdr:row>25</xdr:row>
      <xdr:rowOff>101439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3981450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20</xdr:row>
      <xdr:rowOff>38100</xdr:rowOff>
    </xdr:from>
    <xdr:to>
      <xdr:col>12</xdr:col>
      <xdr:colOff>543404</xdr:colOff>
      <xdr:row>24</xdr:row>
      <xdr:rowOff>154000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5" y="3990975"/>
          <a:ext cx="1133954" cy="8779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17</xdr:row>
      <xdr:rowOff>47625</xdr:rowOff>
    </xdr:from>
    <xdr:to>
      <xdr:col>3</xdr:col>
      <xdr:colOff>435227</xdr:colOff>
      <xdr:row>22</xdr:row>
      <xdr:rowOff>120489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3590925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16</xdr:row>
      <xdr:rowOff>104775</xdr:rowOff>
    </xdr:from>
    <xdr:to>
      <xdr:col>13</xdr:col>
      <xdr:colOff>19529</xdr:colOff>
      <xdr:row>21</xdr:row>
      <xdr:rowOff>30175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53275" y="3457575"/>
          <a:ext cx="1133954" cy="8779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25</xdr:row>
      <xdr:rowOff>28575</xdr:rowOff>
    </xdr:from>
    <xdr:to>
      <xdr:col>2</xdr:col>
      <xdr:colOff>454277</xdr:colOff>
      <xdr:row>30</xdr:row>
      <xdr:rowOff>101439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4933950"/>
          <a:ext cx="1444877" cy="1072989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457200</xdr:colOff>
      <xdr:row>25</xdr:row>
      <xdr:rowOff>9525</xdr:rowOff>
    </xdr:from>
    <xdr:to>
      <xdr:col>12</xdr:col>
      <xdr:colOff>114779</xdr:colOff>
      <xdr:row>29</xdr:row>
      <xdr:rowOff>125425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50" y="4914900"/>
          <a:ext cx="1133954" cy="877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371475</xdr:colOff>
      <xdr:row>47</xdr:row>
      <xdr:rowOff>85725</xdr:rowOff>
    </xdr:from>
    <xdr:to>
      <xdr:col>11</xdr:col>
      <xdr:colOff>115526</xdr:colOff>
      <xdr:row>51</xdr:row>
      <xdr:rowOff>57976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9039225"/>
          <a:ext cx="963251" cy="7437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89</xdr:row>
      <xdr:rowOff>95250</xdr:rowOff>
    </xdr:from>
    <xdr:to>
      <xdr:col>11</xdr:col>
      <xdr:colOff>86951</xdr:colOff>
      <xdr:row>93</xdr:row>
      <xdr:rowOff>77026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17049750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447675</xdr:colOff>
      <xdr:row>41</xdr:row>
      <xdr:rowOff>38100</xdr:rowOff>
    </xdr:from>
    <xdr:to>
      <xdr:col>11</xdr:col>
      <xdr:colOff>191726</xdr:colOff>
      <xdr:row>45</xdr:row>
      <xdr:rowOff>19876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7848600"/>
          <a:ext cx="963251" cy="7437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88</xdr:row>
      <xdr:rowOff>57150</xdr:rowOff>
    </xdr:from>
    <xdr:to>
      <xdr:col>11</xdr:col>
      <xdr:colOff>67901</xdr:colOff>
      <xdr:row>92</xdr:row>
      <xdr:rowOff>38926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975" y="16821150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39</xdr:row>
      <xdr:rowOff>76200</xdr:rowOff>
    </xdr:from>
    <xdr:to>
      <xdr:col>11</xdr:col>
      <xdr:colOff>39326</xdr:colOff>
      <xdr:row>43</xdr:row>
      <xdr:rowOff>57976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7505700"/>
          <a:ext cx="963251" cy="7437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84</xdr:row>
      <xdr:rowOff>9525</xdr:rowOff>
    </xdr:from>
    <xdr:to>
      <xdr:col>11</xdr:col>
      <xdr:colOff>172676</xdr:colOff>
      <xdr:row>87</xdr:row>
      <xdr:rowOff>181801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16011525"/>
          <a:ext cx="963251" cy="743776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35</xdr:row>
      <xdr:rowOff>28575</xdr:rowOff>
    </xdr:from>
    <xdr:to>
      <xdr:col>11</xdr:col>
      <xdr:colOff>58376</xdr:colOff>
      <xdr:row>39</xdr:row>
      <xdr:rowOff>10351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00" y="6696075"/>
          <a:ext cx="963251" cy="7437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80</xdr:row>
      <xdr:rowOff>152400</xdr:rowOff>
    </xdr:from>
    <xdr:to>
      <xdr:col>13</xdr:col>
      <xdr:colOff>235668</xdr:colOff>
      <xdr:row>85</xdr:row>
      <xdr:rowOff>132669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42714" y1="43137" x2="42714" y2="43137"/>
                      <a14:foregroundMark x1="48995" y1="41830" x2="48995" y2="41830"/>
                      <a14:foregroundMark x1="54523" y1="40523" x2="54523" y2="40523"/>
                      <a14:foregroundMark x1="58794" y1="40523" x2="58794" y2="40523"/>
                      <a14:foregroundMark x1="73116" y1="38562" x2="73116" y2="38562"/>
                      <a14:foregroundMark x1="67839" y1="39869" x2="67839" y2="39869"/>
                      <a14:foregroundMark x1="70352" y1="39869" x2="70352" y2="39869"/>
                      <a14:foregroundMark x1="50754" y1="45752" x2="50754" y2="45752"/>
                      <a14:foregroundMark x1="46734" y1="49020" x2="46734" y2="49020"/>
                      <a14:foregroundMark x1="54523" y1="45752" x2="54523" y2="45752"/>
                      <a14:foregroundMark x1="32915" y1="31373" x2="32915" y2="31373"/>
                      <a14:foregroundMark x1="38945" y1="34641" x2="38945" y2="34641"/>
                      <a14:foregroundMark x1="40452" y1="32680" x2="40452" y2="32680"/>
                      <a14:foregroundMark x1="43216" y1="29412" x2="43216" y2="29412"/>
                      <a14:foregroundMark x1="34171" y1="45752" x2="34171" y2="45752"/>
                      <a14:foregroundMark x1="14573" y1="40523" x2="14573" y2="40523"/>
                      <a14:foregroundMark x1="16834" y1="43137" x2="16834" y2="43137"/>
                      <a14:foregroundMark x1="21608" y1="45098" x2="21608" y2="45098"/>
                      <a14:foregroundMark x1="24623" y1="45098" x2="24623" y2="45098"/>
                      <a14:foregroundMark x1="27889" y1="45098" x2="27889" y2="45098"/>
                      <a14:foregroundMark x1="29397" y1="43137" x2="29397" y2="43137"/>
                      <a14:foregroundMark x1="31910" y1="43137" x2="31910" y2="43137"/>
                      <a14:foregroundMark x1="36935" y1="43791" x2="36935" y2="43791"/>
                      <a14:foregroundMark x1="38442" y1="43137" x2="38442" y2="43137"/>
                      <a14:foregroundMark x1="39950" y1="22222" x2="39950" y2="22222"/>
                      <a14:foregroundMark x1="53769" y1="13072" x2="53769" y2="13072"/>
                      <a14:foregroundMark x1="71357" y1="29412" x2="71357" y2="29412"/>
                      <a14:foregroundMark x1="49497" y1="23529" x2="49497" y2="23529"/>
                      <a14:foregroundMark x1="50251" y1="14379" x2="50251" y2="14379"/>
                      <a14:foregroundMark x1="77387" y1="27451" x2="77387" y2="27451"/>
                      <a14:foregroundMark x1="74121" y1="24183" x2="74121" y2="24183"/>
                      <a14:foregroundMark x1="79648" y1="45752" x2="79648" y2="45752"/>
                      <a14:foregroundMark x1="67085" y1="49020" x2="67085" y2="49020"/>
                      <a14:foregroundMark x1="87186" y1="52941" x2="87186" y2="52941"/>
                      <a14:foregroundMark x1="10553" y1="45752" x2="10553" y2="45752"/>
                      <a14:foregroundMark x1="20854" y1="38562" x2="20854" y2="38562"/>
                      <a14:foregroundMark x1="48744" y1="37908" x2="48744" y2="37908"/>
                      <a14:foregroundMark x1="34171" y1="60131" x2="34171" y2="60131"/>
                      <a14:foregroundMark x1="2764" y1="54248" x2="2764" y2="54248"/>
                      <a14:foregroundMark x1="41960" y1="59477" x2="41960" y2="59477"/>
                      <a14:foregroundMark x1="87186" y1="41830" x2="87186" y2="41830"/>
                      <a14:foregroundMark x1="98492" y1="39869" x2="98492" y2="39869"/>
                      <a14:foregroundMark x1="82412" y1="54248" x2="82412" y2="54248"/>
                      <a14:foregroundMark x1="77387" y1="54902" x2="77387" y2="54902"/>
                      <a14:foregroundMark x1="71106" y1="56209" x2="71106" y2="56209"/>
                      <a14:foregroundMark x1="65829" y1="56209" x2="65829" y2="56209"/>
                      <a14:foregroundMark x1="60804" y1="58170" x2="60804" y2="58170"/>
                      <a14:foregroundMark x1="54271" y1="58170" x2="54271" y2="58170"/>
                      <a14:foregroundMark x1="48744" y1="58170" x2="48744" y2="58170"/>
                      <a14:foregroundMark x1="46734" y1="58170" x2="46734" y2="58170"/>
                      <a14:foregroundMark x1="30151" y1="59477" x2="30151" y2="59477"/>
                      <a14:foregroundMark x1="25126" y1="59477" x2="25126" y2="59477"/>
                      <a14:foregroundMark x1="20101" y1="56863" x2="20101" y2="56863"/>
                      <a14:foregroundMark x1="10302" y1="58170" x2="10302" y2="58170"/>
                      <a14:foregroundMark x1="4774" y1="56863" x2="4774" y2="56863"/>
                      <a14:foregroundMark x1="37688" y1="60131" x2="37688" y2="60131"/>
                      <a14:foregroundMark x1="95477" y1="40523" x2="95477" y2="40523"/>
                      <a14:foregroundMark x1="90955" y1="43791" x2="90955" y2="43791"/>
                      <a14:foregroundMark x1="83166" y1="41830" x2="83166" y2="41830"/>
                      <a14:foregroundMark x1="77387" y1="39869" x2="77387" y2="39869"/>
                      <a14:foregroundMark x1="6784" y1="59477" x2="6784" y2="59477"/>
                      <a14:foregroundMark x1="13065" y1="59477" x2="13065" y2="59477"/>
                      <a14:foregroundMark x1="15327" y1="59477" x2="15327" y2="59477"/>
                      <a14:foregroundMark x1="18090" y1="58170" x2="18090" y2="58170"/>
                      <a14:foregroundMark x1="73116" y1="58170" x2="73116" y2="58170"/>
                      <a14:foregroundMark x1="90201" y1="56863" x2="90201" y2="56863"/>
                      <a14:foregroundMark x1="92211" y1="58170" x2="92211" y2="58170"/>
                      <a14:foregroundMark x1="93719" y1="54902" x2="93719" y2="54902"/>
                      <a14:foregroundMark x1="93467" y1="50980" x2="93467" y2="50980"/>
                      <a14:foregroundMark x1="83920" y1="56209" x2="83920" y2="56209"/>
                      <a14:foregroundMark x1="87437" y1="58170" x2="87437" y2="58170"/>
                      <a14:foregroundMark x1="74121" y1="58170" x2="74121" y2="58170"/>
                      <a14:foregroundMark x1="67839" y1="59477" x2="67839" y2="59477"/>
                      <a14:foregroundMark x1="63568" y1="59477" x2="63568" y2="59477"/>
                      <a14:foregroundMark x1="57789" y1="61438" x2="57789" y2="61438"/>
                      <a14:foregroundMark x1="56533" y1="61438" x2="56533" y2="61438"/>
                      <a14:foregroundMark x1="52261" y1="61438" x2="52261" y2="61438"/>
                      <a14:foregroundMark x1="21859" y1="61438" x2="21859" y2="61438"/>
                      <a14:backgroundMark x1="72111" y1="47712" x2="72111" y2="47712"/>
                      <a14:backgroundMark x1="75377" y1="47712" x2="75377" y2="47712"/>
                      <a14:backgroundMark x1="61307" y1="47059" x2="61307" y2="4705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00975" y="15640050"/>
          <a:ext cx="2426418" cy="932769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37</xdr:row>
      <xdr:rowOff>0</xdr:rowOff>
    </xdr:from>
    <xdr:to>
      <xdr:col>13</xdr:col>
      <xdr:colOff>149943</xdr:colOff>
      <xdr:row>41</xdr:row>
      <xdr:rowOff>170769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0" y="7277100"/>
          <a:ext cx="2426418" cy="9327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857250</xdr:colOff>
      <xdr:row>49</xdr:row>
      <xdr:rowOff>123825</xdr:rowOff>
    </xdr:from>
    <xdr:to>
      <xdr:col>11</xdr:col>
      <xdr:colOff>168114</xdr:colOff>
      <xdr:row>54</xdr:row>
      <xdr:rowOff>133803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8067675"/>
          <a:ext cx="1072989" cy="829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topLeftCell="A10" workbookViewId="0">
      <selection activeCell="I30" sqref="I30"/>
    </sheetView>
  </sheetViews>
  <sheetFormatPr defaultRowHeight="15"/>
  <cols>
    <col min="2" max="2" width="30.140625" customWidth="1"/>
    <col min="5" max="5" width="12.28515625" customWidth="1"/>
    <col min="6" max="6" width="20.7109375" customWidth="1"/>
    <col min="7" max="7" width="13.28515625" bestFit="1" customWidth="1"/>
    <col min="8" max="8" width="11.85546875" customWidth="1"/>
    <col min="9" max="9" width="12.85546875" bestFit="1" customWidth="1"/>
    <col min="10" max="10" width="10.5703125" bestFit="1" customWidth="1"/>
    <col min="11" max="11" width="14.5703125" customWidth="1"/>
    <col min="12" max="13" width="11.5703125" bestFit="1" customWidth="1"/>
    <col min="15" max="15" width="14.5703125" customWidth="1"/>
    <col min="16" max="16" width="14" customWidth="1"/>
  </cols>
  <sheetData>
    <row r="1" spans="1:16" ht="15.75">
      <c r="A1" s="379" t="s">
        <v>430</v>
      </c>
      <c r="B1" s="379"/>
      <c r="C1" s="379"/>
      <c r="D1" s="379"/>
      <c r="E1" s="379"/>
      <c r="F1" s="379"/>
    </row>
    <row r="2" spans="1:16" ht="15.75">
      <c r="A2" s="379"/>
      <c r="B2" s="876" t="s">
        <v>431</v>
      </c>
      <c r="C2" s="876"/>
      <c r="D2" s="876"/>
      <c r="E2" s="876"/>
      <c r="F2" s="876"/>
    </row>
    <row r="3" spans="1:16" ht="16.5" thickBot="1">
      <c r="A3" s="379"/>
      <c r="B3" s="381"/>
      <c r="C3" s="381"/>
      <c r="D3" s="381"/>
      <c r="E3" s="381"/>
      <c r="F3" s="381"/>
    </row>
    <row r="4" spans="1:16" ht="16.5" thickBot="1">
      <c r="A4" s="379"/>
      <c r="B4" s="841" t="s">
        <v>432</v>
      </c>
      <c r="C4" s="877" t="s">
        <v>433</v>
      </c>
      <c r="D4" s="878"/>
      <c r="E4" s="878"/>
      <c r="F4" s="842" t="s">
        <v>1457</v>
      </c>
      <c r="G4" s="244"/>
      <c r="H4" s="543"/>
      <c r="I4" s="225"/>
      <c r="J4" s="225"/>
      <c r="K4" s="225"/>
    </row>
    <row r="5" spans="1:16" ht="16.5" thickBot="1">
      <c r="A5" s="380"/>
      <c r="B5" s="382" t="s">
        <v>434</v>
      </c>
      <c r="C5" s="874" t="s">
        <v>455</v>
      </c>
      <c r="D5" s="875"/>
      <c r="E5" s="875"/>
      <c r="F5" s="849">
        <v>1463635.18</v>
      </c>
      <c r="G5" s="244"/>
      <c r="H5" s="543"/>
      <c r="I5" s="413"/>
      <c r="J5" s="543"/>
      <c r="K5" s="541"/>
      <c r="L5" s="244"/>
      <c r="M5" s="244"/>
      <c r="N5" s="835"/>
      <c r="O5" s="244"/>
      <c r="P5" s="244"/>
    </row>
    <row r="6" spans="1:16" ht="16.5" thickBot="1">
      <c r="A6" s="380"/>
      <c r="B6" s="382" t="s">
        <v>435</v>
      </c>
      <c r="C6" s="874" t="s">
        <v>454</v>
      </c>
      <c r="D6" s="875"/>
      <c r="E6" s="875"/>
      <c r="F6" s="843">
        <v>75406.600000000006</v>
      </c>
      <c r="H6" s="225"/>
      <c r="I6" s="412"/>
      <c r="J6" s="225"/>
      <c r="K6" s="409"/>
    </row>
    <row r="7" spans="1:16" ht="16.5" thickBot="1">
      <c r="A7" s="380"/>
      <c r="B7" s="382" t="s">
        <v>436</v>
      </c>
      <c r="C7" s="874" t="s">
        <v>437</v>
      </c>
      <c r="D7" s="875"/>
      <c r="E7" s="875"/>
      <c r="F7" s="843">
        <v>292000</v>
      </c>
      <c r="G7" s="244"/>
      <c r="H7" s="225"/>
      <c r="I7" s="411"/>
      <c r="J7" s="225"/>
      <c r="K7" s="408"/>
    </row>
    <row r="8" spans="1:16" ht="16.5" thickBot="1">
      <c r="A8" s="380"/>
      <c r="B8" s="382" t="s">
        <v>457</v>
      </c>
      <c r="C8" s="874" t="s">
        <v>456</v>
      </c>
      <c r="D8" s="875"/>
      <c r="E8" s="875"/>
      <c r="F8" s="843">
        <v>137444.85</v>
      </c>
      <c r="G8" s="835"/>
      <c r="H8" s="225"/>
      <c r="I8" s="412"/>
      <c r="J8" s="225"/>
      <c r="K8" s="409"/>
    </row>
    <row r="9" spans="1:16" ht="16.5" thickBot="1">
      <c r="A9" s="380"/>
      <c r="B9" s="382" t="s">
        <v>439</v>
      </c>
      <c r="C9" s="874" t="s">
        <v>440</v>
      </c>
      <c r="D9" s="875"/>
      <c r="E9" s="875"/>
      <c r="F9" s="844">
        <v>583468.35</v>
      </c>
      <c r="G9" s="244"/>
      <c r="H9" s="225"/>
      <c r="I9" s="412"/>
      <c r="J9" s="225"/>
      <c r="K9" s="542"/>
    </row>
    <row r="10" spans="1:16" ht="16.5" thickBot="1">
      <c r="A10" s="380"/>
      <c r="B10" s="382" t="s">
        <v>441</v>
      </c>
      <c r="C10" s="874" t="s">
        <v>458</v>
      </c>
      <c r="D10" s="875"/>
      <c r="E10" s="875"/>
      <c r="F10" s="845">
        <v>282145</v>
      </c>
      <c r="G10" s="244"/>
      <c r="H10" s="225"/>
      <c r="I10" s="414"/>
      <c r="J10" s="225"/>
      <c r="K10" s="244"/>
    </row>
    <row r="11" spans="1:16" ht="16.5" thickBot="1">
      <c r="A11" s="380"/>
      <c r="B11" s="382" t="s">
        <v>442</v>
      </c>
      <c r="C11" s="874" t="s">
        <v>443</v>
      </c>
      <c r="D11" s="875"/>
      <c r="E11" s="875"/>
      <c r="F11" s="843">
        <v>360000</v>
      </c>
      <c r="G11" s="244"/>
      <c r="H11" s="225"/>
      <c r="J11" s="225"/>
      <c r="K11" s="225"/>
    </row>
    <row r="12" spans="1:16" ht="16.5" thickBot="1">
      <c r="A12" s="380"/>
      <c r="B12" s="382" t="s">
        <v>444</v>
      </c>
      <c r="C12" s="874" t="s">
        <v>445</v>
      </c>
      <c r="D12" s="875"/>
      <c r="E12" s="875"/>
      <c r="F12" s="845">
        <v>2672655.6</v>
      </c>
      <c r="G12" s="244"/>
      <c r="H12" s="225"/>
      <c r="I12" s="414"/>
      <c r="J12" s="225"/>
      <c r="K12" s="225"/>
    </row>
    <row r="13" spans="1:16" ht="16.5" thickBot="1">
      <c r="A13" s="380"/>
      <c r="B13" s="382" t="s">
        <v>446</v>
      </c>
      <c r="C13" s="874" t="s">
        <v>452</v>
      </c>
      <c r="D13" s="875"/>
      <c r="E13" s="875"/>
      <c r="F13" s="843">
        <v>1200000</v>
      </c>
      <c r="G13" s="244"/>
      <c r="H13" s="225"/>
      <c r="I13" s="225"/>
      <c r="J13" s="225"/>
      <c r="K13" s="225"/>
    </row>
    <row r="14" spans="1:16" ht="16.5" thickBot="1">
      <c r="A14" s="380"/>
      <c r="B14" s="382" t="s">
        <v>447</v>
      </c>
      <c r="C14" s="874" t="s">
        <v>453</v>
      </c>
      <c r="D14" s="875"/>
      <c r="E14" s="875"/>
      <c r="F14" s="843">
        <v>80000</v>
      </c>
      <c r="H14" s="225"/>
      <c r="I14" s="225"/>
      <c r="J14" s="225"/>
      <c r="K14" s="225"/>
    </row>
    <row r="15" spans="1:16" ht="16.5" thickBot="1">
      <c r="A15" s="380"/>
      <c r="B15" s="382" t="s">
        <v>448</v>
      </c>
      <c r="C15" s="874" t="s">
        <v>449</v>
      </c>
      <c r="D15" s="875"/>
      <c r="E15" s="875"/>
      <c r="F15" s="843">
        <v>123495</v>
      </c>
      <c r="H15" s="225"/>
      <c r="I15" s="225"/>
      <c r="J15" s="225"/>
      <c r="K15" s="225"/>
    </row>
    <row r="16" spans="1:16" ht="16.5" thickBot="1">
      <c r="A16" s="380"/>
      <c r="B16" s="382" t="s">
        <v>450</v>
      </c>
      <c r="C16" s="874" t="s">
        <v>451</v>
      </c>
      <c r="D16" s="875"/>
      <c r="E16" s="875"/>
      <c r="F16" s="843">
        <v>156792</v>
      </c>
      <c r="H16" s="225"/>
      <c r="I16" s="225"/>
      <c r="J16" s="225"/>
      <c r="K16" s="225"/>
    </row>
    <row r="17" spans="1:11" ht="16.5" thickBot="1">
      <c r="A17" s="380"/>
      <c r="B17" s="382" t="s">
        <v>459</v>
      </c>
      <c r="C17" s="874" t="s">
        <v>438</v>
      </c>
      <c r="D17" s="875"/>
      <c r="E17" s="875"/>
      <c r="F17" s="846">
        <v>73125</v>
      </c>
      <c r="G17" s="835"/>
      <c r="H17" s="225"/>
      <c r="I17" s="225"/>
      <c r="J17" s="225"/>
      <c r="K17" s="225"/>
    </row>
    <row r="18" spans="1:11" ht="16.5" thickBot="1">
      <c r="A18" s="380"/>
      <c r="B18" s="382" t="s">
        <v>551</v>
      </c>
      <c r="C18" s="874" t="s">
        <v>1005</v>
      </c>
      <c r="D18" s="875"/>
      <c r="E18" s="875"/>
      <c r="F18" s="843">
        <v>693498</v>
      </c>
      <c r="G18" s="244"/>
      <c r="H18" s="225"/>
      <c r="I18" s="225"/>
      <c r="J18" s="225"/>
      <c r="K18" s="225"/>
    </row>
    <row r="19" spans="1:11" ht="16.5" thickBot="1">
      <c r="A19" s="380"/>
      <c r="B19" s="382"/>
      <c r="C19" s="383"/>
      <c r="D19" s="383"/>
      <c r="E19" s="383"/>
      <c r="F19" s="847"/>
      <c r="H19" s="225"/>
      <c r="I19" s="225"/>
      <c r="J19" s="225"/>
      <c r="K19" s="544"/>
    </row>
    <row r="20" spans="1:11" ht="16.5" thickBot="1">
      <c r="A20" s="380"/>
      <c r="B20" s="382"/>
      <c r="C20" s="383"/>
      <c r="D20" s="383"/>
      <c r="E20" s="383"/>
      <c r="F20" s="847"/>
      <c r="H20" s="225"/>
      <c r="I20" s="225"/>
      <c r="J20" s="225"/>
      <c r="K20" s="542"/>
    </row>
    <row r="21" spans="1:11" ht="16.5" thickBot="1">
      <c r="A21" s="380"/>
      <c r="B21" s="382" t="s">
        <v>149</v>
      </c>
      <c r="C21" s="383"/>
      <c r="D21" s="383"/>
      <c r="E21" s="383"/>
      <c r="F21" s="848">
        <f>SUM(F5:F20)</f>
        <v>8193665.5800000001</v>
      </c>
      <c r="H21" s="225"/>
      <c r="I21" s="225"/>
      <c r="J21" s="225"/>
      <c r="K21" s="542"/>
    </row>
    <row r="22" spans="1:11" ht="16.5" thickBot="1">
      <c r="A22" s="380"/>
      <c r="B22" s="382"/>
      <c r="C22" s="383"/>
      <c r="D22" s="383"/>
      <c r="E22" s="383"/>
      <c r="F22" s="847"/>
      <c r="H22" s="225"/>
      <c r="I22" s="225"/>
      <c r="J22" s="225"/>
      <c r="K22" s="542"/>
    </row>
    <row r="23" spans="1:11" ht="16.5" thickBot="1">
      <c r="A23" s="380"/>
      <c r="B23" s="382"/>
      <c r="C23" s="383"/>
      <c r="D23" s="383"/>
      <c r="E23" s="383"/>
      <c r="F23" s="847"/>
      <c r="H23" s="225"/>
      <c r="I23" s="225"/>
      <c r="J23" s="225"/>
      <c r="K23" s="542"/>
    </row>
    <row r="24" spans="1:11">
      <c r="B24" s="245"/>
      <c r="C24" s="245"/>
      <c r="D24" s="245"/>
      <c r="E24" s="245"/>
      <c r="F24" s="245"/>
      <c r="H24" s="225"/>
      <c r="I24" s="225"/>
      <c r="J24" s="225"/>
      <c r="K24" s="543"/>
    </row>
    <row r="25" spans="1:11" ht="39" customHeight="1">
      <c r="B25" s="871" t="s">
        <v>1455</v>
      </c>
      <c r="C25" s="871"/>
      <c r="D25" s="871"/>
      <c r="E25" s="871"/>
      <c r="F25" s="871"/>
      <c r="H25" s="225"/>
      <c r="I25" s="225"/>
      <c r="J25" s="225"/>
      <c r="K25" s="225"/>
    </row>
    <row r="26" spans="1:11">
      <c r="B26" s="225"/>
      <c r="C26" s="225"/>
      <c r="D26" s="225"/>
      <c r="E26" s="225"/>
      <c r="F26" s="225"/>
      <c r="H26" s="545"/>
      <c r="I26" s="225"/>
      <c r="J26" s="225"/>
      <c r="K26" s="225"/>
    </row>
    <row r="27" spans="1:11">
      <c r="B27" s="225"/>
      <c r="C27" s="225"/>
      <c r="D27" s="225"/>
      <c r="E27" s="225"/>
      <c r="F27" s="225"/>
      <c r="H27" s="545"/>
      <c r="I27" s="225"/>
      <c r="J27" s="225"/>
      <c r="K27" s="225"/>
    </row>
    <row r="28" spans="1:11">
      <c r="B28" s="225"/>
      <c r="C28" s="225"/>
      <c r="D28" s="225"/>
      <c r="E28" s="225"/>
      <c r="F28" s="225"/>
      <c r="H28" s="225"/>
      <c r="I28" s="225"/>
      <c r="J28" s="225"/>
      <c r="K28" s="225"/>
    </row>
    <row r="29" spans="1:11">
      <c r="B29" s="872" t="s">
        <v>494</v>
      </c>
      <c r="C29" s="872"/>
      <c r="F29" s="840" t="s">
        <v>274</v>
      </c>
    </row>
    <row r="30" spans="1:11">
      <c r="B30" s="873" t="s">
        <v>1456</v>
      </c>
      <c r="C30" s="873"/>
      <c r="F30" s="840" t="s">
        <v>276</v>
      </c>
    </row>
  </sheetData>
  <sheetProtection password="CCFC" sheet="1" objects="1" scenarios="1" selectLockedCells="1" selectUnlockedCells="1"/>
  <mergeCells count="19">
    <mergeCell ref="C14:E14"/>
    <mergeCell ref="C15:E15"/>
    <mergeCell ref="C16:E16"/>
    <mergeCell ref="B2:F2"/>
    <mergeCell ref="C9:E9"/>
    <mergeCell ref="C10:E10"/>
    <mergeCell ref="C11:E11"/>
    <mergeCell ref="C12:E12"/>
    <mergeCell ref="C13:E13"/>
    <mergeCell ref="C4:E4"/>
    <mergeCell ref="C5:E5"/>
    <mergeCell ref="C6:E6"/>
    <mergeCell ref="C7:E7"/>
    <mergeCell ref="C8:E8"/>
    <mergeCell ref="B25:F25"/>
    <mergeCell ref="B29:C29"/>
    <mergeCell ref="B30:C30"/>
    <mergeCell ref="C17:E17"/>
    <mergeCell ref="C18:E18"/>
  </mergeCells>
  <pageMargins left="0" right="0" top="1" bottom="1" header="0.3" footer="0.3"/>
  <pageSetup paperSize="256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J54" sqref="J54"/>
    </sheetView>
  </sheetViews>
  <sheetFormatPr defaultRowHeight="12.75"/>
  <cols>
    <col min="1" max="1" width="10.7109375" style="2" customWidth="1"/>
    <col min="2" max="2" width="34.28515625" style="2" customWidth="1"/>
    <col min="3" max="3" width="13.85546875" style="3" customWidth="1"/>
    <col min="4" max="4" width="7.7109375" style="2" customWidth="1"/>
    <col min="5" max="5" width="6.42578125" style="2" customWidth="1"/>
    <col min="6" max="6" width="17.7109375" style="2" customWidth="1"/>
    <col min="7" max="7" width="10.7109375" style="2" customWidth="1"/>
    <col min="8" max="8" width="15.7109375" style="2" customWidth="1"/>
    <col min="9" max="9" width="10.7109375" style="2" customWidth="1"/>
    <col min="10" max="10" width="15.7109375" style="2" customWidth="1"/>
    <col min="11" max="11" width="10.7109375" style="2" customWidth="1"/>
    <col min="12" max="12" width="15.7109375" style="2" customWidth="1"/>
    <col min="13" max="13" width="10.7109375" style="2" customWidth="1"/>
    <col min="14" max="14" width="15.7109375" style="2" customWidth="1"/>
    <col min="15" max="256" width="9.140625" style="1"/>
    <col min="257" max="257" width="10.7109375" style="1" customWidth="1"/>
    <col min="258" max="258" width="34.28515625" style="1" customWidth="1"/>
    <col min="259" max="259" width="13.85546875" style="1" customWidth="1"/>
    <col min="260" max="260" width="7.7109375" style="1" customWidth="1"/>
    <col min="261" max="261" width="6.42578125" style="1" customWidth="1"/>
    <col min="262" max="262" width="17.7109375" style="1" customWidth="1"/>
    <col min="263" max="263" width="10.7109375" style="1" customWidth="1"/>
    <col min="264" max="264" width="15.7109375" style="1" customWidth="1"/>
    <col min="265" max="265" width="10.7109375" style="1" customWidth="1"/>
    <col min="266" max="266" width="15.7109375" style="1" customWidth="1"/>
    <col min="267" max="267" width="10.7109375" style="1" customWidth="1"/>
    <col min="268" max="268" width="15.7109375" style="1" customWidth="1"/>
    <col min="269" max="269" width="10.7109375" style="1" customWidth="1"/>
    <col min="270" max="270" width="15.7109375" style="1" customWidth="1"/>
    <col min="271" max="512" width="9.140625" style="1"/>
    <col min="513" max="513" width="10.7109375" style="1" customWidth="1"/>
    <col min="514" max="514" width="34.28515625" style="1" customWidth="1"/>
    <col min="515" max="515" width="13.85546875" style="1" customWidth="1"/>
    <col min="516" max="516" width="7.7109375" style="1" customWidth="1"/>
    <col min="517" max="517" width="6.42578125" style="1" customWidth="1"/>
    <col min="518" max="518" width="17.7109375" style="1" customWidth="1"/>
    <col min="519" max="519" width="10.7109375" style="1" customWidth="1"/>
    <col min="520" max="520" width="15.7109375" style="1" customWidth="1"/>
    <col min="521" max="521" width="10.7109375" style="1" customWidth="1"/>
    <col min="522" max="522" width="15.7109375" style="1" customWidth="1"/>
    <col min="523" max="523" width="10.7109375" style="1" customWidth="1"/>
    <col min="524" max="524" width="15.7109375" style="1" customWidth="1"/>
    <col min="525" max="525" width="10.7109375" style="1" customWidth="1"/>
    <col min="526" max="526" width="15.7109375" style="1" customWidth="1"/>
    <col min="527" max="768" width="9.140625" style="1"/>
    <col min="769" max="769" width="10.7109375" style="1" customWidth="1"/>
    <col min="770" max="770" width="34.28515625" style="1" customWidth="1"/>
    <col min="771" max="771" width="13.85546875" style="1" customWidth="1"/>
    <col min="772" max="772" width="7.7109375" style="1" customWidth="1"/>
    <col min="773" max="773" width="6.42578125" style="1" customWidth="1"/>
    <col min="774" max="774" width="17.7109375" style="1" customWidth="1"/>
    <col min="775" max="775" width="10.7109375" style="1" customWidth="1"/>
    <col min="776" max="776" width="15.7109375" style="1" customWidth="1"/>
    <col min="777" max="777" width="10.7109375" style="1" customWidth="1"/>
    <col min="778" max="778" width="15.7109375" style="1" customWidth="1"/>
    <col min="779" max="779" width="10.7109375" style="1" customWidth="1"/>
    <col min="780" max="780" width="15.7109375" style="1" customWidth="1"/>
    <col min="781" max="781" width="10.7109375" style="1" customWidth="1"/>
    <col min="782" max="782" width="15.7109375" style="1" customWidth="1"/>
    <col min="783" max="1024" width="9.140625" style="1"/>
    <col min="1025" max="1025" width="10.7109375" style="1" customWidth="1"/>
    <col min="1026" max="1026" width="34.28515625" style="1" customWidth="1"/>
    <col min="1027" max="1027" width="13.85546875" style="1" customWidth="1"/>
    <col min="1028" max="1028" width="7.7109375" style="1" customWidth="1"/>
    <col min="1029" max="1029" width="6.42578125" style="1" customWidth="1"/>
    <col min="1030" max="1030" width="17.7109375" style="1" customWidth="1"/>
    <col min="1031" max="1031" width="10.7109375" style="1" customWidth="1"/>
    <col min="1032" max="1032" width="15.7109375" style="1" customWidth="1"/>
    <col min="1033" max="1033" width="10.7109375" style="1" customWidth="1"/>
    <col min="1034" max="1034" width="15.7109375" style="1" customWidth="1"/>
    <col min="1035" max="1035" width="10.7109375" style="1" customWidth="1"/>
    <col min="1036" max="1036" width="15.7109375" style="1" customWidth="1"/>
    <col min="1037" max="1037" width="10.7109375" style="1" customWidth="1"/>
    <col min="1038" max="1038" width="15.7109375" style="1" customWidth="1"/>
    <col min="1039" max="1280" width="9.140625" style="1"/>
    <col min="1281" max="1281" width="10.7109375" style="1" customWidth="1"/>
    <col min="1282" max="1282" width="34.28515625" style="1" customWidth="1"/>
    <col min="1283" max="1283" width="13.85546875" style="1" customWidth="1"/>
    <col min="1284" max="1284" width="7.7109375" style="1" customWidth="1"/>
    <col min="1285" max="1285" width="6.42578125" style="1" customWidth="1"/>
    <col min="1286" max="1286" width="17.7109375" style="1" customWidth="1"/>
    <col min="1287" max="1287" width="10.7109375" style="1" customWidth="1"/>
    <col min="1288" max="1288" width="15.7109375" style="1" customWidth="1"/>
    <col min="1289" max="1289" width="10.7109375" style="1" customWidth="1"/>
    <col min="1290" max="1290" width="15.7109375" style="1" customWidth="1"/>
    <col min="1291" max="1291" width="10.7109375" style="1" customWidth="1"/>
    <col min="1292" max="1292" width="15.7109375" style="1" customWidth="1"/>
    <col min="1293" max="1293" width="10.7109375" style="1" customWidth="1"/>
    <col min="1294" max="1294" width="15.7109375" style="1" customWidth="1"/>
    <col min="1295" max="1536" width="9.140625" style="1"/>
    <col min="1537" max="1537" width="10.7109375" style="1" customWidth="1"/>
    <col min="1538" max="1538" width="34.28515625" style="1" customWidth="1"/>
    <col min="1539" max="1539" width="13.85546875" style="1" customWidth="1"/>
    <col min="1540" max="1540" width="7.7109375" style="1" customWidth="1"/>
    <col min="1541" max="1541" width="6.42578125" style="1" customWidth="1"/>
    <col min="1542" max="1542" width="17.7109375" style="1" customWidth="1"/>
    <col min="1543" max="1543" width="10.7109375" style="1" customWidth="1"/>
    <col min="1544" max="1544" width="15.7109375" style="1" customWidth="1"/>
    <col min="1545" max="1545" width="10.7109375" style="1" customWidth="1"/>
    <col min="1546" max="1546" width="15.7109375" style="1" customWidth="1"/>
    <col min="1547" max="1547" width="10.7109375" style="1" customWidth="1"/>
    <col min="1548" max="1548" width="15.7109375" style="1" customWidth="1"/>
    <col min="1549" max="1549" width="10.7109375" style="1" customWidth="1"/>
    <col min="1550" max="1550" width="15.7109375" style="1" customWidth="1"/>
    <col min="1551" max="1792" width="9.140625" style="1"/>
    <col min="1793" max="1793" width="10.7109375" style="1" customWidth="1"/>
    <col min="1794" max="1794" width="34.28515625" style="1" customWidth="1"/>
    <col min="1795" max="1795" width="13.85546875" style="1" customWidth="1"/>
    <col min="1796" max="1796" width="7.7109375" style="1" customWidth="1"/>
    <col min="1797" max="1797" width="6.42578125" style="1" customWidth="1"/>
    <col min="1798" max="1798" width="17.7109375" style="1" customWidth="1"/>
    <col min="1799" max="1799" width="10.7109375" style="1" customWidth="1"/>
    <col min="1800" max="1800" width="15.7109375" style="1" customWidth="1"/>
    <col min="1801" max="1801" width="10.7109375" style="1" customWidth="1"/>
    <col min="1802" max="1802" width="15.7109375" style="1" customWidth="1"/>
    <col min="1803" max="1803" width="10.7109375" style="1" customWidth="1"/>
    <col min="1804" max="1804" width="15.7109375" style="1" customWidth="1"/>
    <col min="1805" max="1805" width="10.7109375" style="1" customWidth="1"/>
    <col min="1806" max="1806" width="15.7109375" style="1" customWidth="1"/>
    <col min="1807" max="2048" width="9.140625" style="1"/>
    <col min="2049" max="2049" width="10.7109375" style="1" customWidth="1"/>
    <col min="2050" max="2050" width="34.28515625" style="1" customWidth="1"/>
    <col min="2051" max="2051" width="13.85546875" style="1" customWidth="1"/>
    <col min="2052" max="2052" width="7.7109375" style="1" customWidth="1"/>
    <col min="2053" max="2053" width="6.42578125" style="1" customWidth="1"/>
    <col min="2054" max="2054" width="17.7109375" style="1" customWidth="1"/>
    <col min="2055" max="2055" width="10.7109375" style="1" customWidth="1"/>
    <col min="2056" max="2056" width="15.7109375" style="1" customWidth="1"/>
    <col min="2057" max="2057" width="10.7109375" style="1" customWidth="1"/>
    <col min="2058" max="2058" width="15.7109375" style="1" customWidth="1"/>
    <col min="2059" max="2059" width="10.7109375" style="1" customWidth="1"/>
    <col min="2060" max="2060" width="15.7109375" style="1" customWidth="1"/>
    <col min="2061" max="2061" width="10.7109375" style="1" customWidth="1"/>
    <col min="2062" max="2062" width="15.7109375" style="1" customWidth="1"/>
    <col min="2063" max="2304" width="9.140625" style="1"/>
    <col min="2305" max="2305" width="10.7109375" style="1" customWidth="1"/>
    <col min="2306" max="2306" width="34.28515625" style="1" customWidth="1"/>
    <col min="2307" max="2307" width="13.85546875" style="1" customWidth="1"/>
    <col min="2308" max="2308" width="7.7109375" style="1" customWidth="1"/>
    <col min="2309" max="2309" width="6.42578125" style="1" customWidth="1"/>
    <col min="2310" max="2310" width="17.7109375" style="1" customWidth="1"/>
    <col min="2311" max="2311" width="10.7109375" style="1" customWidth="1"/>
    <col min="2312" max="2312" width="15.7109375" style="1" customWidth="1"/>
    <col min="2313" max="2313" width="10.7109375" style="1" customWidth="1"/>
    <col min="2314" max="2314" width="15.7109375" style="1" customWidth="1"/>
    <col min="2315" max="2315" width="10.7109375" style="1" customWidth="1"/>
    <col min="2316" max="2316" width="15.7109375" style="1" customWidth="1"/>
    <col min="2317" max="2317" width="10.7109375" style="1" customWidth="1"/>
    <col min="2318" max="2318" width="15.7109375" style="1" customWidth="1"/>
    <col min="2319" max="2560" width="9.140625" style="1"/>
    <col min="2561" max="2561" width="10.7109375" style="1" customWidth="1"/>
    <col min="2562" max="2562" width="34.28515625" style="1" customWidth="1"/>
    <col min="2563" max="2563" width="13.85546875" style="1" customWidth="1"/>
    <col min="2564" max="2564" width="7.7109375" style="1" customWidth="1"/>
    <col min="2565" max="2565" width="6.42578125" style="1" customWidth="1"/>
    <col min="2566" max="2566" width="17.7109375" style="1" customWidth="1"/>
    <col min="2567" max="2567" width="10.7109375" style="1" customWidth="1"/>
    <col min="2568" max="2568" width="15.7109375" style="1" customWidth="1"/>
    <col min="2569" max="2569" width="10.7109375" style="1" customWidth="1"/>
    <col min="2570" max="2570" width="15.7109375" style="1" customWidth="1"/>
    <col min="2571" max="2571" width="10.7109375" style="1" customWidth="1"/>
    <col min="2572" max="2572" width="15.7109375" style="1" customWidth="1"/>
    <col min="2573" max="2573" width="10.7109375" style="1" customWidth="1"/>
    <col min="2574" max="2574" width="15.7109375" style="1" customWidth="1"/>
    <col min="2575" max="2816" width="9.140625" style="1"/>
    <col min="2817" max="2817" width="10.7109375" style="1" customWidth="1"/>
    <col min="2818" max="2818" width="34.28515625" style="1" customWidth="1"/>
    <col min="2819" max="2819" width="13.85546875" style="1" customWidth="1"/>
    <col min="2820" max="2820" width="7.7109375" style="1" customWidth="1"/>
    <col min="2821" max="2821" width="6.42578125" style="1" customWidth="1"/>
    <col min="2822" max="2822" width="17.7109375" style="1" customWidth="1"/>
    <col min="2823" max="2823" width="10.7109375" style="1" customWidth="1"/>
    <col min="2824" max="2824" width="15.7109375" style="1" customWidth="1"/>
    <col min="2825" max="2825" width="10.7109375" style="1" customWidth="1"/>
    <col min="2826" max="2826" width="15.7109375" style="1" customWidth="1"/>
    <col min="2827" max="2827" width="10.7109375" style="1" customWidth="1"/>
    <col min="2828" max="2828" width="15.7109375" style="1" customWidth="1"/>
    <col min="2829" max="2829" width="10.7109375" style="1" customWidth="1"/>
    <col min="2830" max="2830" width="15.7109375" style="1" customWidth="1"/>
    <col min="2831" max="3072" width="9.140625" style="1"/>
    <col min="3073" max="3073" width="10.7109375" style="1" customWidth="1"/>
    <col min="3074" max="3074" width="34.28515625" style="1" customWidth="1"/>
    <col min="3075" max="3075" width="13.85546875" style="1" customWidth="1"/>
    <col min="3076" max="3076" width="7.7109375" style="1" customWidth="1"/>
    <col min="3077" max="3077" width="6.42578125" style="1" customWidth="1"/>
    <col min="3078" max="3078" width="17.7109375" style="1" customWidth="1"/>
    <col min="3079" max="3079" width="10.7109375" style="1" customWidth="1"/>
    <col min="3080" max="3080" width="15.7109375" style="1" customWidth="1"/>
    <col min="3081" max="3081" width="10.7109375" style="1" customWidth="1"/>
    <col min="3082" max="3082" width="15.7109375" style="1" customWidth="1"/>
    <col min="3083" max="3083" width="10.7109375" style="1" customWidth="1"/>
    <col min="3084" max="3084" width="15.7109375" style="1" customWidth="1"/>
    <col min="3085" max="3085" width="10.7109375" style="1" customWidth="1"/>
    <col min="3086" max="3086" width="15.7109375" style="1" customWidth="1"/>
    <col min="3087" max="3328" width="9.140625" style="1"/>
    <col min="3329" max="3329" width="10.7109375" style="1" customWidth="1"/>
    <col min="3330" max="3330" width="34.28515625" style="1" customWidth="1"/>
    <col min="3331" max="3331" width="13.85546875" style="1" customWidth="1"/>
    <col min="3332" max="3332" width="7.7109375" style="1" customWidth="1"/>
    <col min="3333" max="3333" width="6.42578125" style="1" customWidth="1"/>
    <col min="3334" max="3334" width="17.7109375" style="1" customWidth="1"/>
    <col min="3335" max="3335" width="10.7109375" style="1" customWidth="1"/>
    <col min="3336" max="3336" width="15.7109375" style="1" customWidth="1"/>
    <col min="3337" max="3337" width="10.7109375" style="1" customWidth="1"/>
    <col min="3338" max="3338" width="15.7109375" style="1" customWidth="1"/>
    <col min="3339" max="3339" width="10.7109375" style="1" customWidth="1"/>
    <col min="3340" max="3340" width="15.7109375" style="1" customWidth="1"/>
    <col min="3341" max="3341" width="10.7109375" style="1" customWidth="1"/>
    <col min="3342" max="3342" width="15.7109375" style="1" customWidth="1"/>
    <col min="3343" max="3584" width="9.140625" style="1"/>
    <col min="3585" max="3585" width="10.7109375" style="1" customWidth="1"/>
    <col min="3586" max="3586" width="34.28515625" style="1" customWidth="1"/>
    <col min="3587" max="3587" width="13.85546875" style="1" customWidth="1"/>
    <col min="3588" max="3588" width="7.7109375" style="1" customWidth="1"/>
    <col min="3589" max="3589" width="6.42578125" style="1" customWidth="1"/>
    <col min="3590" max="3590" width="17.7109375" style="1" customWidth="1"/>
    <col min="3591" max="3591" width="10.7109375" style="1" customWidth="1"/>
    <col min="3592" max="3592" width="15.7109375" style="1" customWidth="1"/>
    <col min="3593" max="3593" width="10.7109375" style="1" customWidth="1"/>
    <col min="3594" max="3594" width="15.7109375" style="1" customWidth="1"/>
    <col min="3595" max="3595" width="10.7109375" style="1" customWidth="1"/>
    <col min="3596" max="3596" width="15.7109375" style="1" customWidth="1"/>
    <col min="3597" max="3597" width="10.7109375" style="1" customWidth="1"/>
    <col min="3598" max="3598" width="15.7109375" style="1" customWidth="1"/>
    <col min="3599" max="3840" width="9.140625" style="1"/>
    <col min="3841" max="3841" width="10.7109375" style="1" customWidth="1"/>
    <col min="3842" max="3842" width="34.28515625" style="1" customWidth="1"/>
    <col min="3843" max="3843" width="13.85546875" style="1" customWidth="1"/>
    <col min="3844" max="3844" width="7.7109375" style="1" customWidth="1"/>
    <col min="3845" max="3845" width="6.42578125" style="1" customWidth="1"/>
    <col min="3846" max="3846" width="17.7109375" style="1" customWidth="1"/>
    <col min="3847" max="3847" width="10.7109375" style="1" customWidth="1"/>
    <col min="3848" max="3848" width="15.7109375" style="1" customWidth="1"/>
    <col min="3849" max="3849" width="10.7109375" style="1" customWidth="1"/>
    <col min="3850" max="3850" width="15.7109375" style="1" customWidth="1"/>
    <col min="3851" max="3851" width="10.7109375" style="1" customWidth="1"/>
    <col min="3852" max="3852" width="15.7109375" style="1" customWidth="1"/>
    <col min="3853" max="3853" width="10.7109375" style="1" customWidth="1"/>
    <col min="3854" max="3854" width="15.7109375" style="1" customWidth="1"/>
    <col min="3855" max="4096" width="9.140625" style="1"/>
    <col min="4097" max="4097" width="10.7109375" style="1" customWidth="1"/>
    <col min="4098" max="4098" width="34.28515625" style="1" customWidth="1"/>
    <col min="4099" max="4099" width="13.85546875" style="1" customWidth="1"/>
    <col min="4100" max="4100" width="7.7109375" style="1" customWidth="1"/>
    <col min="4101" max="4101" width="6.42578125" style="1" customWidth="1"/>
    <col min="4102" max="4102" width="17.7109375" style="1" customWidth="1"/>
    <col min="4103" max="4103" width="10.7109375" style="1" customWidth="1"/>
    <col min="4104" max="4104" width="15.7109375" style="1" customWidth="1"/>
    <col min="4105" max="4105" width="10.7109375" style="1" customWidth="1"/>
    <col min="4106" max="4106" width="15.7109375" style="1" customWidth="1"/>
    <col min="4107" max="4107" width="10.7109375" style="1" customWidth="1"/>
    <col min="4108" max="4108" width="15.7109375" style="1" customWidth="1"/>
    <col min="4109" max="4109" width="10.7109375" style="1" customWidth="1"/>
    <col min="4110" max="4110" width="15.7109375" style="1" customWidth="1"/>
    <col min="4111" max="4352" width="9.140625" style="1"/>
    <col min="4353" max="4353" width="10.7109375" style="1" customWidth="1"/>
    <col min="4354" max="4354" width="34.28515625" style="1" customWidth="1"/>
    <col min="4355" max="4355" width="13.85546875" style="1" customWidth="1"/>
    <col min="4356" max="4356" width="7.7109375" style="1" customWidth="1"/>
    <col min="4357" max="4357" width="6.42578125" style="1" customWidth="1"/>
    <col min="4358" max="4358" width="17.7109375" style="1" customWidth="1"/>
    <col min="4359" max="4359" width="10.7109375" style="1" customWidth="1"/>
    <col min="4360" max="4360" width="15.7109375" style="1" customWidth="1"/>
    <col min="4361" max="4361" width="10.7109375" style="1" customWidth="1"/>
    <col min="4362" max="4362" width="15.7109375" style="1" customWidth="1"/>
    <col min="4363" max="4363" width="10.7109375" style="1" customWidth="1"/>
    <col min="4364" max="4364" width="15.7109375" style="1" customWidth="1"/>
    <col min="4365" max="4365" width="10.7109375" style="1" customWidth="1"/>
    <col min="4366" max="4366" width="15.7109375" style="1" customWidth="1"/>
    <col min="4367" max="4608" width="9.140625" style="1"/>
    <col min="4609" max="4609" width="10.7109375" style="1" customWidth="1"/>
    <col min="4610" max="4610" width="34.28515625" style="1" customWidth="1"/>
    <col min="4611" max="4611" width="13.85546875" style="1" customWidth="1"/>
    <col min="4612" max="4612" width="7.7109375" style="1" customWidth="1"/>
    <col min="4613" max="4613" width="6.42578125" style="1" customWidth="1"/>
    <col min="4614" max="4614" width="17.7109375" style="1" customWidth="1"/>
    <col min="4615" max="4615" width="10.7109375" style="1" customWidth="1"/>
    <col min="4616" max="4616" width="15.7109375" style="1" customWidth="1"/>
    <col min="4617" max="4617" width="10.7109375" style="1" customWidth="1"/>
    <col min="4618" max="4618" width="15.7109375" style="1" customWidth="1"/>
    <col min="4619" max="4619" width="10.7109375" style="1" customWidth="1"/>
    <col min="4620" max="4620" width="15.7109375" style="1" customWidth="1"/>
    <col min="4621" max="4621" width="10.7109375" style="1" customWidth="1"/>
    <col min="4622" max="4622" width="15.7109375" style="1" customWidth="1"/>
    <col min="4623" max="4864" width="9.140625" style="1"/>
    <col min="4865" max="4865" width="10.7109375" style="1" customWidth="1"/>
    <col min="4866" max="4866" width="34.28515625" style="1" customWidth="1"/>
    <col min="4867" max="4867" width="13.85546875" style="1" customWidth="1"/>
    <col min="4868" max="4868" width="7.7109375" style="1" customWidth="1"/>
    <col min="4869" max="4869" width="6.42578125" style="1" customWidth="1"/>
    <col min="4870" max="4870" width="17.7109375" style="1" customWidth="1"/>
    <col min="4871" max="4871" width="10.7109375" style="1" customWidth="1"/>
    <col min="4872" max="4872" width="15.7109375" style="1" customWidth="1"/>
    <col min="4873" max="4873" width="10.7109375" style="1" customWidth="1"/>
    <col min="4874" max="4874" width="15.7109375" style="1" customWidth="1"/>
    <col min="4875" max="4875" width="10.7109375" style="1" customWidth="1"/>
    <col min="4876" max="4876" width="15.7109375" style="1" customWidth="1"/>
    <col min="4877" max="4877" width="10.7109375" style="1" customWidth="1"/>
    <col min="4878" max="4878" width="15.7109375" style="1" customWidth="1"/>
    <col min="4879" max="5120" width="9.140625" style="1"/>
    <col min="5121" max="5121" width="10.7109375" style="1" customWidth="1"/>
    <col min="5122" max="5122" width="34.28515625" style="1" customWidth="1"/>
    <col min="5123" max="5123" width="13.85546875" style="1" customWidth="1"/>
    <col min="5124" max="5124" width="7.7109375" style="1" customWidth="1"/>
    <col min="5125" max="5125" width="6.42578125" style="1" customWidth="1"/>
    <col min="5126" max="5126" width="17.7109375" style="1" customWidth="1"/>
    <col min="5127" max="5127" width="10.7109375" style="1" customWidth="1"/>
    <col min="5128" max="5128" width="15.7109375" style="1" customWidth="1"/>
    <col min="5129" max="5129" width="10.7109375" style="1" customWidth="1"/>
    <col min="5130" max="5130" width="15.7109375" style="1" customWidth="1"/>
    <col min="5131" max="5131" width="10.7109375" style="1" customWidth="1"/>
    <col min="5132" max="5132" width="15.7109375" style="1" customWidth="1"/>
    <col min="5133" max="5133" width="10.7109375" style="1" customWidth="1"/>
    <col min="5134" max="5134" width="15.7109375" style="1" customWidth="1"/>
    <col min="5135" max="5376" width="9.140625" style="1"/>
    <col min="5377" max="5377" width="10.7109375" style="1" customWidth="1"/>
    <col min="5378" max="5378" width="34.28515625" style="1" customWidth="1"/>
    <col min="5379" max="5379" width="13.85546875" style="1" customWidth="1"/>
    <col min="5380" max="5380" width="7.7109375" style="1" customWidth="1"/>
    <col min="5381" max="5381" width="6.42578125" style="1" customWidth="1"/>
    <col min="5382" max="5382" width="17.7109375" style="1" customWidth="1"/>
    <col min="5383" max="5383" width="10.7109375" style="1" customWidth="1"/>
    <col min="5384" max="5384" width="15.7109375" style="1" customWidth="1"/>
    <col min="5385" max="5385" width="10.7109375" style="1" customWidth="1"/>
    <col min="5386" max="5386" width="15.7109375" style="1" customWidth="1"/>
    <col min="5387" max="5387" width="10.7109375" style="1" customWidth="1"/>
    <col min="5388" max="5388" width="15.7109375" style="1" customWidth="1"/>
    <col min="5389" max="5389" width="10.7109375" style="1" customWidth="1"/>
    <col min="5390" max="5390" width="15.7109375" style="1" customWidth="1"/>
    <col min="5391" max="5632" width="9.140625" style="1"/>
    <col min="5633" max="5633" width="10.7109375" style="1" customWidth="1"/>
    <col min="5634" max="5634" width="34.28515625" style="1" customWidth="1"/>
    <col min="5635" max="5635" width="13.85546875" style="1" customWidth="1"/>
    <col min="5636" max="5636" width="7.7109375" style="1" customWidth="1"/>
    <col min="5637" max="5637" width="6.42578125" style="1" customWidth="1"/>
    <col min="5638" max="5638" width="17.7109375" style="1" customWidth="1"/>
    <col min="5639" max="5639" width="10.7109375" style="1" customWidth="1"/>
    <col min="5640" max="5640" width="15.7109375" style="1" customWidth="1"/>
    <col min="5641" max="5641" width="10.7109375" style="1" customWidth="1"/>
    <col min="5642" max="5642" width="15.7109375" style="1" customWidth="1"/>
    <col min="5643" max="5643" width="10.7109375" style="1" customWidth="1"/>
    <col min="5644" max="5644" width="15.7109375" style="1" customWidth="1"/>
    <col min="5645" max="5645" width="10.7109375" style="1" customWidth="1"/>
    <col min="5646" max="5646" width="15.7109375" style="1" customWidth="1"/>
    <col min="5647" max="5888" width="9.140625" style="1"/>
    <col min="5889" max="5889" width="10.7109375" style="1" customWidth="1"/>
    <col min="5890" max="5890" width="34.28515625" style="1" customWidth="1"/>
    <col min="5891" max="5891" width="13.85546875" style="1" customWidth="1"/>
    <col min="5892" max="5892" width="7.7109375" style="1" customWidth="1"/>
    <col min="5893" max="5893" width="6.42578125" style="1" customWidth="1"/>
    <col min="5894" max="5894" width="17.7109375" style="1" customWidth="1"/>
    <col min="5895" max="5895" width="10.7109375" style="1" customWidth="1"/>
    <col min="5896" max="5896" width="15.7109375" style="1" customWidth="1"/>
    <col min="5897" max="5897" width="10.7109375" style="1" customWidth="1"/>
    <col min="5898" max="5898" width="15.7109375" style="1" customWidth="1"/>
    <col min="5899" max="5899" width="10.7109375" style="1" customWidth="1"/>
    <col min="5900" max="5900" width="15.7109375" style="1" customWidth="1"/>
    <col min="5901" max="5901" width="10.7109375" style="1" customWidth="1"/>
    <col min="5902" max="5902" width="15.7109375" style="1" customWidth="1"/>
    <col min="5903" max="6144" width="9.140625" style="1"/>
    <col min="6145" max="6145" width="10.7109375" style="1" customWidth="1"/>
    <col min="6146" max="6146" width="34.28515625" style="1" customWidth="1"/>
    <col min="6147" max="6147" width="13.85546875" style="1" customWidth="1"/>
    <col min="6148" max="6148" width="7.7109375" style="1" customWidth="1"/>
    <col min="6149" max="6149" width="6.42578125" style="1" customWidth="1"/>
    <col min="6150" max="6150" width="17.7109375" style="1" customWidth="1"/>
    <col min="6151" max="6151" width="10.7109375" style="1" customWidth="1"/>
    <col min="6152" max="6152" width="15.7109375" style="1" customWidth="1"/>
    <col min="6153" max="6153" width="10.7109375" style="1" customWidth="1"/>
    <col min="6154" max="6154" width="15.7109375" style="1" customWidth="1"/>
    <col min="6155" max="6155" width="10.7109375" style="1" customWidth="1"/>
    <col min="6156" max="6156" width="15.7109375" style="1" customWidth="1"/>
    <col min="6157" max="6157" width="10.7109375" style="1" customWidth="1"/>
    <col min="6158" max="6158" width="15.7109375" style="1" customWidth="1"/>
    <col min="6159" max="6400" width="9.140625" style="1"/>
    <col min="6401" max="6401" width="10.7109375" style="1" customWidth="1"/>
    <col min="6402" max="6402" width="34.28515625" style="1" customWidth="1"/>
    <col min="6403" max="6403" width="13.85546875" style="1" customWidth="1"/>
    <col min="6404" max="6404" width="7.7109375" style="1" customWidth="1"/>
    <col min="6405" max="6405" width="6.42578125" style="1" customWidth="1"/>
    <col min="6406" max="6406" width="17.7109375" style="1" customWidth="1"/>
    <col min="6407" max="6407" width="10.7109375" style="1" customWidth="1"/>
    <col min="6408" max="6408" width="15.7109375" style="1" customWidth="1"/>
    <col min="6409" max="6409" width="10.7109375" style="1" customWidth="1"/>
    <col min="6410" max="6410" width="15.7109375" style="1" customWidth="1"/>
    <col min="6411" max="6411" width="10.7109375" style="1" customWidth="1"/>
    <col min="6412" max="6412" width="15.7109375" style="1" customWidth="1"/>
    <col min="6413" max="6413" width="10.7109375" style="1" customWidth="1"/>
    <col min="6414" max="6414" width="15.7109375" style="1" customWidth="1"/>
    <col min="6415" max="6656" width="9.140625" style="1"/>
    <col min="6657" max="6657" width="10.7109375" style="1" customWidth="1"/>
    <col min="6658" max="6658" width="34.28515625" style="1" customWidth="1"/>
    <col min="6659" max="6659" width="13.85546875" style="1" customWidth="1"/>
    <col min="6660" max="6660" width="7.7109375" style="1" customWidth="1"/>
    <col min="6661" max="6661" width="6.42578125" style="1" customWidth="1"/>
    <col min="6662" max="6662" width="17.7109375" style="1" customWidth="1"/>
    <col min="6663" max="6663" width="10.7109375" style="1" customWidth="1"/>
    <col min="6664" max="6664" width="15.7109375" style="1" customWidth="1"/>
    <col min="6665" max="6665" width="10.7109375" style="1" customWidth="1"/>
    <col min="6666" max="6666" width="15.7109375" style="1" customWidth="1"/>
    <col min="6667" max="6667" width="10.7109375" style="1" customWidth="1"/>
    <col min="6668" max="6668" width="15.7109375" style="1" customWidth="1"/>
    <col min="6669" max="6669" width="10.7109375" style="1" customWidth="1"/>
    <col min="6670" max="6670" width="15.7109375" style="1" customWidth="1"/>
    <col min="6671" max="6912" width="9.140625" style="1"/>
    <col min="6913" max="6913" width="10.7109375" style="1" customWidth="1"/>
    <col min="6914" max="6914" width="34.28515625" style="1" customWidth="1"/>
    <col min="6915" max="6915" width="13.85546875" style="1" customWidth="1"/>
    <col min="6916" max="6916" width="7.7109375" style="1" customWidth="1"/>
    <col min="6917" max="6917" width="6.42578125" style="1" customWidth="1"/>
    <col min="6918" max="6918" width="17.7109375" style="1" customWidth="1"/>
    <col min="6919" max="6919" width="10.7109375" style="1" customWidth="1"/>
    <col min="6920" max="6920" width="15.7109375" style="1" customWidth="1"/>
    <col min="6921" max="6921" width="10.7109375" style="1" customWidth="1"/>
    <col min="6922" max="6922" width="15.7109375" style="1" customWidth="1"/>
    <col min="6923" max="6923" width="10.7109375" style="1" customWidth="1"/>
    <col min="6924" max="6924" width="15.7109375" style="1" customWidth="1"/>
    <col min="6925" max="6925" width="10.7109375" style="1" customWidth="1"/>
    <col min="6926" max="6926" width="15.7109375" style="1" customWidth="1"/>
    <col min="6927" max="7168" width="9.140625" style="1"/>
    <col min="7169" max="7169" width="10.7109375" style="1" customWidth="1"/>
    <col min="7170" max="7170" width="34.28515625" style="1" customWidth="1"/>
    <col min="7171" max="7171" width="13.85546875" style="1" customWidth="1"/>
    <col min="7172" max="7172" width="7.7109375" style="1" customWidth="1"/>
    <col min="7173" max="7173" width="6.42578125" style="1" customWidth="1"/>
    <col min="7174" max="7174" width="17.7109375" style="1" customWidth="1"/>
    <col min="7175" max="7175" width="10.7109375" style="1" customWidth="1"/>
    <col min="7176" max="7176" width="15.7109375" style="1" customWidth="1"/>
    <col min="7177" max="7177" width="10.7109375" style="1" customWidth="1"/>
    <col min="7178" max="7178" width="15.7109375" style="1" customWidth="1"/>
    <col min="7179" max="7179" width="10.7109375" style="1" customWidth="1"/>
    <col min="7180" max="7180" width="15.7109375" style="1" customWidth="1"/>
    <col min="7181" max="7181" width="10.7109375" style="1" customWidth="1"/>
    <col min="7182" max="7182" width="15.7109375" style="1" customWidth="1"/>
    <col min="7183" max="7424" width="9.140625" style="1"/>
    <col min="7425" max="7425" width="10.7109375" style="1" customWidth="1"/>
    <col min="7426" max="7426" width="34.28515625" style="1" customWidth="1"/>
    <col min="7427" max="7427" width="13.85546875" style="1" customWidth="1"/>
    <col min="7428" max="7428" width="7.7109375" style="1" customWidth="1"/>
    <col min="7429" max="7429" width="6.42578125" style="1" customWidth="1"/>
    <col min="7430" max="7430" width="17.7109375" style="1" customWidth="1"/>
    <col min="7431" max="7431" width="10.7109375" style="1" customWidth="1"/>
    <col min="7432" max="7432" width="15.7109375" style="1" customWidth="1"/>
    <col min="7433" max="7433" width="10.7109375" style="1" customWidth="1"/>
    <col min="7434" max="7434" width="15.7109375" style="1" customWidth="1"/>
    <col min="7435" max="7435" width="10.7109375" style="1" customWidth="1"/>
    <col min="7436" max="7436" width="15.7109375" style="1" customWidth="1"/>
    <col min="7437" max="7437" width="10.7109375" style="1" customWidth="1"/>
    <col min="7438" max="7438" width="15.7109375" style="1" customWidth="1"/>
    <col min="7439" max="7680" width="9.140625" style="1"/>
    <col min="7681" max="7681" width="10.7109375" style="1" customWidth="1"/>
    <col min="7682" max="7682" width="34.28515625" style="1" customWidth="1"/>
    <col min="7683" max="7683" width="13.85546875" style="1" customWidth="1"/>
    <col min="7684" max="7684" width="7.7109375" style="1" customWidth="1"/>
    <col min="7685" max="7685" width="6.42578125" style="1" customWidth="1"/>
    <col min="7686" max="7686" width="17.7109375" style="1" customWidth="1"/>
    <col min="7687" max="7687" width="10.7109375" style="1" customWidth="1"/>
    <col min="7688" max="7688" width="15.7109375" style="1" customWidth="1"/>
    <col min="7689" max="7689" width="10.7109375" style="1" customWidth="1"/>
    <col min="7690" max="7690" width="15.7109375" style="1" customWidth="1"/>
    <col min="7691" max="7691" width="10.7109375" style="1" customWidth="1"/>
    <col min="7692" max="7692" width="15.7109375" style="1" customWidth="1"/>
    <col min="7693" max="7693" width="10.7109375" style="1" customWidth="1"/>
    <col min="7694" max="7694" width="15.7109375" style="1" customWidth="1"/>
    <col min="7695" max="7936" width="9.140625" style="1"/>
    <col min="7937" max="7937" width="10.7109375" style="1" customWidth="1"/>
    <col min="7938" max="7938" width="34.28515625" style="1" customWidth="1"/>
    <col min="7939" max="7939" width="13.85546875" style="1" customWidth="1"/>
    <col min="7940" max="7940" width="7.7109375" style="1" customWidth="1"/>
    <col min="7941" max="7941" width="6.42578125" style="1" customWidth="1"/>
    <col min="7942" max="7942" width="17.7109375" style="1" customWidth="1"/>
    <col min="7943" max="7943" width="10.7109375" style="1" customWidth="1"/>
    <col min="7944" max="7944" width="15.7109375" style="1" customWidth="1"/>
    <col min="7945" max="7945" width="10.7109375" style="1" customWidth="1"/>
    <col min="7946" max="7946" width="15.7109375" style="1" customWidth="1"/>
    <col min="7947" max="7947" width="10.7109375" style="1" customWidth="1"/>
    <col min="7948" max="7948" width="15.7109375" style="1" customWidth="1"/>
    <col min="7949" max="7949" width="10.7109375" style="1" customWidth="1"/>
    <col min="7950" max="7950" width="15.7109375" style="1" customWidth="1"/>
    <col min="7951" max="8192" width="9.140625" style="1"/>
    <col min="8193" max="8193" width="10.7109375" style="1" customWidth="1"/>
    <col min="8194" max="8194" width="34.28515625" style="1" customWidth="1"/>
    <col min="8195" max="8195" width="13.85546875" style="1" customWidth="1"/>
    <col min="8196" max="8196" width="7.7109375" style="1" customWidth="1"/>
    <col min="8197" max="8197" width="6.42578125" style="1" customWidth="1"/>
    <col min="8198" max="8198" width="17.7109375" style="1" customWidth="1"/>
    <col min="8199" max="8199" width="10.7109375" style="1" customWidth="1"/>
    <col min="8200" max="8200" width="15.7109375" style="1" customWidth="1"/>
    <col min="8201" max="8201" width="10.7109375" style="1" customWidth="1"/>
    <col min="8202" max="8202" width="15.7109375" style="1" customWidth="1"/>
    <col min="8203" max="8203" width="10.7109375" style="1" customWidth="1"/>
    <col min="8204" max="8204" width="15.7109375" style="1" customWidth="1"/>
    <col min="8205" max="8205" width="10.7109375" style="1" customWidth="1"/>
    <col min="8206" max="8206" width="15.7109375" style="1" customWidth="1"/>
    <col min="8207" max="8448" width="9.140625" style="1"/>
    <col min="8449" max="8449" width="10.7109375" style="1" customWidth="1"/>
    <col min="8450" max="8450" width="34.28515625" style="1" customWidth="1"/>
    <col min="8451" max="8451" width="13.85546875" style="1" customWidth="1"/>
    <col min="8452" max="8452" width="7.7109375" style="1" customWidth="1"/>
    <col min="8453" max="8453" width="6.42578125" style="1" customWidth="1"/>
    <col min="8454" max="8454" width="17.7109375" style="1" customWidth="1"/>
    <col min="8455" max="8455" width="10.7109375" style="1" customWidth="1"/>
    <col min="8456" max="8456" width="15.7109375" style="1" customWidth="1"/>
    <col min="8457" max="8457" width="10.7109375" style="1" customWidth="1"/>
    <col min="8458" max="8458" width="15.7109375" style="1" customWidth="1"/>
    <col min="8459" max="8459" width="10.7109375" style="1" customWidth="1"/>
    <col min="8460" max="8460" width="15.7109375" style="1" customWidth="1"/>
    <col min="8461" max="8461" width="10.7109375" style="1" customWidth="1"/>
    <col min="8462" max="8462" width="15.7109375" style="1" customWidth="1"/>
    <col min="8463" max="8704" width="9.140625" style="1"/>
    <col min="8705" max="8705" width="10.7109375" style="1" customWidth="1"/>
    <col min="8706" max="8706" width="34.28515625" style="1" customWidth="1"/>
    <col min="8707" max="8707" width="13.85546875" style="1" customWidth="1"/>
    <col min="8708" max="8708" width="7.7109375" style="1" customWidth="1"/>
    <col min="8709" max="8709" width="6.42578125" style="1" customWidth="1"/>
    <col min="8710" max="8710" width="17.7109375" style="1" customWidth="1"/>
    <col min="8711" max="8711" width="10.7109375" style="1" customWidth="1"/>
    <col min="8712" max="8712" width="15.7109375" style="1" customWidth="1"/>
    <col min="8713" max="8713" width="10.7109375" style="1" customWidth="1"/>
    <col min="8714" max="8714" width="15.7109375" style="1" customWidth="1"/>
    <col min="8715" max="8715" width="10.7109375" style="1" customWidth="1"/>
    <col min="8716" max="8716" width="15.7109375" style="1" customWidth="1"/>
    <col min="8717" max="8717" width="10.7109375" style="1" customWidth="1"/>
    <col min="8718" max="8718" width="15.7109375" style="1" customWidth="1"/>
    <col min="8719" max="8960" width="9.140625" style="1"/>
    <col min="8961" max="8961" width="10.7109375" style="1" customWidth="1"/>
    <col min="8962" max="8962" width="34.28515625" style="1" customWidth="1"/>
    <col min="8963" max="8963" width="13.85546875" style="1" customWidth="1"/>
    <col min="8964" max="8964" width="7.7109375" style="1" customWidth="1"/>
    <col min="8965" max="8965" width="6.42578125" style="1" customWidth="1"/>
    <col min="8966" max="8966" width="17.7109375" style="1" customWidth="1"/>
    <col min="8967" max="8967" width="10.7109375" style="1" customWidth="1"/>
    <col min="8968" max="8968" width="15.7109375" style="1" customWidth="1"/>
    <col min="8969" max="8969" width="10.7109375" style="1" customWidth="1"/>
    <col min="8970" max="8970" width="15.7109375" style="1" customWidth="1"/>
    <col min="8971" max="8971" width="10.7109375" style="1" customWidth="1"/>
    <col min="8972" max="8972" width="15.7109375" style="1" customWidth="1"/>
    <col min="8973" max="8973" width="10.7109375" style="1" customWidth="1"/>
    <col min="8974" max="8974" width="15.7109375" style="1" customWidth="1"/>
    <col min="8975" max="9216" width="9.140625" style="1"/>
    <col min="9217" max="9217" width="10.7109375" style="1" customWidth="1"/>
    <col min="9218" max="9218" width="34.28515625" style="1" customWidth="1"/>
    <col min="9219" max="9219" width="13.85546875" style="1" customWidth="1"/>
    <col min="9220" max="9220" width="7.7109375" style="1" customWidth="1"/>
    <col min="9221" max="9221" width="6.42578125" style="1" customWidth="1"/>
    <col min="9222" max="9222" width="17.7109375" style="1" customWidth="1"/>
    <col min="9223" max="9223" width="10.7109375" style="1" customWidth="1"/>
    <col min="9224" max="9224" width="15.7109375" style="1" customWidth="1"/>
    <col min="9225" max="9225" width="10.7109375" style="1" customWidth="1"/>
    <col min="9226" max="9226" width="15.7109375" style="1" customWidth="1"/>
    <col min="9227" max="9227" width="10.7109375" style="1" customWidth="1"/>
    <col min="9228" max="9228" width="15.7109375" style="1" customWidth="1"/>
    <col min="9229" max="9229" width="10.7109375" style="1" customWidth="1"/>
    <col min="9230" max="9230" width="15.7109375" style="1" customWidth="1"/>
    <col min="9231" max="9472" width="9.140625" style="1"/>
    <col min="9473" max="9473" width="10.7109375" style="1" customWidth="1"/>
    <col min="9474" max="9474" width="34.28515625" style="1" customWidth="1"/>
    <col min="9475" max="9475" width="13.85546875" style="1" customWidth="1"/>
    <col min="9476" max="9476" width="7.7109375" style="1" customWidth="1"/>
    <col min="9477" max="9477" width="6.42578125" style="1" customWidth="1"/>
    <col min="9478" max="9478" width="17.7109375" style="1" customWidth="1"/>
    <col min="9479" max="9479" width="10.7109375" style="1" customWidth="1"/>
    <col min="9480" max="9480" width="15.7109375" style="1" customWidth="1"/>
    <col min="9481" max="9481" width="10.7109375" style="1" customWidth="1"/>
    <col min="9482" max="9482" width="15.7109375" style="1" customWidth="1"/>
    <col min="9483" max="9483" width="10.7109375" style="1" customWidth="1"/>
    <col min="9484" max="9484" width="15.7109375" style="1" customWidth="1"/>
    <col min="9485" max="9485" width="10.7109375" style="1" customWidth="1"/>
    <col min="9486" max="9486" width="15.7109375" style="1" customWidth="1"/>
    <col min="9487" max="9728" width="9.140625" style="1"/>
    <col min="9729" max="9729" width="10.7109375" style="1" customWidth="1"/>
    <col min="9730" max="9730" width="34.28515625" style="1" customWidth="1"/>
    <col min="9731" max="9731" width="13.85546875" style="1" customWidth="1"/>
    <col min="9732" max="9732" width="7.7109375" style="1" customWidth="1"/>
    <col min="9733" max="9733" width="6.42578125" style="1" customWidth="1"/>
    <col min="9734" max="9734" width="17.7109375" style="1" customWidth="1"/>
    <col min="9735" max="9735" width="10.7109375" style="1" customWidth="1"/>
    <col min="9736" max="9736" width="15.7109375" style="1" customWidth="1"/>
    <col min="9737" max="9737" width="10.7109375" style="1" customWidth="1"/>
    <col min="9738" max="9738" width="15.7109375" style="1" customWidth="1"/>
    <col min="9739" max="9739" width="10.7109375" style="1" customWidth="1"/>
    <col min="9740" max="9740" width="15.7109375" style="1" customWidth="1"/>
    <col min="9741" max="9741" width="10.7109375" style="1" customWidth="1"/>
    <col min="9742" max="9742" width="15.7109375" style="1" customWidth="1"/>
    <col min="9743" max="9984" width="9.140625" style="1"/>
    <col min="9985" max="9985" width="10.7109375" style="1" customWidth="1"/>
    <col min="9986" max="9986" width="34.28515625" style="1" customWidth="1"/>
    <col min="9987" max="9987" width="13.85546875" style="1" customWidth="1"/>
    <col min="9988" max="9988" width="7.7109375" style="1" customWidth="1"/>
    <col min="9989" max="9989" width="6.42578125" style="1" customWidth="1"/>
    <col min="9990" max="9990" width="17.7109375" style="1" customWidth="1"/>
    <col min="9991" max="9991" width="10.7109375" style="1" customWidth="1"/>
    <col min="9992" max="9992" width="15.7109375" style="1" customWidth="1"/>
    <col min="9993" max="9993" width="10.7109375" style="1" customWidth="1"/>
    <col min="9994" max="9994" width="15.7109375" style="1" customWidth="1"/>
    <col min="9995" max="9995" width="10.7109375" style="1" customWidth="1"/>
    <col min="9996" max="9996" width="15.7109375" style="1" customWidth="1"/>
    <col min="9997" max="9997" width="10.7109375" style="1" customWidth="1"/>
    <col min="9998" max="9998" width="15.7109375" style="1" customWidth="1"/>
    <col min="9999" max="10240" width="9.140625" style="1"/>
    <col min="10241" max="10241" width="10.7109375" style="1" customWidth="1"/>
    <col min="10242" max="10242" width="34.28515625" style="1" customWidth="1"/>
    <col min="10243" max="10243" width="13.85546875" style="1" customWidth="1"/>
    <col min="10244" max="10244" width="7.7109375" style="1" customWidth="1"/>
    <col min="10245" max="10245" width="6.42578125" style="1" customWidth="1"/>
    <col min="10246" max="10246" width="17.7109375" style="1" customWidth="1"/>
    <col min="10247" max="10247" width="10.7109375" style="1" customWidth="1"/>
    <col min="10248" max="10248" width="15.7109375" style="1" customWidth="1"/>
    <col min="10249" max="10249" width="10.7109375" style="1" customWidth="1"/>
    <col min="10250" max="10250" width="15.7109375" style="1" customWidth="1"/>
    <col min="10251" max="10251" width="10.7109375" style="1" customWidth="1"/>
    <col min="10252" max="10252" width="15.7109375" style="1" customWidth="1"/>
    <col min="10253" max="10253" width="10.7109375" style="1" customWidth="1"/>
    <col min="10254" max="10254" width="15.7109375" style="1" customWidth="1"/>
    <col min="10255" max="10496" width="9.140625" style="1"/>
    <col min="10497" max="10497" width="10.7109375" style="1" customWidth="1"/>
    <col min="10498" max="10498" width="34.28515625" style="1" customWidth="1"/>
    <col min="10499" max="10499" width="13.85546875" style="1" customWidth="1"/>
    <col min="10500" max="10500" width="7.7109375" style="1" customWidth="1"/>
    <col min="10501" max="10501" width="6.42578125" style="1" customWidth="1"/>
    <col min="10502" max="10502" width="17.7109375" style="1" customWidth="1"/>
    <col min="10503" max="10503" width="10.7109375" style="1" customWidth="1"/>
    <col min="10504" max="10504" width="15.7109375" style="1" customWidth="1"/>
    <col min="10505" max="10505" width="10.7109375" style="1" customWidth="1"/>
    <col min="10506" max="10506" width="15.7109375" style="1" customWidth="1"/>
    <col min="10507" max="10507" width="10.7109375" style="1" customWidth="1"/>
    <col min="10508" max="10508" width="15.7109375" style="1" customWidth="1"/>
    <col min="10509" max="10509" width="10.7109375" style="1" customWidth="1"/>
    <col min="10510" max="10510" width="15.7109375" style="1" customWidth="1"/>
    <col min="10511" max="10752" width="9.140625" style="1"/>
    <col min="10753" max="10753" width="10.7109375" style="1" customWidth="1"/>
    <col min="10754" max="10754" width="34.28515625" style="1" customWidth="1"/>
    <col min="10755" max="10755" width="13.85546875" style="1" customWidth="1"/>
    <col min="10756" max="10756" width="7.7109375" style="1" customWidth="1"/>
    <col min="10757" max="10757" width="6.42578125" style="1" customWidth="1"/>
    <col min="10758" max="10758" width="17.7109375" style="1" customWidth="1"/>
    <col min="10759" max="10759" width="10.7109375" style="1" customWidth="1"/>
    <col min="10760" max="10760" width="15.7109375" style="1" customWidth="1"/>
    <col min="10761" max="10761" width="10.7109375" style="1" customWidth="1"/>
    <col min="10762" max="10762" width="15.7109375" style="1" customWidth="1"/>
    <col min="10763" max="10763" width="10.7109375" style="1" customWidth="1"/>
    <col min="10764" max="10764" width="15.7109375" style="1" customWidth="1"/>
    <col min="10765" max="10765" width="10.7109375" style="1" customWidth="1"/>
    <col min="10766" max="10766" width="15.7109375" style="1" customWidth="1"/>
    <col min="10767" max="11008" width="9.140625" style="1"/>
    <col min="11009" max="11009" width="10.7109375" style="1" customWidth="1"/>
    <col min="11010" max="11010" width="34.28515625" style="1" customWidth="1"/>
    <col min="11011" max="11011" width="13.85546875" style="1" customWidth="1"/>
    <col min="11012" max="11012" width="7.7109375" style="1" customWidth="1"/>
    <col min="11013" max="11013" width="6.42578125" style="1" customWidth="1"/>
    <col min="11014" max="11014" width="17.7109375" style="1" customWidth="1"/>
    <col min="11015" max="11015" width="10.7109375" style="1" customWidth="1"/>
    <col min="11016" max="11016" width="15.7109375" style="1" customWidth="1"/>
    <col min="11017" max="11017" width="10.7109375" style="1" customWidth="1"/>
    <col min="11018" max="11018" width="15.7109375" style="1" customWidth="1"/>
    <col min="11019" max="11019" width="10.7109375" style="1" customWidth="1"/>
    <col min="11020" max="11020" width="15.7109375" style="1" customWidth="1"/>
    <col min="11021" max="11021" width="10.7109375" style="1" customWidth="1"/>
    <col min="11022" max="11022" width="15.7109375" style="1" customWidth="1"/>
    <col min="11023" max="11264" width="9.140625" style="1"/>
    <col min="11265" max="11265" width="10.7109375" style="1" customWidth="1"/>
    <col min="11266" max="11266" width="34.28515625" style="1" customWidth="1"/>
    <col min="11267" max="11267" width="13.85546875" style="1" customWidth="1"/>
    <col min="11268" max="11268" width="7.7109375" style="1" customWidth="1"/>
    <col min="11269" max="11269" width="6.42578125" style="1" customWidth="1"/>
    <col min="11270" max="11270" width="17.7109375" style="1" customWidth="1"/>
    <col min="11271" max="11271" width="10.7109375" style="1" customWidth="1"/>
    <col min="11272" max="11272" width="15.7109375" style="1" customWidth="1"/>
    <col min="11273" max="11273" width="10.7109375" style="1" customWidth="1"/>
    <col min="11274" max="11274" width="15.7109375" style="1" customWidth="1"/>
    <col min="11275" max="11275" width="10.7109375" style="1" customWidth="1"/>
    <col min="11276" max="11276" width="15.7109375" style="1" customWidth="1"/>
    <col min="11277" max="11277" width="10.7109375" style="1" customWidth="1"/>
    <col min="11278" max="11278" width="15.7109375" style="1" customWidth="1"/>
    <col min="11279" max="11520" width="9.140625" style="1"/>
    <col min="11521" max="11521" width="10.7109375" style="1" customWidth="1"/>
    <col min="11522" max="11522" width="34.28515625" style="1" customWidth="1"/>
    <col min="11523" max="11523" width="13.85546875" style="1" customWidth="1"/>
    <col min="11524" max="11524" width="7.7109375" style="1" customWidth="1"/>
    <col min="11525" max="11525" width="6.42578125" style="1" customWidth="1"/>
    <col min="11526" max="11526" width="17.7109375" style="1" customWidth="1"/>
    <col min="11527" max="11527" width="10.7109375" style="1" customWidth="1"/>
    <col min="11528" max="11528" width="15.7109375" style="1" customWidth="1"/>
    <col min="11529" max="11529" width="10.7109375" style="1" customWidth="1"/>
    <col min="11530" max="11530" width="15.7109375" style="1" customWidth="1"/>
    <col min="11531" max="11531" width="10.7109375" style="1" customWidth="1"/>
    <col min="11532" max="11532" width="15.7109375" style="1" customWidth="1"/>
    <col min="11533" max="11533" width="10.7109375" style="1" customWidth="1"/>
    <col min="11534" max="11534" width="15.7109375" style="1" customWidth="1"/>
    <col min="11535" max="11776" width="9.140625" style="1"/>
    <col min="11777" max="11777" width="10.7109375" style="1" customWidth="1"/>
    <col min="11778" max="11778" width="34.28515625" style="1" customWidth="1"/>
    <col min="11779" max="11779" width="13.85546875" style="1" customWidth="1"/>
    <col min="11780" max="11780" width="7.7109375" style="1" customWidth="1"/>
    <col min="11781" max="11781" width="6.42578125" style="1" customWidth="1"/>
    <col min="11782" max="11782" width="17.7109375" style="1" customWidth="1"/>
    <col min="11783" max="11783" width="10.7109375" style="1" customWidth="1"/>
    <col min="11784" max="11784" width="15.7109375" style="1" customWidth="1"/>
    <col min="11785" max="11785" width="10.7109375" style="1" customWidth="1"/>
    <col min="11786" max="11786" width="15.7109375" style="1" customWidth="1"/>
    <col min="11787" max="11787" width="10.7109375" style="1" customWidth="1"/>
    <col min="11788" max="11788" width="15.7109375" style="1" customWidth="1"/>
    <col min="11789" max="11789" width="10.7109375" style="1" customWidth="1"/>
    <col min="11790" max="11790" width="15.7109375" style="1" customWidth="1"/>
    <col min="11791" max="12032" width="9.140625" style="1"/>
    <col min="12033" max="12033" width="10.7109375" style="1" customWidth="1"/>
    <col min="12034" max="12034" width="34.28515625" style="1" customWidth="1"/>
    <col min="12035" max="12035" width="13.85546875" style="1" customWidth="1"/>
    <col min="12036" max="12036" width="7.7109375" style="1" customWidth="1"/>
    <col min="12037" max="12037" width="6.42578125" style="1" customWidth="1"/>
    <col min="12038" max="12038" width="17.7109375" style="1" customWidth="1"/>
    <col min="12039" max="12039" width="10.7109375" style="1" customWidth="1"/>
    <col min="12040" max="12040" width="15.7109375" style="1" customWidth="1"/>
    <col min="12041" max="12041" width="10.7109375" style="1" customWidth="1"/>
    <col min="12042" max="12042" width="15.7109375" style="1" customWidth="1"/>
    <col min="12043" max="12043" width="10.7109375" style="1" customWidth="1"/>
    <col min="12044" max="12044" width="15.7109375" style="1" customWidth="1"/>
    <col min="12045" max="12045" width="10.7109375" style="1" customWidth="1"/>
    <col min="12046" max="12046" width="15.7109375" style="1" customWidth="1"/>
    <col min="12047" max="12288" width="9.140625" style="1"/>
    <col min="12289" max="12289" width="10.7109375" style="1" customWidth="1"/>
    <col min="12290" max="12290" width="34.28515625" style="1" customWidth="1"/>
    <col min="12291" max="12291" width="13.85546875" style="1" customWidth="1"/>
    <col min="12292" max="12292" width="7.7109375" style="1" customWidth="1"/>
    <col min="12293" max="12293" width="6.42578125" style="1" customWidth="1"/>
    <col min="12294" max="12294" width="17.7109375" style="1" customWidth="1"/>
    <col min="12295" max="12295" width="10.7109375" style="1" customWidth="1"/>
    <col min="12296" max="12296" width="15.7109375" style="1" customWidth="1"/>
    <col min="12297" max="12297" width="10.7109375" style="1" customWidth="1"/>
    <col min="12298" max="12298" width="15.7109375" style="1" customWidth="1"/>
    <col min="12299" max="12299" width="10.7109375" style="1" customWidth="1"/>
    <col min="12300" max="12300" width="15.7109375" style="1" customWidth="1"/>
    <col min="12301" max="12301" width="10.7109375" style="1" customWidth="1"/>
    <col min="12302" max="12302" width="15.7109375" style="1" customWidth="1"/>
    <col min="12303" max="12544" width="9.140625" style="1"/>
    <col min="12545" max="12545" width="10.7109375" style="1" customWidth="1"/>
    <col min="12546" max="12546" width="34.28515625" style="1" customWidth="1"/>
    <col min="12547" max="12547" width="13.85546875" style="1" customWidth="1"/>
    <col min="12548" max="12548" width="7.7109375" style="1" customWidth="1"/>
    <col min="12549" max="12549" width="6.42578125" style="1" customWidth="1"/>
    <col min="12550" max="12550" width="17.7109375" style="1" customWidth="1"/>
    <col min="12551" max="12551" width="10.7109375" style="1" customWidth="1"/>
    <col min="12552" max="12552" width="15.7109375" style="1" customWidth="1"/>
    <col min="12553" max="12553" width="10.7109375" style="1" customWidth="1"/>
    <col min="12554" max="12554" width="15.7109375" style="1" customWidth="1"/>
    <col min="12555" max="12555" width="10.7109375" style="1" customWidth="1"/>
    <col min="12556" max="12556" width="15.7109375" style="1" customWidth="1"/>
    <col min="12557" max="12557" width="10.7109375" style="1" customWidth="1"/>
    <col min="12558" max="12558" width="15.7109375" style="1" customWidth="1"/>
    <col min="12559" max="12800" width="9.140625" style="1"/>
    <col min="12801" max="12801" width="10.7109375" style="1" customWidth="1"/>
    <col min="12802" max="12802" width="34.28515625" style="1" customWidth="1"/>
    <col min="12803" max="12803" width="13.85546875" style="1" customWidth="1"/>
    <col min="12804" max="12804" width="7.7109375" style="1" customWidth="1"/>
    <col min="12805" max="12805" width="6.42578125" style="1" customWidth="1"/>
    <col min="12806" max="12806" width="17.7109375" style="1" customWidth="1"/>
    <col min="12807" max="12807" width="10.7109375" style="1" customWidth="1"/>
    <col min="12808" max="12808" width="15.7109375" style="1" customWidth="1"/>
    <col min="12809" max="12809" width="10.7109375" style="1" customWidth="1"/>
    <col min="12810" max="12810" width="15.7109375" style="1" customWidth="1"/>
    <col min="12811" max="12811" width="10.7109375" style="1" customWidth="1"/>
    <col min="12812" max="12812" width="15.7109375" style="1" customWidth="1"/>
    <col min="12813" max="12813" width="10.7109375" style="1" customWidth="1"/>
    <col min="12814" max="12814" width="15.7109375" style="1" customWidth="1"/>
    <col min="12815" max="13056" width="9.140625" style="1"/>
    <col min="13057" max="13057" width="10.7109375" style="1" customWidth="1"/>
    <col min="13058" max="13058" width="34.28515625" style="1" customWidth="1"/>
    <col min="13059" max="13059" width="13.85546875" style="1" customWidth="1"/>
    <col min="13060" max="13060" width="7.7109375" style="1" customWidth="1"/>
    <col min="13061" max="13061" width="6.42578125" style="1" customWidth="1"/>
    <col min="13062" max="13062" width="17.7109375" style="1" customWidth="1"/>
    <col min="13063" max="13063" width="10.7109375" style="1" customWidth="1"/>
    <col min="13064" max="13064" width="15.7109375" style="1" customWidth="1"/>
    <col min="13065" max="13065" width="10.7109375" style="1" customWidth="1"/>
    <col min="13066" max="13066" width="15.7109375" style="1" customWidth="1"/>
    <col min="13067" max="13067" width="10.7109375" style="1" customWidth="1"/>
    <col min="13068" max="13068" width="15.7109375" style="1" customWidth="1"/>
    <col min="13069" max="13069" width="10.7109375" style="1" customWidth="1"/>
    <col min="13070" max="13070" width="15.7109375" style="1" customWidth="1"/>
    <col min="13071" max="13312" width="9.140625" style="1"/>
    <col min="13313" max="13313" width="10.7109375" style="1" customWidth="1"/>
    <col min="13314" max="13314" width="34.28515625" style="1" customWidth="1"/>
    <col min="13315" max="13315" width="13.85546875" style="1" customWidth="1"/>
    <col min="13316" max="13316" width="7.7109375" style="1" customWidth="1"/>
    <col min="13317" max="13317" width="6.42578125" style="1" customWidth="1"/>
    <col min="13318" max="13318" width="17.7109375" style="1" customWidth="1"/>
    <col min="13319" max="13319" width="10.7109375" style="1" customWidth="1"/>
    <col min="13320" max="13320" width="15.7109375" style="1" customWidth="1"/>
    <col min="13321" max="13321" width="10.7109375" style="1" customWidth="1"/>
    <col min="13322" max="13322" width="15.7109375" style="1" customWidth="1"/>
    <col min="13323" max="13323" width="10.7109375" style="1" customWidth="1"/>
    <col min="13324" max="13324" width="15.7109375" style="1" customWidth="1"/>
    <col min="13325" max="13325" width="10.7109375" style="1" customWidth="1"/>
    <col min="13326" max="13326" width="15.7109375" style="1" customWidth="1"/>
    <col min="13327" max="13568" width="9.140625" style="1"/>
    <col min="13569" max="13569" width="10.7109375" style="1" customWidth="1"/>
    <col min="13570" max="13570" width="34.28515625" style="1" customWidth="1"/>
    <col min="13571" max="13571" width="13.85546875" style="1" customWidth="1"/>
    <col min="13572" max="13572" width="7.7109375" style="1" customWidth="1"/>
    <col min="13573" max="13573" width="6.42578125" style="1" customWidth="1"/>
    <col min="13574" max="13574" width="17.7109375" style="1" customWidth="1"/>
    <col min="13575" max="13575" width="10.7109375" style="1" customWidth="1"/>
    <col min="13576" max="13576" width="15.7109375" style="1" customWidth="1"/>
    <col min="13577" max="13577" width="10.7109375" style="1" customWidth="1"/>
    <col min="13578" max="13578" width="15.7109375" style="1" customWidth="1"/>
    <col min="13579" max="13579" width="10.7109375" style="1" customWidth="1"/>
    <col min="13580" max="13580" width="15.7109375" style="1" customWidth="1"/>
    <col min="13581" max="13581" width="10.7109375" style="1" customWidth="1"/>
    <col min="13582" max="13582" width="15.7109375" style="1" customWidth="1"/>
    <col min="13583" max="13824" width="9.140625" style="1"/>
    <col min="13825" max="13825" width="10.7109375" style="1" customWidth="1"/>
    <col min="13826" max="13826" width="34.28515625" style="1" customWidth="1"/>
    <col min="13827" max="13827" width="13.85546875" style="1" customWidth="1"/>
    <col min="13828" max="13828" width="7.7109375" style="1" customWidth="1"/>
    <col min="13829" max="13829" width="6.42578125" style="1" customWidth="1"/>
    <col min="13830" max="13830" width="17.7109375" style="1" customWidth="1"/>
    <col min="13831" max="13831" width="10.7109375" style="1" customWidth="1"/>
    <col min="13832" max="13832" width="15.7109375" style="1" customWidth="1"/>
    <col min="13833" max="13833" width="10.7109375" style="1" customWidth="1"/>
    <col min="13834" max="13834" width="15.7109375" style="1" customWidth="1"/>
    <col min="13835" max="13835" width="10.7109375" style="1" customWidth="1"/>
    <col min="13836" max="13836" width="15.7109375" style="1" customWidth="1"/>
    <col min="13837" max="13837" width="10.7109375" style="1" customWidth="1"/>
    <col min="13838" max="13838" width="15.7109375" style="1" customWidth="1"/>
    <col min="13839" max="14080" width="9.140625" style="1"/>
    <col min="14081" max="14081" width="10.7109375" style="1" customWidth="1"/>
    <col min="14082" max="14082" width="34.28515625" style="1" customWidth="1"/>
    <col min="14083" max="14083" width="13.85546875" style="1" customWidth="1"/>
    <col min="14084" max="14084" width="7.7109375" style="1" customWidth="1"/>
    <col min="14085" max="14085" width="6.42578125" style="1" customWidth="1"/>
    <col min="14086" max="14086" width="17.7109375" style="1" customWidth="1"/>
    <col min="14087" max="14087" width="10.7109375" style="1" customWidth="1"/>
    <col min="14088" max="14088" width="15.7109375" style="1" customWidth="1"/>
    <col min="14089" max="14089" width="10.7109375" style="1" customWidth="1"/>
    <col min="14090" max="14090" width="15.7109375" style="1" customWidth="1"/>
    <col min="14091" max="14091" width="10.7109375" style="1" customWidth="1"/>
    <col min="14092" max="14092" width="15.7109375" style="1" customWidth="1"/>
    <col min="14093" max="14093" width="10.7109375" style="1" customWidth="1"/>
    <col min="14094" max="14094" width="15.7109375" style="1" customWidth="1"/>
    <col min="14095" max="14336" width="9.140625" style="1"/>
    <col min="14337" max="14337" width="10.7109375" style="1" customWidth="1"/>
    <col min="14338" max="14338" width="34.28515625" style="1" customWidth="1"/>
    <col min="14339" max="14339" width="13.85546875" style="1" customWidth="1"/>
    <col min="14340" max="14340" width="7.7109375" style="1" customWidth="1"/>
    <col min="14341" max="14341" width="6.42578125" style="1" customWidth="1"/>
    <col min="14342" max="14342" width="17.7109375" style="1" customWidth="1"/>
    <col min="14343" max="14343" width="10.7109375" style="1" customWidth="1"/>
    <col min="14344" max="14344" width="15.7109375" style="1" customWidth="1"/>
    <col min="14345" max="14345" width="10.7109375" style="1" customWidth="1"/>
    <col min="14346" max="14346" width="15.7109375" style="1" customWidth="1"/>
    <col min="14347" max="14347" width="10.7109375" style="1" customWidth="1"/>
    <col min="14348" max="14348" width="15.7109375" style="1" customWidth="1"/>
    <col min="14349" max="14349" width="10.7109375" style="1" customWidth="1"/>
    <col min="14350" max="14350" width="15.7109375" style="1" customWidth="1"/>
    <col min="14351" max="14592" width="9.140625" style="1"/>
    <col min="14593" max="14593" width="10.7109375" style="1" customWidth="1"/>
    <col min="14594" max="14594" width="34.28515625" style="1" customWidth="1"/>
    <col min="14595" max="14595" width="13.85546875" style="1" customWidth="1"/>
    <col min="14596" max="14596" width="7.7109375" style="1" customWidth="1"/>
    <col min="14597" max="14597" width="6.42578125" style="1" customWidth="1"/>
    <col min="14598" max="14598" width="17.7109375" style="1" customWidth="1"/>
    <col min="14599" max="14599" width="10.7109375" style="1" customWidth="1"/>
    <col min="14600" max="14600" width="15.7109375" style="1" customWidth="1"/>
    <col min="14601" max="14601" width="10.7109375" style="1" customWidth="1"/>
    <col min="14602" max="14602" width="15.7109375" style="1" customWidth="1"/>
    <col min="14603" max="14603" width="10.7109375" style="1" customWidth="1"/>
    <col min="14604" max="14604" width="15.7109375" style="1" customWidth="1"/>
    <col min="14605" max="14605" width="10.7109375" style="1" customWidth="1"/>
    <col min="14606" max="14606" width="15.7109375" style="1" customWidth="1"/>
    <col min="14607" max="14848" width="9.140625" style="1"/>
    <col min="14849" max="14849" width="10.7109375" style="1" customWidth="1"/>
    <col min="14850" max="14850" width="34.28515625" style="1" customWidth="1"/>
    <col min="14851" max="14851" width="13.85546875" style="1" customWidth="1"/>
    <col min="14852" max="14852" width="7.7109375" style="1" customWidth="1"/>
    <col min="14853" max="14853" width="6.42578125" style="1" customWidth="1"/>
    <col min="14854" max="14854" width="17.7109375" style="1" customWidth="1"/>
    <col min="14855" max="14855" width="10.7109375" style="1" customWidth="1"/>
    <col min="14856" max="14856" width="15.7109375" style="1" customWidth="1"/>
    <col min="14857" max="14857" width="10.7109375" style="1" customWidth="1"/>
    <col min="14858" max="14858" width="15.7109375" style="1" customWidth="1"/>
    <col min="14859" max="14859" width="10.7109375" style="1" customWidth="1"/>
    <col min="14860" max="14860" width="15.7109375" style="1" customWidth="1"/>
    <col min="14861" max="14861" width="10.7109375" style="1" customWidth="1"/>
    <col min="14862" max="14862" width="15.7109375" style="1" customWidth="1"/>
    <col min="14863" max="15104" width="9.140625" style="1"/>
    <col min="15105" max="15105" width="10.7109375" style="1" customWidth="1"/>
    <col min="15106" max="15106" width="34.28515625" style="1" customWidth="1"/>
    <col min="15107" max="15107" width="13.85546875" style="1" customWidth="1"/>
    <col min="15108" max="15108" width="7.7109375" style="1" customWidth="1"/>
    <col min="15109" max="15109" width="6.42578125" style="1" customWidth="1"/>
    <col min="15110" max="15110" width="17.7109375" style="1" customWidth="1"/>
    <col min="15111" max="15111" width="10.7109375" style="1" customWidth="1"/>
    <col min="15112" max="15112" width="15.7109375" style="1" customWidth="1"/>
    <col min="15113" max="15113" width="10.7109375" style="1" customWidth="1"/>
    <col min="15114" max="15114" width="15.7109375" style="1" customWidth="1"/>
    <col min="15115" max="15115" width="10.7109375" style="1" customWidth="1"/>
    <col min="15116" max="15116" width="15.7109375" style="1" customWidth="1"/>
    <col min="15117" max="15117" width="10.7109375" style="1" customWidth="1"/>
    <col min="15118" max="15118" width="15.7109375" style="1" customWidth="1"/>
    <col min="15119" max="15360" width="9.140625" style="1"/>
    <col min="15361" max="15361" width="10.7109375" style="1" customWidth="1"/>
    <col min="15362" max="15362" width="34.28515625" style="1" customWidth="1"/>
    <col min="15363" max="15363" width="13.85546875" style="1" customWidth="1"/>
    <col min="15364" max="15364" width="7.7109375" style="1" customWidth="1"/>
    <col min="15365" max="15365" width="6.42578125" style="1" customWidth="1"/>
    <col min="15366" max="15366" width="17.7109375" style="1" customWidth="1"/>
    <col min="15367" max="15367" width="10.7109375" style="1" customWidth="1"/>
    <col min="15368" max="15368" width="15.7109375" style="1" customWidth="1"/>
    <col min="15369" max="15369" width="10.7109375" style="1" customWidth="1"/>
    <col min="15370" max="15370" width="15.7109375" style="1" customWidth="1"/>
    <col min="15371" max="15371" width="10.7109375" style="1" customWidth="1"/>
    <col min="15372" max="15372" width="15.7109375" style="1" customWidth="1"/>
    <col min="15373" max="15373" width="10.7109375" style="1" customWidth="1"/>
    <col min="15374" max="15374" width="15.7109375" style="1" customWidth="1"/>
    <col min="15375" max="15616" width="9.140625" style="1"/>
    <col min="15617" max="15617" width="10.7109375" style="1" customWidth="1"/>
    <col min="15618" max="15618" width="34.28515625" style="1" customWidth="1"/>
    <col min="15619" max="15619" width="13.85546875" style="1" customWidth="1"/>
    <col min="15620" max="15620" width="7.7109375" style="1" customWidth="1"/>
    <col min="15621" max="15621" width="6.42578125" style="1" customWidth="1"/>
    <col min="15622" max="15622" width="17.7109375" style="1" customWidth="1"/>
    <col min="15623" max="15623" width="10.7109375" style="1" customWidth="1"/>
    <col min="15624" max="15624" width="15.7109375" style="1" customWidth="1"/>
    <col min="15625" max="15625" width="10.7109375" style="1" customWidth="1"/>
    <col min="15626" max="15626" width="15.7109375" style="1" customWidth="1"/>
    <col min="15627" max="15627" width="10.7109375" style="1" customWidth="1"/>
    <col min="15628" max="15628" width="15.7109375" style="1" customWidth="1"/>
    <col min="15629" max="15629" width="10.7109375" style="1" customWidth="1"/>
    <col min="15630" max="15630" width="15.7109375" style="1" customWidth="1"/>
    <col min="15631" max="15872" width="9.140625" style="1"/>
    <col min="15873" max="15873" width="10.7109375" style="1" customWidth="1"/>
    <col min="15874" max="15874" width="34.28515625" style="1" customWidth="1"/>
    <col min="15875" max="15875" width="13.85546875" style="1" customWidth="1"/>
    <col min="15876" max="15876" width="7.7109375" style="1" customWidth="1"/>
    <col min="15877" max="15877" width="6.42578125" style="1" customWidth="1"/>
    <col min="15878" max="15878" width="17.7109375" style="1" customWidth="1"/>
    <col min="15879" max="15879" width="10.7109375" style="1" customWidth="1"/>
    <col min="15880" max="15880" width="15.7109375" style="1" customWidth="1"/>
    <col min="15881" max="15881" width="10.7109375" style="1" customWidth="1"/>
    <col min="15882" max="15882" width="15.7109375" style="1" customWidth="1"/>
    <col min="15883" max="15883" width="10.7109375" style="1" customWidth="1"/>
    <col min="15884" max="15884" width="15.7109375" style="1" customWidth="1"/>
    <col min="15885" max="15885" width="10.7109375" style="1" customWidth="1"/>
    <col min="15886" max="15886" width="15.7109375" style="1" customWidth="1"/>
    <col min="15887" max="16128" width="9.140625" style="1"/>
    <col min="16129" max="16129" width="10.7109375" style="1" customWidth="1"/>
    <col min="16130" max="16130" width="34.28515625" style="1" customWidth="1"/>
    <col min="16131" max="16131" width="13.85546875" style="1" customWidth="1"/>
    <col min="16132" max="16132" width="7.7109375" style="1" customWidth="1"/>
    <col min="16133" max="16133" width="6.42578125" style="1" customWidth="1"/>
    <col min="16134" max="16134" width="17.7109375" style="1" customWidth="1"/>
    <col min="16135" max="16135" width="10.7109375" style="1" customWidth="1"/>
    <col min="16136" max="16136" width="15.7109375" style="1" customWidth="1"/>
    <col min="16137" max="16137" width="10.7109375" style="1" customWidth="1"/>
    <col min="16138" max="16138" width="15.7109375" style="1" customWidth="1"/>
    <col min="16139" max="16139" width="10.7109375" style="1" customWidth="1"/>
    <col min="16140" max="16140" width="15.7109375" style="1" customWidth="1"/>
    <col min="16141" max="16141" width="10.7109375" style="1" customWidth="1"/>
    <col min="16142" max="16142" width="15.7109375" style="1" customWidth="1"/>
    <col min="16143" max="16384" width="9.140625" style="1"/>
  </cols>
  <sheetData>
    <row r="1" spans="1:15">
      <c r="A1" s="2" t="s">
        <v>65</v>
      </c>
      <c r="K1" s="72" t="s">
        <v>64</v>
      </c>
      <c r="L1" s="71"/>
      <c r="M1" s="71"/>
      <c r="N1" s="70"/>
    </row>
    <row r="2" spans="1:15">
      <c r="K2" s="69" t="s">
        <v>63</v>
      </c>
      <c r="L2" s="68"/>
      <c r="M2" s="68"/>
      <c r="N2" s="67"/>
    </row>
    <row r="3" spans="1:15" ht="13.5" thickBot="1">
      <c r="K3" s="66" t="s">
        <v>62</v>
      </c>
      <c r="L3" s="65"/>
      <c r="M3" s="65"/>
      <c r="N3" s="64"/>
    </row>
    <row r="4" spans="1:15">
      <c r="A4" s="894" t="s">
        <v>61</v>
      </c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63"/>
    </row>
    <row r="5" spans="1:15">
      <c r="A5" s="895" t="s">
        <v>60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62"/>
    </row>
    <row r="6" spans="1:15">
      <c r="C6" s="60"/>
      <c r="D6" s="59"/>
      <c r="E6" s="58"/>
      <c r="F6" s="61"/>
    </row>
    <row r="7" spans="1:15">
      <c r="A7" s="51" t="s">
        <v>59</v>
      </c>
      <c r="B7" s="51"/>
      <c r="C7" s="60"/>
      <c r="D7" s="59"/>
      <c r="E7" s="58"/>
    </row>
    <row r="8" spans="1:15">
      <c r="A8" s="21" t="s">
        <v>58</v>
      </c>
      <c r="B8" s="57"/>
      <c r="C8" s="56"/>
      <c r="D8" s="55"/>
      <c r="E8" s="54"/>
      <c r="F8" s="50" t="s">
        <v>57</v>
      </c>
      <c r="G8" s="53"/>
      <c r="H8" s="53"/>
      <c r="I8" s="53"/>
      <c r="J8" s="35"/>
      <c r="K8" s="17" t="s">
        <v>56</v>
      </c>
      <c r="L8" s="17"/>
      <c r="M8" s="17"/>
      <c r="N8" s="16"/>
    </row>
    <row r="9" spans="1:15">
      <c r="A9" s="52" t="s">
        <v>55</v>
      </c>
      <c r="B9" s="51"/>
      <c r="C9" s="8"/>
      <c r="D9" s="7"/>
      <c r="E9" s="6"/>
      <c r="F9" s="9" t="s">
        <v>54</v>
      </c>
      <c r="G9" s="9" t="s">
        <v>53</v>
      </c>
      <c r="H9" s="4"/>
      <c r="I9" s="50" t="s">
        <v>52</v>
      </c>
      <c r="J9" s="35"/>
      <c r="K9" s="5" t="s">
        <v>51</v>
      </c>
      <c r="L9" s="5"/>
      <c r="M9" s="5"/>
      <c r="N9" s="4"/>
    </row>
    <row r="10" spans="1:15">
      <c r="A10" s="49"/>
      <c r="B10" s="21"/>
      <c r="C10" s="48"/>
      <c r="D10" s="47"/>
      <c r="E10" s="46"/>
      <c r="F10" s="21"/>
      <c r="G10" s="896" t="s">
        <v>50</v>
      </c>
      <c r="H10" s="897"/>
      <c r="I10" s="897"/>
      <c r="J10" s="897"/>
      <c r="K10" s="897"/>
      <c r="L10" s="897"/>
      <c r="M10" s="897"/>
      <c r="N10" s="898"/>
    </row>
    <row r="11" spans="1:15">
      <c r="A11" s="45" t="s">
        <v>49</v>
      </c>
      <c r="B11" s="43" t="s">
        <v>48</v>
      </c>
      <c r="C11" s="44" t="s">
        <v>47</v>
      </c>
      <c r="D11" s="899" t="s">
        <v>46</v>
      </c>
      <c r="E11" s="900"/>
      <c r="F11" s="43" t="s">
        <v>45</v>
      </c>
      <c r="G11" s="896" t="s">
        <v>44</v>
      </c>
      <c r="H11" s="898"/>
      <c r="I11" s="896" t="s">
        <v>43</v>
      </c>
      <c r="J11" s="898"/>
      <c r="K11" s="896" t="s">
        <v>42</v>
      </c>
      <c r="L11" s="898"/>
      <c r="M11" s="896" t="s">
        <v>41</v>
      </c>
      <c r="N11" s="898"/>
    </row>
    <row r="12" spans="1:15">
      <c r="A12" s="42"/>
      <c r="B12" s="9"/>
      <c r="C12" s="41"/>
      <c r="D12" s="40"/>
      <c r="E12" s="39"/>
      <c r="F12" s="9"/>
      <c r="G12" s="37" t="s">
        <v>39</v>
      </c>
      <c r="H12" s="32" t="s">
        <v>38</v>
      </c>
      <c r="I12" s="32" t="s">
        <v>39</v>
      </c>
      <c r="J12" s="32" t="s">
        <v>40</v>
      </c>
      <c r="K12" s="37" t="s">
        <v>39</v>
      </c>
      <c r="L12" s="38" t="s">
        <v>40</v>
      </c>
      <c r="M12" s="37" t="s">
        <v>39</v>
      </c>
      <c r="N12" s="37" t="s">
        <v>38</v>
      </c>
    </row>
    <row r="13" spans="1:15" s="26" customFormat="1">
      <c r="A13" s="32">
        <v>37</v>
      </c>
      <c r="B13" s="30" t="s">
        <v>37</v>
      </c>
      <c r="C13" s="36">
        <v>85</v>
      </c>
      <c r="D13" s="34">
        <f t="shared" ref="D13:D40" si="0">G13+I13+K13+M13</f>
        <v>2</v>
      </c>
      <c r="E13" s="32" t="s">
        <v>16</v>
      </c>
      <c r="F13" s="33">
        <f t="shared" ref="F13:F40" si="1">H13+J13+L13+N13</f>
        <v>170</v>
      </c>
      <c r="G13" s="32"/>
      <c r="H13" s="28">
        <f t="shared" ref="H13:H40" si="2">G13*C13</f>
        <v>0</v>
      </c>
      <c r="I13" s="32"/>
      <c r="J13" s="28">
        <f t="shared" ref="J13:J40" si="3">I13*C13</f>
        <v>0</v>
      </c>
      <c r="K13" s="32">
        <v>2</v>
      </c>
      <c r="L13" s="28">
        <f t="shared" ref="L13:L34" si="4">K13*C13</f>
        <v>170</v>
      </c>
      <c r="M13" s="32"/>
      <c r="N13" s="28">
        <f t="shared" ref="N13:N40" si="5">M13*C13</f>
        <v>0</v>
      </c>
    </row>
    <row r="14" spans="1:15" s="26" customFormat="1">
      <c r="A14" s="32">
        <v>38</v>
      </c>
      <c r="B14" s="30" t="s">
        <v>36</v>
      </c>
      <c r="C14" s="36">
        <v>75</v>
      </c>
      <c r="D14" s="34">
        <f t="shared" si="0"/>
        <v>2</v>
      </c>
      <c r="E14" s="32" t="s">
        <v>16</v>
      </c>
      <c r="F14" s="33">
        <f t="shared" si="1"/>
        <v>150</v>
      </c>
      <c r="G14" s="32"/>
      <c r="H14" s="28">
        <f t="shared" si="2"/>
        <v>0</v>
      </c>
      <c r="I14" s="32"/>
      <c r="J14" s="28">
        <f t="shared" si="3"/>
        <v>0</v>
      </c>
      <c r="K14" s="32">
        <v>2</v>
      </c>
      <c r="L14" s="28">
        <f t="shared" si="4"/>
        <v>150</v>
      </c>
      <c r="M14" s="32"/>
      <c r="N14" s="28">
        <f t="shared" si="5"/>
        <v>0</v>
      </c>
    </row>
    <row r="15" spans="1:15" s="26" customFormat="1">
      <c r="A15" s="32">
        <v>39</v>
      </c>
      <c r="B15" s="30" t="s">
        <v>35</v>
      </c>
      <c r="C15" s="36">
        <v>15</v>
      </c>
      <c r="D15" s="34">
        <f t="shared" si="0"/>
        <v>6</v>
      </c>
      <c r="E15" s="32" t="s">
        <v>7</v>
      </c>
      <c r="F15" s="33">
        <f t="shared" si="1"/>
        <v>90</v>
      </c>
      <c r="G15" s="32"/>
      <c r="H15" s="28">
        <f t="shared" si="2"/>
        <v>0</v>
      </c>
      <c r="I15" s="32">
        <v>3</v>
      </c>
      <c r="J15" s="28">
        <f t="shared" si="3"/>
        <v>45</v>
      </c>
      <c r="K15" s="32"/>
      <c r="L15" s="28">
        <f t="shared" si="4"/>
        <v>0</v>
      </c>
      <c r="M15" s="32">
        <v>3</v>
      </c>
      <c r="N15" s="28">
        <f t="shared" si="5"/>
        <v>45</v>
      </c>
    </row>
    <row r="16" spans="1:15" s="26" customFormat="1">
      <c r="A16" s="32">
        <v>40</v>
      </c>
      <c r="B16" s="30" t="s">
        <v>35</v>
      </c>
      <c r="C16" s="36">
        <v>20</v>
      </c>
      <c r="D16" s="34">
        <f t="shared" si="0"/>
        <v>6</v>
      </c>
      <c r="E16" s="32" t="s">
        <v>7</v>
      </c>
      <c r="F16" s="33">
        <f t="shared" si="1"/>
        <v>120</v>
      </c>
      <c r="G16" s="32"/>
      <c r="H16" s="28">
        <f t="shared" si="2"/>
        <v>0</v>
      </c>
      <c r="I16" s="32">
        <v>3</v>
      </c>
      <c r="J16" s="28">
        <f t="shared" si="3"/>
        <v>60</v>
      </c>
      <c r="K16" s="32"/>
      <c r="L16" s="28">
        <f t="shared" si="4"/>
        <v>0</v>
      </c>
      <c r="M16" s="32">
        <v>3</v>
      </c>
      <c r="N16" s="28">
        <f t="shared" si="5"/>
        <v>60</v>
      </c>
    </row>
    <row r="17" spans="1:14" s="26" customFormat="1">
      <c r="A17" s="32">
        <v>41</v>
      </c>
      <c r="B17" s="30" t="s">
        <v>35</v>
      </c>
      <c r="C17" s="36">
        <v>25</v>
      </c>
      <c r="D17" s="34">
        <f t="shared" si="0"/>
        <v>6</v>
      </c>
      <c r="E17" s="32" t="s">
        <v>7</v>
      </c>
      <c r="F17" s="33">
        <f t="shared" si="1"/>
        <v>150</v>
      </c>
      <c r="G17" s="32"/>
      <c r="H17" s="28">
        <f t="shared" si="2"/>
        <v>0</v>
      </c>
      <c r="I17" s="32">
        <v>3</v>
      </c>
      <c r="J17" s="28">
        <f t="shared" si="3"/>
        <v>75</v>
      </c>
      <c r="K17" s="32"/>
      <c r="L17" s="28">
        <f t="shared" si="4"/>
        <v>0</v>
      </c>
      <c r="M17" s="32">
        <v>3</v>
      </c>
      <c r="N17" s="28">
        <f t="shared" si="5"/>
        <v>75</v>
      </c>
    </row>
    <row r="18" spans="1:14" s="26" customFormat="1">
      <c r="A18" s="32">
        <v>42</v>
      </c>
      <c r="B18" s="30" t="s">
        <v>34</v>
      </c>
      <c r="C18" s="36">
        <v>250</v>
      </c>
      <c r="D18" s="34">
        <f t="shared" si="0"/>
        <v>1</v>
      </c>
      <c r="E18" s="32" t="s">
        <v>7</v>
      </c>
      <c r="F18" s="33">
        <f t="shared" si="1"/>
        <v>250</v>
      </c>
      <c r="G18" s="32"/>
      <c r="H18" s="28">
        <f t="shared" si="2"/>
        <v>0</v>
      </c>
      <c r="I18" s="32">
        <v>1</v>
      </c>
      <c r="J18" s="28">
        <f t="shared" si="3"/>
        <v>250</v>
      </c>
      <c r="K18" s="32"/>
      <c r="L18" s="28">
        <f t="shared" si="4"/>
        <v>0</v>
      </c>
      <c r="M18" s="32"/>
      <c r="N18" s="28">
        <f t="shared" si="5"/>
        <v>0</v>
      </c>
    </row>
    <row r="19" spans="1:14" s="26" customFormat="1">
      <c r="A19" s="32">
        <v>43</v>
      </c>
      <c r="B19" s="30" t="s">
        <v>33</v>
      </c>
      <c r="C19" s="36">
        <v>400</v>
      </c>
      <c r="D19" s="34">
        <f t="shared" si="0"/>
        <v>1</v>
      </c>
      <c r="E19" s="32" t="s">
        <v>7</v>
      </c>
      <c r="F19" s="33">
        <f t="shared" si="1"/>
        <v>400</v>
      </c>
      <c r="G19" s="32"/>
      <c r="H19" s="28">
        <f t="shared" si="2"/>
        <v>0</v>
      </c>
      <c r="I19" s="32">
        <v>1</v>
      </c>
      <c r="J19" s="28">
        <f t="shared" si="3"/>
        <v>400</v>
      </c>
      <c r="K19" s="32"/>
      <c r="L19" s="28">
        <f t="shared" si="4"/>
        <v>0</v>
      </c>
      <c r="M19" s="32"/>
      <c r="N19" s="28">
        <f t="shared" si="5"/>
        <v>0</v>
      </c>
    </row>
    <row r="20" spans="1:14" s="26" customFormat="1">
      <c r="A20" s="32">
        <v>44</v>
      </c>
      <c r="B20" s="30" t="s">
        <v>32</v>
      </c>
      <c r="C20" s="36">
        <v>300</v>
      </c>
      <c r="D20" s="34">
        <f t="shared" si="0"/>
        <v>1</v>
      </c>
      <c r="E20" s="32" t="s">
        <v>7</v>
      </c>
      <c r="F20" s="33">
        <f t="shared" si="1"/>
        <v>300</v>
      </c>
      <c r="G20" s="32"/>
      <c r="H20" s="28">
        <f t="shared" si="2"/>
        <v>0</v>
      </c>
      <c r="I20" s="32">
        <v>1</v>
      </c>
      <c r="J20" s="28">
        <f t="shared" si="3"/>
        <v>300</v>
      </c>
      <c r="K20" s="32"/>
      <c r="L20" s="28">
        <f t="shared" si="4"/>
        <v>0</v>
      </c>
      <c r="M20" s="32"/>
      <c r="N20" s="28">
        <f t="shared" si="5"/>
        <v>0</v>
      </c>
    </row>
    <row r="21" spans="1:14" s="26" customFormat="1">
      <c r="A21" s="32">
        <v>45</v>
      </c>
      <c r="B21" s="30" t="s">
        <v>31</v>
      </c>
      <c r="C21" s="36">
        <v>150</v>
      </c>
      <c r="D21" s="34">
        <f t="shared" si="0"/>
        <v>1</v>
      </c>
      <c r="E21" s="32" t="s">
        <v>7</v>
      </c>
      <c r="F21" s="33">
        <f t="shared" si="1"/>
        <v>150</v>
      </c>
      <c r="G21" s="32"/>
      <c r="H21" s="28">
        <f t="shared" si="2"/>
        <v>0</v>
      </c>
      <c r="I21" s="32">
        <v>1</v>
      </c>
      <c r="J21" s="28">
        <f t="shared" si="3"/>
        <v>150</v>
      </c>
      <c r="K21" s="32"/>
      <c r="L21" s="28">
        <f t="shared" si="4"/>
        <v>0</v>
      </c>
      <c r="M21" s="32"/>
      <c r="N21" s="28">
        <f t="shared" si="5"/>
        <v>0</v>
      </c>
    </row>
    <row r="22" spans="1:14" s="26" customFormat="1">
      <c r="A22" s="32">
        <v>46</v>
      </c>
      <c r="B22" s="30" t="s">
        <v>30</v>
      </c>
      <c r="C22" s="36">
        <v>30</v>
      </c>
      <c r="D22" s="34">
        <f t="shared" si="0"/>
        <v>2</v>
      </c>
      <c r="E22" s="32" t="s">
        <v>16</v>
      </c>
      <c r="F22" s="33">
        <f t="shared" si="1"/>
        <v>60</v>
      </c>
      <c r="G22" s="32">
        <v>1</v>
      </c>
      <c r="H22" s="28">
        <f t="shared" si="2"/>
        <v>30</v>
      </c>
      <c r="I22" s="32"/>
      <c r="J22" s="28">
        <f t="shared" si="3"/>
        <v>0</v>
      </c>
      <c r="K22" s="32"/>
      <c r="L22" s="28">
        <f t="shared" si="4"/>
        <v>0</v>
      </c>
      <c r="M22" s="32">
        <v>1</v>
      </c>
      <c r="N22" s="28">
        <f t="shared" si="5"/>
        <v>30</v>
      </c>
    </row>
    <row r="23" spans="1:14" s="26" customFormat="1">
      <c r="A23" s="32">
        <v>47</v>
      </c>
      <c r="B23" s="30" t="s">
        <v>29</v>
      </c>
      <c r="C23" s="36">
        <v>25</v>
      </c>
      <c r="D23" s="34">
        <f t="shared" si="0"/>
        <v>7</v>
      </c>
      <c r="E23" s="32" t="s">
        <v>28</v>
      </c>
      <c r="F23" s="33">
        <f t="shared" si="1"/>
        <v>175</v>
      </c>
      <c r="G23" s="32">
        <v>2</v>
      </c>
      <c r="H23" s="28">
        <f t="shared" si="2"/>
        <v>50</v>
      </c>
      <c r="I23" s="32"/>
      <c r="J23" s="28">
        <f t="shared" si="3"/>
        <v>0</v>
      </c>
      <c r="K23" s="32">
        <v>3</v>
      </c>
      <c r="L23" s="28">
        <f t="shared" si="4"/>
        <v>75</v>
      </c>
      <c r="M23" s="32">
        <v>2</v>
      </c>
      <c r="N23" s="28">
        <f t="shared" si="5"/>
        <v>50</v>
      </c>
    </row>
    <row r="24" spans="1:14" s="26" customFormat="1">
      <c r="A24" s="32">
        <v>48</v>
      </c>
      <c r="B24" s="30" t="s">
        <v>27</v>
      </c>
      <c r="C24" s="36">
        <v>15</v>
      </c>
      <c r="D24" s="34">
        <f t="shared" si="0"/>
        <v>7</v>
      </c>
      <c r="E24" s="32" t="s">
        <v>26</v>
      </c>
      <c r="F24" s="33">
        <f t="shared" si="1"/>
        <v>105</v>
      </c>
      <c r="G24" s="32">
        <v>2</v>
      </c>
      <c r="H24" s="28">
        <f t="shared" si="2"/>
        <v>30</v>
      </c>
      <c r="I24" s="32"/>
      <c r="J24" s="28">
        <f t="shared" si="3"/>
        <v>0</v>
      </c>
      <c r="K24" s="32">
        <v>3</v>
      </c>
      <c r="L24" s="28">
        <f t="shared" si="4"/>
        <v>45</v>
      </c>
      <c r="M24" s="32">
        <v>2</v>
      </c>
      <c r="N24" s="28">
        <f t="shared" si="5"/>
        <v>30</v>
      </c>
    </row>
    <row r="25" spans="1:14" s="26" customFormat="1">
      <c r="A25" s="32">
        <v>49</v>
      </c>
      <c r="B25" s="30" t="s">
        <v>25</v>
      </c>
      <c r="C25" s="36">
        <v>15</v>
      </c>
      <c r="D25" s="34">
        <f t="shared" si="0"/>
        <v>12</v>
      </c>
      <c r="E25" s="32" t="s">
        <v>7</v>
      </c>
      <c r="F25" s="33">
        <f t="shared" si="1"/>
        <v>180</v>
      </c>
      <c r="G25" s="32"/>
      <c r="H25" s="28">
        <f t="shared" si="2"/>
        <v>0</v>
      </c>
      <c r="I25" s="32">
        <v>12</v>
      </c>
      <c r="J25" s="28">
        <f t="shared" si="3"/>
        <v>180</v>
      </c>
      <c r="K25" s="32"/>
      <c r="L25" s="28">
        <f t="shared" si="4"/>
        <v>0</v>
      </c>
      <c r="M25" s="32"/>
      <c r="N25" s="28">
        <f t="shared" si="5"/>
        <v>0</v>
      </c>
    </row>
    <row r="26" spans="1:14" s="26" customFormat="1">
      <c r="A26" s="32">
        <v>50</v>
      </c>
      <c r="B26" s="30" t="s">
        <v>24</v>
      </c>
      <c r="C26" s="36">
        <v>150</v>
      </c>
      <c r="D26" s="34">
        <f t="shared" si="0"/>
        <v>1</v>
      </c>
      <c r="E26" s="32" t="s">
        <v>7</v>
      </c>
      <c r="F26" s="33">
        <f t="shared" si="1"/>
        <v>150</v>
      </c>
      <c r="G26" s="32">
        <v>1</v>
      </c>
      <c r="H26" s="28">
        <f t="shared" si="2"/>
        <v>150</v>
      </c>
      <c r="I26" s="32"/>
      <c r="J26" s="28">
        <f t="shared" si="3"/>
        <v>0</v>
      </c>
      <c r="K26" s="32"/>
      <c r="L26" s="28">
        <f t="shared" si="4"/>
        <v>0</v>
      </c>
      <c r="M26" s="32"/>
      <c r="N26" s="28">
        <f t="shared" si="5"/>
        <v>0</v>
      </c>
    </row>
    <row r="27" spans="1:14" s="26" customFormat="1">
      <c r="A27" s="32">
        <v>51</v>
      </c>
      <c r="B27" s="30" t="s">
        <v>23</v>
      </c>
      <c r="C27" s="36">
        <v>40</v>
      </c>
      <c r="D27" s="34">
        <f t="shared" si="0"/>
        <v>1</v>
      </c>
      <c r="E27" s="32" t="s">
        <v>7</v>
      </c>
      <c r="F27" s="33">
        <f t="shared" si="1"/>
        <v>40</v>
      </c>
      <c r="G27" s="32">
        <v>1</v>
      </c>
      <c r="H27" s="28">
        <f t="shared" si="2"/>
        <v>40</v>
      </c>
      <c r="I27" s="32"/>
      <c r="J27" s="28">
        <f t="shared" si="3"/>
        <v>0</v>
      </c>
      <c r="K27" s="32"/>
      <c r="L27" s="28">
        <f t="shared" si="4"/>
        <v>0</v>
      </c>
      <c r="M27" s="32"/>
      <c r="N27" s="28">
        <f t="shared" si="5"/>
        <v>0</v>
      </c>
    </row>
    <row r="28" spans="1:14" s="26" customFormat="1">
      <c r="A28" s="32">
        <v>52</v>
      </c>
      <c r="B28" s="30" t="s">
        <v>22</v>
      </c>
      <c r="C28" s="29">
        <v>25</v>
      </c>
      <c r="D28" s="34">
        <f t="shared" si="0"/>
        <v>8</v>
      </c>
      <c r="E28" s="32" t="s">
        <v>7</v>
      </c>
      <c r="F28" s="33">
        <f t="shared" si="1"/>
        <v>200</v>
      </c>
      <c r="G28" s="32"/>
      <c r="H28" s="28">
        <f t="shared" si="2"/>
        <v>0</v>
      </c>
      <c r="I28" s="32">
        <v>4</v>
      </c>
      <c r="J28" s="28">
        <f t="shared" si="3"/>
        <v>100</v>
      </c>
      <c r="K28" s="32"/>
      <c r="L28" s="28">
        <f t="shared" si="4"/>
        <v>0</v>
      </c>
      <c r="M28" s="32">
        <v>4</v>
      </c>
      <c r="N28" s="28">
        <f t="shared" si="5"/>
        <v>100</v>
      </c>
    </row>
    <row r="29" spans="1:14" s="26" customFormat="1">
      <c r="A29" s="32">
        <v>53</v>
      </c>
      <c r="B29" s="30" t="s">
        <v>21</v>
      </c>
      <c r="C29" s="29">
        <v>500</v>
      </c>
      <c r="D29" s="34">
        <f t="shared" si="0"/>
        <v>1</v>
      </c>
      <c r="E29" s="32" t="s">
        <v>7</v>
      </c>
      <c r="F29" s="33">
        <f t="shared" si="1"/>
        <v>500</v>
      </c>
      <c r="G29" s="32"/>
      <c r="H29" s="28">
        <f t="shared" si="2"/>
        <v>0</v>
      </c>
      <c r="I29" s="32">
        <v>1</v>
      </c>
      <c r="J29" s="28">
        <f t="shared" si="3"/>
        <v>500</v>
      </c>
      <c r="K29" s="32"/>
      <c r="L29" s="28">
        <f t="shared" si="4"/>
        <v>0</v>
      </c>
      <c r="M29" s="32"/>
      <c r="N29" s="28">
        <f t="shared" si="5"/>
        <v>0</v>
      </c>
    </row>
    <row r="30" spans="1:14" s="26" customFormat="1">
      <c r="A30" s="32">
        <v>54</v>
      </c>
      <c r="B30" s="30" t="s">
        <v>20</v>
      </c>
      <c r="C30" s="29">
        <v>7.5</v>
      </c>
      <c r="D30" s="34">
        <f t="shared" si="0"/>
        <v>6</v>
      </c>
      <c r="E30" s="32" t="s">
        <v>7</v>
      </c>
      <c r="F30" s="33">
        <f t="shared" si="1"/>
        <v>45</v>
      </c>
      <c r="G30" s="32">
        <v>6</v>
      </c>
      <c r="H30" s="28">
        <f t="shared" si="2"/>
        <v>45</v>
      </c>
      <c r="I30" s="32"/>
      <c r="J30" s="28">
        <f t="shared" si="3"/>
        <v>0</v>
      </c>
      <c r="K30" s="32"/>
      <c r="L30" s="28">
        <f t="shared" si="4"/>
        <v>0</v>
      </c>
      <c r="M30" s="32"/>
      <c r="N30" s="28">
        <f t="shared" si="5"/>
        <v>0</v>
      </c>
    </row>
    <row r="31" spans="1:14" s="26" customFormat="1">
      <c r="A31" s="32">
        <v>55</v>
      </c>
      <c r="B31" s="30" t="s">
        <v>19</v>
      </c>
      <c r="C31" s="29">
        <v>6.5</v>
      </c>
      <c r="D31" s="34">
        <f t="shared" si="0"/>
        <v>6</v>
      </c>
      <c r="E31" s="32" t="s">
        <v>7</v>
      </c>
      <c r="F31" s="33">
        <f t="shared" si="1"/>
        <v>39</v>
      </c>
      <c r="G31" s="32">
        <v>6</v>
      </c>
      <c r="H31" s="28">
        <f t="shared" si="2"/>
        <v>39</v>
      </c>
      <c r="I31" s="32"/>
      <c r="J31" s="28">
        <f t="shared" si="3"/>
        <v>0</v>
      </c>
      <c r="K31" s="32"/>
      <c r="L31" s="28">
        <f t="shared" si="4"/>
        <v>0</v>
      </c>
      <c r="M31" s="32"/>
      <c r="N31" s="28">
        <f t="shared" si="5"/>
        <v>0</v>
      </c>
    </row>
    <row r="32" spans="1:14">
      <c r="A32" s="32">
        <v>56</v>
      </c>
      <c r="B32" s="30" t="s">
        <v>18</v>
      </c>
      <c r="C32" s="29">
        <v>40</v>
      </c>
      <c r="D32" s="34">
        <f t="shared" si="0"/>
        <v>6</v>
      </c>
      <c r="E32" s="32" t="s">
        <v>16</v>
      </c>
      <c r="F32" s="33">
        <f t="shared" si="1"/>
        <v>240</v>
      </c>
      <c r="G32" s="32"/>
      <c r="H32" s="28">
        <f t="shared" si="2"/>
        <v>0</v>
      </c>
      <c r="I32" s="32"/>
      <c r="J32" s="28">
        <f t="shared" si="3"/>
        <v>0</v>
      </c>
      <c r="K32" s="32">
        <v>3</v>
      </c>
      <c r="L32" s="28">
        <f t="shared" si="4"/>
        <v>120</v>
      </c>
      <c r="M32" s="32">
        <v>3</v>
      </c>
      <c r="N32" s="28">
        <f t="shared" si="5"/>
        <v>120</v>
      </c>
    </row>
    <row r="33" spans="1:14">
      <c r="A33" s="32">
        <v>57</v>
      </c>
      <c r="B33" s="30" t="s">
        <v>17</v>
      </c>
      <c r="C33" s="29">
        <v>60</v>
      </c>
      <c r="D33" s="34">
        <f t="shared" si="0"/>
        <v>6</v>
      </c>
      <c r="E33" s="32" t="s">
        <v>16</v>
      </c>
      <c r="F33" s="33">
        <f t="shared" si="1"/>
        <v>360</v>
      </c>
      <c r="G33" s="32"/>
      <c r="H33" s="28">
        <f t="shared" si="2"/>
        <v>0</v>
      </c>
      <c r="I33" s="32"/>
      <c r="J33" s="28">
        <f t="shared" si="3"/>
        <v>0</v>
      </c>
      <c r="K33" s="32">
        <v>3</v>
      </c>
      <c r="L33" s="28">
        <f t="shared" si="4"/>
        <v>180</v>
      </c>
      <c r="M33" s="32">
        <v>3</v>
      </c>
      <c r="N33" s="28">
        <f t="shared" si="5"/>
        <v>180</v>
      </c>
    </row>
    <row r="34" spans="1:14">
      <c r="A34" s="32">
        <v>58</v>
      </c>
      <c r="B34" s="30" t="s">
        <v>15</v>
      </c>
      <c r="C34" s="29">
        <v>33</v>
      </c>
      <c r="D34" s="34">
        <f t="shared" si="0"/>
        <v>8</v>
      </c>
      <c r="E34" s="32" t="s">
        <v>13</v>
      </c>
      <c r="F34" s="33">
        <f t="shared" si="1"/>
        <v>264</v>
      </c>
      <c r="G34" s="32"/>
      <c r="H34" s="28">
        <f t="shared" si="2"/>
        <v>0</v>
      </c>
      <c r="I34" s="32">
        <v>3</v>
      </c>
      <c r="J34" s="28">
        <f t="shared" si="3"/>
        <v>99</v>
      </c>
      <c r="K34" s="32">
        <v>5</v>
      </c>
      <c r="L34" s="28">
        <f t="shared" si="4"/>
        <v>165</v>
      </c>
      <c r="M34" s="32"/>
      <c r="N34" s="28">
        <f t="shared" si="5"/>
        <v>0</v>
      </c>
    </row>
    <row r="35" spans="1:14">
      <c r="A35" s="32">
        <v>59</v>
      </c>
      <c r="B35" s="30" t="s">
        <v>14</v>
      </c>
      <c r="C35" s="29">
        <v>43</v>
      </c>
      <c r="D35" s="34">
        <f t="shared" si="0"/>
        <v>20</v>
      </c>
      <c r="E35" s="32" t="s">
        <v>13</v>
      </c>
      <c r="F35" s="33">
        <f t="shared" si="1"/>
        <v>430</v>
      </c>
      <c r="G35" s="32"/>
      <c r="H35" s="28">
        <f t="shared" si="2"/>
        <v>0</v>
      </c>
      <c r="I35" s="32">
        <v>10</v>
      </c>
      <c r="J35" s="28">
        <f t="shared" si="3"/>
        <v>430</v>
      </c>
      <c r="K35" s="32">
        <v>10</v>
      </c>
      <c r="L35" s="28"/>
      <c r="M35" s="32"/>
      <c r="N35" s="28">
        <f t="shared" si="5"/>
        <v>0</v>
      </c>
    </row>
    <row r="36" spans="1:14">
      <c r="A36" s="32">
        <v>60</v>
      </c>
      <c r="B36" s="30" t="s">
        <v>12</v>
      </c>
      <c r="C36" s="29">
        <v>20</v>
      </c>
      <c r="D36" s="34">
        <f t="shared" si="0"/>
        <v>100</v>
      </c>
      <c r="E36" s="32" t="s">
        <v>11</v>
      </c>
      <c r="F36" s="33">
        <f t="shared" si="1"/>
        <v>2000</v>
      </c>
      <c r="G36" s="32"/>
      <c r="H36" s="28">
        <f t="shared" si="2"/>
        <v>0</v>
      </c>
      <c r="I36" s="32">
        <v>50</v>
      </c>
      <c r="J36" s="28">
        <f t="shared" si="3"/>
        <v>1000</v>
      </c>
      <c r="K36" s="32">
        <v>25</v>
      </c>
      <c r="L36" s="28">
        <f>K36*C36</f>
        <v>500</v>
      </c>
      <c r="M36" s="32">
        <v>25</v>
      </c>
      <c r="N36" s="28">
        <f t="shared" si="5"/>
        <v>500</v>
      </c>
    </row>
    <row r="37" spans="1:14" s="26" customFormat="1" ht="15" customHeight="1">
      <c r="A37" s="32">
        <v>61</v>
      </c>
      <c r="B37" s="30" t="s">
        <v>10</v>
      </c>
      <c r="C37" s="36">
        <v>35</v>
      </c>
      <c r="D37" s="34">
        <f t="shared" si="0"/>
        <v>200</v>
      </c>
      <c r="E37" s="32" t="s">
        <v>7</v>
      </c>
      <c r="F37" s="33">
        <f t="shared" si="1"/>
        <v>7000</v>
      </c>
      <c r="G37" s="32"/>
      <c r="H37" s="28">
        <f t="shared" si="2"/>
        <v>0</v>
      </c>
      <c r="I37" s="32">
        <v>100</v>
      </c>
      <c r="J37" s="28">
        <f t="shared" si="3"/>
        <v>3500</v>
      </c>
      <c r="K37" s="32">
        <v>100</v>
      </c>
      <c r="L37" s="28">
        <f>K37*C37</f>
        <v>3500</v>
      </c>
      <c r="M37" s="32"/>
      <c r="N37" s="28">
        <f t="shared" si="5"/>
        <v>0</v>
      </c>
    </row>
    <row r="38" spans="1:14">
      <c r="A38" s="32">
        <v>62</v>
      </c>
      <c r="B38" s="30" t="s">
        <v>9</v>
      </c>
      <c r="C38" s="29">
        <v>2500</v>
      </c>
      <c r="D38" s="34">
        <f t="shared" si="0"/>
        <v>2</v>
      </c>
      <c r="E38" s="32" t="s">
        <v>7</v>
      </c>
      <c r="F38" s="33">
        <f t="shared" si="1"/>
        <v>5000</v>
      </c>
      <c r="G38" s="32">
        <v>1</v>
      </c>
      <c r="H38" s="28">
        <f t="shared" si="2"/>
        <v>2500</v>
      </c>
      <c r="I38" s="32">
        <v>1</v>
      </c>
      <c r="J38" s="28">
        <f t="shared" si="3"/>
        <v>2500</v>
      </c>
      <c r="K38" s="32"/>
      <c r="L38" s="28"/>
      <c r="M38" s="32"/>
      <c r="N38" s="28">
        <f t="shared" si="5"/>
        <v>0</v>
      </c>
    </row>
    <row r="39" spans="1:14">
      <c r="A39" s="32">
        <v>63</v>
      </c>
      <c r="B39" s="30" t="s">
        <v>8</v>
      </c>
      <c r="C39" s="29">
        <v>500</v>
      </c>
      <c r="D39" s="34">
        <f t="shared" si="0"/>
        <v>4</v>
      </c>
      <c r="E39" s="32" t="s">
        <v>7</v>
      </c>
      <c r="F39" s="33">
        <f t="shared" si="1"/>
        <v>2000</v>
      </c>
      <c r="G39" s="32">
        <v>1</v>
      </c>
      <c r="H39" s="28">
        <f t="shared" si="2"/>
        <v>500</v>
      </c>
      <c r="I39" s="32">
        <v>3</v>
      </c>
      <c r="J39" s="28">
        <f t="shared" si="3"/>
        <v>1500</v>
      </c>
      <c r="K39" s="32"/>
      <c r="L39" s="28"/>
      <c r="M39" s="32"/>
      <c r="N39" s="28">
        <f t="shared" si="5"/>
        <v>0</v>
      </c>
    </row>
    <row r="40" spans="1:14">
      <c r="A40" s="32">
        <v>64</v>
      </c>
      <c r="B40" s="35" t="s">
        <v>6</v>
      </c>
      <c r="C40" s="29">
        <v>25000</v>
      </c>
      <c r="D40" s="34">
        <f t="shared" si="0"/>
        <v>1</v>
      </c>
      <c r="E40" s="32"/>
      <c r="F40" s="33">
        <f t="shared" si="1"/>
        <v>25000</v>
      </c>
      <c r="G40" s="32"/>
      <c r="H40" s="28">
        <f t="shared" si="2"/>
        <v>0</v>
      </c>
      <c r="I40" s="32"/>
      <c r="J40" s="28">
        <f t="shared" si="3"/>
        <v>0</v>
      </c>
      <c r="K40" s="32"/>
      <c r="L40" s="28"/>
      <c r="M40" s="32">
        <v>1</v>
      </c>
      <c r="N40" s="28">
        <f t="shared" si="5"/>
        <v>25000</v>
      </c>
    </row>
    <row r="41" spans="1:14">
      <c r="A41" s="31" t="s">
        <v>5</v>
      </c>
      <c r="B41" s="30"/>
      <c r="C41" s="29">
        <f t="shared" ref="C41:N41" si="6">SUM(C13:C40)</f>
        <v>30365</v>
      </c>
      <c r="D41" s="29">
        <f t="shared" si="6"/>
        <v>424</v>
      </c>
      <c r="E41" s="29">
        <f t="shared" si="6"/>
        <v>0</v>
      </c>
      <c r="F41" s="29">
        <f t="shared" si="6"/>
        <v>45568</v>
      </c>
      <c r="G41" s="29">
        <f t="shared" si="6"/>
        <v>21</v>
      </c>
      <c r="H41" s="29">
        <f t="shared" si="6"/>
        <v>3384</v>
      </c>
      <c r="I41" s="29">
        <f t="shared" si="6"/>
        <v>197</v>
      </c>
      <c r="J41" s="29">
        <f t="shared" si="6"/>
        <v>11089</v>
      </c>
      <c r="K41" s="29">
        <f t="shared" si="6"/>
        <v>156</v>
      </c>
      <c r="L41" s="29">
        <f t="shared" si="6"/>
        <v>4905</v>
      </c>
      <c r="M41" s="29">
        <f t="shared" si="6"/>
        <v>50</v>
      </c>
      <c r="N41" s="28">
        <f t="shared" si="6"/>
        <v>26190</v>
      </c>
    </row>
    <row r="42" spans="1:14" s="26" customFormat="1">
      <c r="A42" s="901" t="s">
        <v>4</v>
      </c>
      <c r="B42" s="902"/>
      <c r="C42" s="27">
        <f>'Mayor''s Office-Tourism1'!C49</f>
        <v>4702</v>
      </c>
      <c r="D42" s="27">
        <f>'Mayor''s Office-Tourism1'!D49</f>
        <v>99</v>
      </c>
      <c r="E42" s="27">
        <f>'Mayor''s Office-Tourism1'!E49</f>
        <v>0</v>
      </c>
      <c r="F42" s="27">
        <f>'Mayor''s Office-Tourism1'!F49</f>
        <v>6960</v>
      </c>
      <c r="G42" s="27">
        <f>'Mayor''s Office-Tourism1'!G49</f>
        <v>35</v>
      </c>
      <c r="H42" s="27">
        <f>'Mayor''s Office-Tourism1'!H49</f>
        <v>2055</v>
      </c>
      <c r="I42" s="27">
        <f>'Mayor''s Office-Tourism1'!I49</f>
        <v>28</v>
      </c>
      <c r="J42" s="27">
        <f>'Mayor''s Office-Tourism1'!J49</f>
        <v>830</v>
      </c>
      <c r="K42" s="27">
        <f>'Mayor''s Office-Tourism1'!K49</f>
        <v>30</v>
      </c>
      <c r="L42" s="27">
        <f>'Mayor''s Office-Tourism1'!L49</f>
        <v>3370</v>
      </c>
      <c r="M42" s="27">
        <f>'Mayor''s Office-Tourism1'!M49</f>
        <v>6</v>
      </c>
      <c r="N42" s="27">
        <f>'Mayor''s Office-Tourism1'!N49</f>
        <v>705</v>
      </c>
    </row>
    <row r="43" spans="1:14" s="22" customFormat="1" ht="15.75">
      <c r="A43" s="25" t="s">
        <v>3</v>
      </c>
      <c r="B43" s="24"/>
      <c r="C43" s="23">
        <f t="shared" ref="C43:N43" si="7">C42+C41</f>
        <v>35067</v>
      </c>
      <c r="D43" s="23">
        <f t="shared" si="7"/>
        <v>523</v>
      </c>
      <c r="E43" s="23">
        <f t="shared" si="7"/>
        <v>0</v>
      </c>
      <c r="F43" s="23">
        <f t="shared" si="7"/>
        <v>52528</v>
      </c>
      <c r="G43" s="23">
        <f t="shared" si="7"/>
        <v>56</v>
      </c>
      <c r="H43" s="23">
        <f t="shared" si="7"/>
        <v>5439</v>
      </c>
      <c r="I43" s="23">
        <f t="shared" si="7"/>
        <v>225</v>
      </c>
      <c r="J43" s="23">
        <f t="shared" si="7"/>
        <v>11919</v>
      </c>
      <c r="K43" s="23">
        <f t="shared" si="7"/>
        <v>186</v>
      </c>
      <c r="L43" s="23">
        <f t="shared" si="7"/>
        <v>8275</v>
      </c>
      <c r="M43" s="23">
        <f t="shared" si="7"/>
        <v>56</v>
      </c>
      <c r="N43" s="23">
        <f t="shared" si="7"/>
        <v>26895</v>
      </c>
    </row>
    <row r="44" spans="1:14">
      <c r="A44" s="21"/>
      <c r="B44" s="17"/>
      <c r="C44" s="20"/>
      <c r="D44" s="19"/>
      <c r="E44" s="18"/>
      <c r="F44" s="11"/>
      <c r="G44" s="11"/>
      <c r="H44" s="17"/>
      <c r="I44" s="17"/>
      <c r="J44" s="17"/>
      <c r="K44" s="17"/>
      <c r="L44" s="17"/>
      <c r="M44" s="17"/>
      <c r="N44" s="16"/>
    </row>
    <row r="45" spans="1:14">
      <c r="A45" s="15"/>
      <c r="B45" s="11" t="s">
        <v>2</v>
      </c>
      <c r="C45" s="14"/>
      <c r="D45" s="13"/>
      <c r="E45" s="12"/>
      <c r="F45" s="11"/>
      <c r="G45" s="11"/>
      <c r="H45" s="11"/>
      <c r="I45" s="11"/>
      <c r="J45" s="11"/>
      <c r="K45" s="11"/>
      <c r="L45" s="11"/>
      <c r="M45" s="11"/>
      <c r="N45" s="10"/>
    </row>
    <row r="46" spans="1:14">
      <c r="A46" s="15"/>
      <c r="B46" s="11"/>
      <c r="C46" s="14"/>
      <c r="D46" s="13"/>
      <c r="E46" s="12"/>
      <c r="F46" s="11"/>
      <c r="G46" s="11"/>
      <c r="H46" s="11" t="s">
        <v>1</v>
      </c>
      <c r="I46" s="11"/>
      <c r="J46" s="892" t="s">
        <v>274</v>
      </c>
      <c r="K46" s="892"/>
      <c r="L46" s="892"/>
      <c r="M46" s="11"/>
      <c r="N46" s="10"/>
    </row>
    <row r="47" spans="1:14">
      <c r="A47" s="15"/>
      <c r="B47" s="11"/>
      <c r="C47" s="14"/>
      <c r="D47" s="13"/>
      <c r="E47" s="12"/>
      <c r="F47" s="11"/>
      <c r="G47" s="11"/>
      <c r="H47" s="11"/>
      <c r="I47" s="11"/>
      <c r="J47" s="893" t="s">
        <v>0</v>
      </c>
      <c r="K47" s="893"/>
      <c r="L47" s="893"/>
      <c r="M47" s="11"/>
      <c r="N47" s="10"/>
    </row>
    <row r="48" spans="1:14">
      <c r="A48" s="9"/>
      <c r="B48" s="5"/>
      <c r="C48" s="8"/>
      <c r="D48" s="7"/>
      <c r="E48" s="6"/>
      <c r="F48" s="5"/>
      <c r="G48" s="5"/>
      <c r="H48" s="5"/>
      <c r="I48" s="5"/>
      <c r="J48" s="5"/>
      <c r="K48" s="5"/>
      <c r="L48" s="5"/>
      <c r="M48" s="5"/>
      <c r="N48" s="4"/>
    </row>
  </sheetData>
  <sheetProtection password="CCFC" sheet="1" objects="1" scenarios="1" selectLockedCells="1" selectUnlockedCells="1"/>
  <mergeCells count="11">
    <mergeCell ref="A42:B42"/>
    <mergeCell ref="J46:L46"/>
    <mergeCell ref="J47:L47"/>
    <mergeCell ref="A4:N4"/>
    <mergeCell ref="A5:N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34" workbookViewId="0">
      <selection activeCell="L53" sqref="L53"/>
    </sheetView>
  </sheetViews>
  <sheetFormatPr defaultRowHeight="15"/>
  <cols>
    <col min="2" max="2" width="23.85546875" customWidth="1"/>
    <col min="6" max="6" width="10.42578125" customWidth="1"/>
    <col min="8" max="8" width="12.140625" customWidth="1"/>
    <col min="12" max="12" width="10" customWidth="1"/>
    <col min="14" max="14" width="11.140625" customWidth="1"/>
    <col min="16" max="16" width="11.28515625" customWidth="1"/>
  </cols>
  <sheetData>
    <row r="1" spans="1:17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7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7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7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7">
      <c r="A5" s="282" t="s">
        <v>59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7">
      <c r="A6" s="283" t="s">
        <v>460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461</v>
      </c>
      <c r="L6" s="291"/>
      <c r="M6" s="291"/>
      <c r="N6" s="292"/>
    </row>
    <row r="7" spans="1:17">
      <c r="A7" s="293" t="s">
        <v>462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7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7">
      <c r="A9" s="304" t="s">
        <v>49</v>
      </c>
      <c r="B9" s="307" t="s">
        <v>48</v>
      </c>
      <c r="C9" s="306" t="s">
        <v>47</v>
      </c>
      <c r="D9" s="884" t="s">
        <v>46</v>
      </c>
      <c r="E9" s="885"/>
      <c r="F9" s="307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7">
      <c r="A10" s="362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2" t="s">
        <v>40</v>
      </c>
      <c r="M10" s="312" t="s">
        <v>39</v>
      </c>
      <c r="N10" s="312" t="s">
        <v>38</v>
      </c>
    </row>
    <row r="11" spans="1:17">
      <c r="A11" s="362">
        <v>1</v>
      </c>
      <c r="B11" s="319" t="s">
        <v>463</v>
      </c>
      <c r="C11" s="125">
        <v>200</v>
      </c>
      <c r="D11" s="316">
        <v>40</v>
      </c>
      <c r="E11" s="319" t="s">
        <v>158</v>
      </c>
      <c r="F11" s="127">
        <v>8000</v>
      </c>
      <c r="G11" s="313">
        <v>10</v>
      </c>
      <c r="H11" s="128">
        <v>2000</v>
      </c>
      <c r="I11" s="313">
        <v>10</v>
      </c>
      <c r="J11" s="128">
        <v>2000</v>
      </c>
      <c r="K11" s="313">
        <v>10</v>
      </c>
      <c r="L11" s="128">
        <v>2000</v>
      </c>
      <c r="M11" s="313">
        <v>10</v>
      </c>
      <c r="N11" s="128">
        <v>2000</v>
      </c>
      <c r="O11" s="317"/>
      <c r="P11" s="317"/>
      <c r="Q11" s="317"/>
    </row>
    <row r="12" spans="1:17">
      <c r="A12" s="313">
        <v>2</v>
      </c>
      <c r="B12" s="319" t="s">
        <v>464</v>
      </c>
      <c r="C12" s="125">
        <v>190</v>
      </c>
      <c r="D12" s="316">
        <v>40</v>
      </c>
      <c r="E12" s="319" t="s">
        <v>158</v>
      </c>
      <c r="F12" s="127">
        <v>7600</v>
      </c>
      <c r="G12" s="313">
        <v>10</v>
      </c>
      <c r="H12" s="128">
        <v>1900</v>
      </c>
      <c r="I12" s="313">
        <v>10</v>
      </c>
      <c r="J12" s="128">
        <v>1900</v>
      </c>
      <c r="K12" s="313">
        <v>10</v>
      </c>
      <c r="L12" s="128">
        <v>1900</v>
      </c>
      <c r="M12" s="313">
        <v>10</v>
      </c>
      <c r="N12" s="128">
        <v>1900</v>
      </c>
      <c r="O12" s="317"/>
      <c r="P12" s="317"/>
      <c r="Q12" s="317"/>
    </row>
    <row r="13" spans="1:17">
      <c r="A13" s="313">
        <v>3</v>
      </c>
      <c r="B13" s="319" t="s">
        <v>465</v>
      </c>
      <c r="C13" s="125">
        <v>6.5</v>
      </c>
      <c r="D13" s="316">
        <v>100</v>
      </c>
      <c r="E13" s="319" t="s">
        <v>162</v>
      </c>
      <c r="F13" s="127">
        <v>650</v>
      </c>
      <c r="G13" s="313">
        <v>25</v>
      </c>
      <c r="H13" s="128">
        <v>162.5</v>
      </c>
      <c r="I13" s="313">
        <v>25</v>
      </c>
      <c r="J13" s="128">
        <v>162.5</v>
      </c>
      <c r="K13" s="313">
        <v>25</v>
      </c>
      <c r="L13" s="128">
        <v>162.5</v>
      </c>
      <c r="M13" s="313">
        <v>25</v>
      </c>
      <c r="N13" s="128">
        <v>162.5</v>
      </c>
      <c r="O13" s="317"/>
      <c r="P13" s="317"/>
      <c r="Q13" s="317"/>
    </row>
    <row r="14" spans="1:17">
      <c r="A14" s="313">
        <v>4</v>
      </c>
      <c r="B14" s="319" t="s">
        <v>466</v>
      </c>
      <c r="C14" s="130">
        <v>4.5</v>
      </c>
      <c r="D14" s="316">
        <v>100</v>
      </c>
      <c r="E14" s="319" t="s">
        <v>162</v>
      </c>
      <c r="F14" s="127">
        <v>450</v>
      </c>
      <c r="G14" s="313">
        <v>50</v>
      </c>
      <c r="H14" s="128">
        <v>225</v>
      </c>
      <c r="I14" s="313"/>
      <c r="J14" s="128"/>
      <c r="K14" s="313">
        <v>50</v>
      </c>
      <c r="L14" s="128">
        <v>225</v>
      </c>
      <c r="M14" s="313"/>
      <c r="N14" s="128"/>
      <c r="O14" s="317"/>
      <c r="P14" s="317"/>
      <c r="Q14" s="317"/>
    </row>
    <row r="15" spans="1:17">
      <c r="A15" s="313">
        <v>5</v>
      </c>
      <c r="B15" s="319" t="s">
        <v>467</v>
      </c>
      <c r="C15" s="130">
        <v>250</v>
      </c>
      <c r="D15" s="316">
        <v>1</v>
      </c>
      <c r="E15" s="319" t="s">
        <v>28</v>
      </c>
      <c r="F15" s="127">
        <v>250</v>
      </c>
      <c r="G15" s="313">
        <v>1</v>
      </c>
      <c r="H15" s="128">
        <v>250</v>
      </c>
      <c r="I15" s="313"/>
      <c r="J15" s="128"/>
      <c r="K15" s="313"/>
      <c r="L15" s="128"/>
      <c r="M15" s="313"/>
      <c r="N15" s="128"/>
      <c r="O15" s="317"/>
      <c r="P15" s="317"/>
      <c r="Q15" s="317"/>
    </row>
    <row r="16" spans="1:17">
      <c r="A16" s="313">
        <v>6</v>
      </c>
      <c r="B16" s="319" t="s">
        <v>95</v>
      </c>
      <c r="C16" s="125">
        <v>75</v>
      </c>
      <c r="D16" s="316">
        <v>5</v>
      </c>
      <c r="E16" s="319" t="s">
        <v>162</v>
      </c>
      <c r="F16" s="127">
        <v>375</v>
      </c>
      <c r="G16" s="313">
        <v>2</v>
      </c>
      <c r="H16" s="128">
        <v>150</v>
      </c>
      <c r="I16" s="313"/>
      <c r="J16" s="128"/>
      <c r="K16" s="313">
        <v>3</v>
      </c>
      <c r="L16" s="128">
        <v>225</v>
      </c>
      <c r="M16" s="313"/>
      <c r="N16" s="128"/>
      <c r="O16" s="317"/>
      <c r="P16" s="317"/>
      <c r="Q16" s="317"/>
    </row>
    <row r="17" spans="1:17">
      <c r="A17" s="313">
        <v>7</v>
      </c>
      <c r="B17" s="319" t="s">
        <v>468</v>
      </c>
      <c r="C17" s="125">
        <v>32</v>
      </c>
      <c r="D17" s="316">
        <v>12</v>
      </c>
      <c r="E17" s="319" t="s">
        <v>162</v>
      </c>
      <c r="F17" s="127">
        <v>384</v>
      </c>
      <c r="G17" s="313">
        <v>6</v>
      </c>
      <c r="H17" s="128">
        <v>192</v>
      </c>
      <c r="I17" s="313"/>
      <c r="J17" s="128"/>
      <c r="K17" s="313">
        <v>6</v>
      </c>
      <c r="L17" s="128">
        <v>192</v>
      </c>
      <c r="M17" s="313"/>
      <c r="N17" s="128"/>
      <c r="O17" s="317"/>
      <c r="P17" s="317"/>
      <c r="Q17" s="317"/>
    </row>
    <row r="18" spans="1:17">
      <c r="A18" s="313">
        <v>8</v>
      </c>
      <c r="B18" s="319" t="s">
        <v>469</v>
      </c>
      <c r="C18" s="125">
        <v>284</v>
      </c>
      <c r="D18" s="316">
        <v>20</v>
      </c>
      <c r="E18" s="319" t="s">
        <v>348</v>
      </c>
      <c r="F18" s="127">
        <v>5680</v>
      </c>
      <c r="G18" s="313">
        <v>5</v>
      </c>
      <c r="H18" s="128">
        <v>1420</v>
      </c>
      <c r="I18" s="313">
        <v>5</v>
      </c>
      <c r="J18" s="128">
        <v>1420</v>
      </c>
      <c r="K18" s="313">
        <v>5</v>
      </c>
      <c r="L18" s="128">
        <v>1420</v>
      </c>
      <c r="M18" s="313">
        <v>5</v>
      </c>
      <c r="N18" s="128">
        <v>1420</v>
      </c>
      <c r="O18" s="317"/>
      <c r="P18" s="317"/>
      <c r="Q18" s="317"/>
    </row>
    <row r="19" spans="1:17">
      <c r="A19" s="313">
        <v>9</v>
      </c>
      <c r="B19" s="319" t="s">
        <v>470</v>
      </c>
      <c r="C19" s="125">
        <v>110</v>
      </c>
      <c r="D19" s="316">
        <v>4</v>
      </c>
      <c r="E19" s="319" t="s">
        <v>162</v>
      </c>
      <c r="F19" s="127">
        <v>440</v>
      </c>
      <c r="G19" s="313">
        <v>4</v>
      </c>
      <c r="H19" s="128">
        <v>440</v>
      </c>
      <c r="I19" s="313"/>
      <c r="J19" s="128"/>
      <c r="K19" s="313" t="s">
        <v>471</v>
      </c>
      <c r="L19" s="128" t="s">
        <v>471</v>
      </c>
      <c r="M19" s="313"/>
      <c r="N19" s="128"/>
      <c r="O19" s="317"/>
      <c r="P19" s="317"/>
      <c r="Q19" s="317"/>
    </row>
    <row r="20" spans="1:17">
      <c r="A20" s="313">
        <v>10</v>
      </c>
      <c r="B20" s="319" t="s">
        <v>472</v>
      </c>
      <c r="C20" s="125">
        <v>3475</v>
      </c>
      <c r="D20" s="316">
        <v>6</v>
      </c>
      <c r="E20" s="319" t="s">
        <v>182</v>
      </c>
      <c r="F20" s="127">
        <v>20850</v>
      </c>
      <c r="G20" s="313">
        <v>3</v>
      </c>
      <c r="H20" s="128">
        <v>10425</v>
      </c>
      <c r="I20" s="313"/>
      <c r="J20" s="128"/>
      <c r="K20" s="313">
        <v>3</v>
      </c>
      <c r="L20" s="128">
        <v>10425</v>
      </c>
      <c r="M20" s="313"/>
      <c r="N20" s="128"/>
      <c r="O20" s="317"/>
      <c r="P20" s="317"/>
      <c r="Q20" s="317"/>
    </row>
    <row r="21" spans="1:17">
      <c r="A21" s="313">
        <v>11</v>
      </c>
      <c r="B21" s="319" t="s">
        <v>473</v>
      </c>
      <c r="C21" s="125">
        <v>1260</v>
      </c>
      <c r="D21" s="316">
        <v>5</v>
      </c>
      <c r="E21" s="319" t="s">
        <v>348</v>
      </c>
      <c r="F21" s="127">
        <v>6300</v>
      </c>
      <c r="G21" s="313">
        <v>3</v>
      </c>
      <c r="H21" s="128">
        <v>3780</v>
      </c>
      <c r="I21" s="313"/>
      <c r="J21" s="128"/>
      <c r="K21" s="313">
        <v>2</v>
      </c>
      <c r="L21" s="128">
        <v>2520</v>
      </c>
      <c r="M21" s="313"/>
      <c r="N21" s="128"/>
      <c r="O21" s="317"/>
      <c r="P21" s="317"/>
      <c r="Q21" s="317"/>
    </row>
    <row r="22" spans="1:17">
      <c r="A22" s="313">
        <v>12</v>
      </c>
      <c r="B22" s="319" t="s">
        <v>474</v>
      </c>
      <c r="C22" s="125">
        <v>20</v>
      </c>
      <c r="D22" s="316">
        <v>4</v>
      </c>
      <c r="E22" s="319" t="s">
        <v>182</v>
      </c>
      <c r="F22" s="127">
        <v>80</v>
      </c>
      <c r="G22" s="313">
        <v>2</v>
      </c>
      <c r="H22" s="128">
        <v>40</v>
      </c>
      <c r="I22" s="313"/>
      <c r="J22" s="128"/>
      <c r="K22" s="313">
        <v>2</v>
      </c>
      <c r="L22" s="128">
        <v>40</v>
      </c>
      <c r="M22" s="313"/>
      <c r="N22" s="128"/>
      <c r="O22" s="317"/>
      <c r="P22" s="317"/>
      <c r="Q22" s="317"/>
    </row>
    <row r="23" spans="1:17">
      <c r="A23" s="313">
        <v>13</v>
      </c>
      <c r="B23" s="319" t="s">
        <v>475</v>
      </c>
      <c r="C23" s="125">
        <v>210</v>
      </c>
      <c r="D23" s="316">
        <v>30</v>
      </c>
      <c r="E23" s="319" t="s">
        <v>158</v>
      </c>
      <c r="F23" s="127">
        <v>6300</v>
      </c>
      <c r="G23" s="313">
        <v>10</v>
      </c>
      <c r="H23" s="128">
        <v>2100</v>
      </c>
      <c r="I23" s="313"/>
      <c r="J23" s="128"/>
      <c r="K23" s="313">
        <v>10</v>
      </c>
      <c r="L23" s="128">
        <v>2100</v>
      </c>
      <c r="M23" s="313">
        <v>10</v>
      </c>
      <c r="N23" s="128">
        <v>2100</v>
      </c>
      <c r="O23" s="317"/>
      <c r="P23" s="317"/>
      <c r="Q23" s="317"/>
    </row>
    <row r="24" spans="1:17">
      <c r="A24" s="313">
        <v>14</v>
      </c>
      <c r="B24" s="319" t="s">
        <v>476</v>
      </c>
      <c r="C24" s="125">
        <v>170</v>
      </c>
      <c r="D24" s="316">
        <v>20</v>
      </c>
      <c r="E24" s="319" t="s">
        <v>158</v>
      </c>
      <c r="F24" s="127">
        <v>3400</v>
      </c>
      <c r="G24" s="313">
        <v>5</v>
      </c>
      <c r="H24" s="128">
        <v>850</v>
      </c>
      <c r="I24" s="313">
        <v>5</v>
      </c>
      <c r="J24" s="128">
        <v>850</v>
      </c>
      <c r="K24" s="313">
        <v>5</v>
      </c>
      <c r="L24" s="128">
        <v>850</v>
      </c>
      <c r="M24" s="313">
        <v>5</v>
      </c>
      <c r="N24" s="128">
        <v>850</v>
      </c>
      <c r="O24" s="317"/>
      <c r="P24" s="317"/>
      <c r="Q24" s="317"/>
    </row>
    <row r="25" spans="1:17">
      <c r="A25" s="313">
        <v>15</v>
      </c>
      <c r="B25" s="319" t="s">
        <v>477</v>
      </c>
      <c r="C25" s="125">
        <v>145</v>
      </c>
      <c r="D25" s="316">
        <v>20</v>
      </c>
      <c r="E25" s="319" t="s">
        <v>158</v>
      </c>
      <c r="F25" s="127">
        <v>2900</v>
      </c>
      <c r="G25" s="313">
        <v>5</v>
      </c>
      <c r="H25" s="128">
        <v>725</v>
      </c>
      <c r="I25" s="313">
        <v>5</v>
      </c>
      <c r="J25" s="128">
        <v>725</v>
      </c>
      <c r="K25" s="313">
        <v>5</v>
      </c>
      <c r="L25" s="128">
        <v>725</v>
      </c>
      <c r="M25" s="313">
        <v>5</v>
      </c>
      <c r="N25" s="128">
        <v>725</v>
      </c>
      <c r="O25" s="317"/>
      <c r="P25" s="317"/>
      <c r="Q25" s="317"/>
    </row>
    <row r="26" spans="1:17">
      <c r="A26" s="313">
        <v>16</v>
      </c>
      <c r="B26" s="319" t="s">
        <v>185</v>
      </c>
      <c r="C26" s="125">
        <v>79.8</v>
      </c>
      <c r="D26" s="316">
        <v>4</v>
      </c>
      <c r="E26" s="319" t="s">
        <v>348</v>
      </c>
      <c r="F26" s="127">
        <v>319.2</v>
      </c>
      <c r="G26" s="313">
        <v>1</v>
      </c>
      <c r="H26" s="128">
        <v>79.8</v>
      </c>
      <c r="I26" s="313">
        <v>1</v>
      </c>
      <c r="J26" s="128">
        <v>79.8</v>
      </c>
      <c r="K26" s="313">
        <v>1</v>
      </c>
      <c r="L26" s="128">
        <v>79.8</v>
      </c>
      <c r="M26" s="313">
        <v>1</v>
      </c>
      <c r="N26" s="128">
        <v>79.8</v>
      </c>
      <c r="O26" s="317"/>
      <c r="P26" s="317"/>
      <c r="Q26" s="317"/>
    </row>
    <row r="27" spans="1:17">
      <c r="A27" s="313">
        <v>17</v>
      </c>
      <c r="B27" s="319" t="s">
        <v>88</v>
      </c>
      <c r="C27" s="125">
        <v>45</v>
      </c>
      <c r="D27" s="316">
        <v>6</v>
      </c>
      <c r="E27" s="319" t="s">
        <v>182</v>
      </c>
      <c r="F27" s="355">
        <v>270</v>
      </c>
      <c r="G27" s="313">
        <v>3</v>
      </c>
      <c r="H27" s="128">
        <v>135</v>
      </c>
      <c r="I27" s="313"/>
      <c r="J27" s="128"/>
      <c r="K27" s="313">
        <v>3</v>
      </c>
      <c r="L27" s="128">
        <v>135</v>
      </c>
      <c r="M27" s="313"/>
      <c r="N27" s="128"/>
      <c r="O27" s="317"/>
      <c r="P27" s="317"/>
      <c r="Q27" s="317"/>
    </row>
    <row r="28" spans="1:17">
      <c r="A28" s="313">
        <v>18</v>
      </c>
      <c r="B28" s="315" t="s">
        <v>478</v>
      </c>
      <c r="C28" s="125">
        <v>48.5</v>
      </c>
      <c r="D28" s="316">
        <v>4</v>
      </c>
      <c r="E28" s="319" t="s">
        <v>162</v>
      </c>
      <c r="F28" s="355">
        <v>194</v>
      </c>
      <c r="G28" s="313">
        <v>2</v>
      </c>
      <c r="H28" s="128">
        <v>97</v>
      </c>
      <c r="I28" s="313"/>
      <c r="J28" s="128"/>
      <c r="K28" s="313">
        <v>2</v>
      </c>
      <c r="L28" s="128">
        <v>97</v>
      </c>
      <c r="M28" s="313"/>
      <c r="N28" s="128"/>
      <c r="O28" s="317"/>
      <c r="P28" s="317"/>
      <c r="Q28" s="317"/>
    </row>
    <row r="29" spans="1:17">
      <c r="A29" s="313">
        <v>19</v>
      </c>
      <c r="B29" s="315" t="s">
        <v>479</v>
      </c>
      <c r="C29" s="125">
        <v>69.5</v>
      </c>
      <c r="D29" s="316">
        <v>2</v>
      </c>
      <c r="E29" s="319" t="s">
        <v>162</v>
      </c>
      <c r="F29" s="127">
        <v>139</v>
      </c>
      <c r="G29" s="313">
        <v>2</v>
      </c>
      <c r="H29" s="128">
        <v>139</v>
      </c>
      <c r="I29" s="313"/>
      <c r="J29" s="128"/>
      <c r="K29" s="313"/>
      <c r="L29" s="128"/>
      <c r="M29" s="313"/>
      <c r="N29" s="128"/>
      <c r="O29" s="317"/>
      <c r="P29" s="317"/>
      <c r="Q29" s="317"/>
    </row>
    <row r="30" spans="1:17">
      <c r="A30" s="313">
        <v>20</v>
      </c>
      <c r="B30" s="315" t="s">
        <v>480</v>
      </c>
      <c r="C30" s="125">
        <v>55</v>
      </c>
      <c r="D30" s="316">
        <v>4</v>
      </c>
      <c r="E30" s="319" t="s">
        <v>162</v>
      </c>
      <c r="F30" s="355">
        <v>220</v>
      </c>
      <c r="G30" s="313">
        <v>4</v>
      </c>
      <c r="H30" s="128">
        <v>220</v>
      </c>
      <c r="I30" s="313"/>
      <c r="J30" s="128"/>
      <c r="K30" s="313"/>
      <c r="L30" s="128"/>
      <c r="M30" s="313"/>
      <c r="N30" s="128"/>
      <c r="O30" s="317"/>
      <c r="P30" s="317"/>
      <c r="Q30" s="317"/>
    </row>
    <row r="31" spans="1:17">
      <c r="A31" s="313">
        <v>21</v>
      </c>
      <c r="B31" s="315" t="s">
        <v>481</v>
      </c>
      <c r="C31" s="125">
        <v>69.599999999999994</v>
      </c>
      <c r="D31" s="316">
        <v>4</v>
      </c>
      <c r="E31" s="319" t="s">
        <v>162</v>
      </c>
      <c r="F31" s="355">
        <v>278.39999999999998</v>
      </c>
      <c r="G31" s="313">
        <v>2</v>
      </c>
      <c r="H31" s="128">
        <v>139.19999999999999</v>
      </c>
      <c r="I31" s="313"/>
      <c r="J31" s="128"/>
      <c r="K31" s="313">
        <v>2</v>
      </c>
      <c r="L31" s="128">
        <v>139.19999999999999</v>
      </c>
      <c r="M31" s="313"/>
      <c r="N31" s="128"/>
      <c r="O31" s="317"/>
      <c r="P31" s="317"/>
      <c r="Q31" s="317"/>
    </row>
    <row r="32" spans="1:17">
      <c r="A32" s="313">
        <v>22</v>
      </c>
      <c r="B32" s="315" t="s">
        <v>482</v>
      </c>
      <c r="C32" s="125">
        <v>38.5</v>
      </c>
      <c r="D32" s="316">
        <v>4</v>
      </c>
      <c r="E32" s="319" t="s">
        <v>162</v>
      </c>
      <c r="F32" s="355">
        <v>154</v>
      </c>
      <c r="G32" s="313">
        <v>2</v>
      </c>
      <c r="H32" s="128">
        <v>77</v>
      </c>
      <c r="I32" s="313"/>
      <c r="J32" s="128"/>
      <c r="K32" s="313">
        <v>2</v>
      </c>
      <c r="L32" s="128">
        <v>77</v>
      </c>
      <c r="M32" s="313"/>
      <c r="N32" s="128"/>
      <c r="O32" s="317"/>
      <c r="P32" s="317"/>
      <c r="Q32" s="317"/>
    </row>
    <row r="33" spans="1:17">
      <c r="A33" s="313">
        <v>23</v>
      </c>
      <c r="B33" s="315" t="s">
        <v>483</v>
      </c>
      <c r="C33" s="125">
        <v>44</v>
      </c>
      <c r="D33" s="316">
        <v>4</v>
      </c>
      <c r="E33" s="319" t="s">
        <v>162</v>
      </c>
      <c r="F33" s="355">
        <v>198</v>
      </c>
      <c r="G33" s="313">
        <v>2</v>
      </c>
      <c r="H33" s="128">
        <v>99</v>
      </c>
      <c r="I33" s="313"/>
      <c r="J33" s="128"/>
      <c r="K33" s="313">
        <v>2</v>
      </c>
      <c r="L33" s="128">
        <v>99</v>
      </c>
      <c r="M33" s="313"/>
      <c r="N33" s="128"/>
      <c r="O33" s="317"/>
      <c r="P33" s="317"/>
      <c r="Q33" s="317"/>
    </row>
    <row r="34" spans="1:17">
      <c r="A34" s="313">
        <v>24</v>
      </c>
      <c r="B34" s="315" t="s">
        <v>484</v>
      </c>
      <c r="C34" s="125">
        <v>380</v>
      </c>
      <c r="D34" s="316">
        <v>4</v>
      </c>
      <c r="E34" s="319" t="s">
        <v>158</v>
      </c>
      <c r="F34" s="355">
        <v>1520</v>
      </c>
      <c r="G34" s="313">
        <v>1</v>
      </c>
      <c r="H34" s="128">
        <v>380</v>
      </c>
      <c r="I34" s="313">
        <v>1</v>
      </c>
      <c r="J34" s="128">
        <v>380</v>
      </c>
      <c r="K34" s="313">
        <v>1</v>
      </c>
      <c r="L34" s="128">
        <v>380</v>
      </c>
      <c r="M34" s="313">
        <v>1</v>
      </c>
      <c r="N34" s="128">
        <v>380</v>
      </c>
      <c r="O34" s="317"/>
      <c r="P34" s="317"/>
      <c r="Q34" s="317"/>
    </row>
    <row r="35" spans="1:17">
      <c r="A35" s="313">
        <v>25</v>
      </c>
      <c r="B35" s="315" t="s">
        <v>485</v>
      </c>
      <c r="C35" s="125">
        <v>480</v>
      </c>
      <c r="D35" s="316">
        <v>8</v>
      </c>
      <c r="E35" s="319" t="s">
        <v>348</v>
      </c>
      <c r="F35" s="127">
        <v>3840</v>
      </c>
      <c r="G35" s="313">
        <v>4</v>
      </c>
      <c r="H35" s="128">
        <v>1920</v>
      </c>
      <c r="I35" s="313"/>
      <c r="J35" s="128"/>
      <c r="K35" s="313">
        <v>4</v>
      </c>
      <c r="L35" s="128">
        <v>1920</v>
      </c>
      <c r="M35" s="313"/>
      <c r="N35" s="128"/>
      <c r="O35" s="317"/>
      <c r="P35" s="317"/>
      <c r="Q35" s="317"/>
    </row>
    <row r="36" spans="1:17">
      <c r="A36" s="313">
        <v>26</v>
      </c>
      <c r="B36" s="315" t="s">
        <v>486</v>
      </c>
      <c r="C36" s="130">
        <v>65</v>
      </c>
      <c r="D36" s="316">
        <v>21</v>
      </c>
      <c r="E36" s="319" t="s">
        <v>392</v>
      </c>
      <c r="F36" s="127">
        <v>1560</v>
      </c>
      <c r="G36" s="313">
        <v>12</v>
      </c>
      <c r="H36" s="128">
        <v>780</v>
      </c>
      <c r="I36" s="313"/>
      <c r="J36" s="128"/>
      <c r="K36" s="313">
        <v>12</v>
      </c>
      <c r="L36" s="128">
        <v>780</v>
      </c>
      <c r="M36" s="313"/>
      <c r="N36" s="128"/>
    </row>
    <row r="37" spans="1:17">
      <c r="A37" s="313">
        <v>27</v>
      </c>
      <c r="B37" s="315" t="s">
        <v>487</v>
      </c>
      <c r="C37" s="130">
        <v>65</v>
      </c>
      <c r="D37" s="316">
        <v>12</v>
      </c>
      <c r="E37" s="319" t="s">
        <v>162</v>
      </c>
      <c r="F37" s="127">
        <v>780</v>
      </c>
      <c r="G37" s="313">
        <v>12</v>
      </c>
      <c r="H37" s="128">
        <v>780</v>
      </c>
      <c r="I37" s="313"/>
      <c r="J37" s="128"/>
      <c r="K37" s="313"/>
      <c r="L37" s="128"/>
      <c r="M37" s="313"/>
      <c r="N37" s="128"/>
    </row>
    <row r="38" spans="1:17">
      <c r="A38" s="313">
        <v>28</v>
      </c>
      <c r="B38" s="315" t="s">
        <v>488</v>
      </c>
      <c r="C38" s="130">
        <v>220</v>
      </c>
      <c r="D38" s="316">
        <v>4</v>
      </c>
      <c r="E38" s="319" t="s">
        <v>158</v>
      </c>
      <c r="F38" s="127">
        <v>880</v>
      </c>
      <c r="G38" s="313"/>
      <c r="H38" s="128"/>
      <c r="I38" s="313">
        <v>2</v>
      </c>
      <c r="J38" s="128">
        <v>440</v>
      </c>
      <c r="K38" s="313"/>
      <c r="L38" s="128"/>
      <c r="M38" s="313">
        <v>2</v>
      </c>
      <c r="N38" s="128">
        <v>440</v>
      </c>
    </row>
    <row r="39" spans="1:17">
      <c r="A39" s="313">
        <v>29</v>
      </c>
      <c r="B39" s="315" t="s">
        <v>489</v>
      </c>
      <c r="C39" s="130">
        <v>90</v>
      </c>
      <c r="D39" s="316">
        <v>1</v>
      </c>
      <c r="E39" s="319" t="s">
        <v>16</v>
      </c>
      <c r="F39" s="127">
        <v>90</v>
      </c>
      <c r="G39" s="313">
        <v>1</v>
      </c>
      <c r="H39" s="128">
        <v>90</v>
      </c>
      <c r="I39" s="313"/>
      <c r="J39" s="128"/>
      <c r="K39" s="313"/>
      <c r="L39" s="128"/>
      <c r="M39" s="313"/>
      <c r="N39" s="128"/>
      <c r="Q39" s="244"/>
    </row>
    <row r="40" spans="1:17">
      <c r="A40" s="313">
        <v>30</v>
      </c>
      <c r="B40" s="315" t="s">
        <v>490</v>
      </c>
      <c r="C40" s="130">
        <v>75</v>
      </c>
      <c r="D40" s="316">
        <v>2</v>
      </c>
      <c r="E40" s="319" t="s">
        <v>173</v>
      </c>
      <c r="F40" s="127">
        <v>150</v>
      </c>
      <c r="G40" s="313">
        <v>1</v>
      </c>
      <c r="H40" s="128">
        <v>75</v>
      </c>
      <c r="I40" s="313"/>
      <c r="J40" s="128"/>
      <c r="K40" s="313">
        <v>1</v>
      </c>
      <c r="L40" s="128">
        <v>75</v>
      </c>
      <c r="M40" s="313"/>
      <c r="N40" s="128"/>
    </row>
    <row r="41" spans="1:17">
      <c r="A41" s="313">
        <v>31</v>
      </c>
      <c r="B41" s="315" t="s">
        <v>491</v>
      </c>
      <c r="C41" s="130">
        <v>160</v>
      </c>
      <c r="D41" s="316">
        <v>3</v>
      </c>
      <c r="E41" s="319" t="s">
        <v>162</v>
      </c>
      <c r="F41" s="127">
        <v>480</v>
      </c>
      <c r="G41" s="313"/>
      <c r="H41" s="128"/>
      <c r="I41" s="313"/>
      <c r="J41" s="128"/>
      <c r="K41" s="313"/>
      <c r="L41" s="128"/>
      <c r="M41" s="313">
        <v>3</v>
      </c>
      <c r="N41" s="128">
        <v>480</v>
      </c>
    </row>
    <row r="42" spans="1:17">
      <c r="A42" s="313">
        <v>32</v>
      </c>
      <c r="B42" s="315" t="s">
        <v>492</v>
      </c>
      <c r="C42" s="130">
        <v>4.5</v>
      </c>
      <c r="D42" s="316">
        <v>100</v>
      </c>
      <c r="E42" s="319" t="s">
        <v>162</v>
      </c>
      <c r="F42" s="127">
        <v>450</v>
      </c>
      <c r="G42" s="313">
        <v>50</v>
      </c>
      <c r="H42" s="128">
        <v>225</v>
      </c>
      <c r="I42" s="313"/>
      <c r="J42" s="128"/>
      <c r="K42" s="313">
        <v>50</v>
      </c>
      <c r="L42" s="128">
        <v>225</v>
      </c>
      <c r="M42" s="313"/>
      <c r="N42" s="128"/>
    </row>
    <row r="43" spans="1:17">
      <c r="A43" s="313">
        <v>33</v>
      </c>
      <c r="B43" s="315" t="s">
        <v>493</v>
      </c>
      <c r="C43" s="130">
        <v>75</v>
      </c>
      <c r="D43" s="316">
        <v>3</v>
      </c>
      <c r="E43" s="319" t="s">
        <v>392</v>
      </c>
      <c r="F43" s="127">
        <v>225</v>
      </c>
      <c r="G43" s="313"/>
      <c r="H43" s="128"/>
      <c r="I43" s="313">
        <v>3</v>
      </c>
      <c r="J43" s="128">
        <v>225</v>
      </c>
      <c r="K43" s="313"/>
      <c r="L43" s="128"/>
      <c r="M43" s="313"/>
      <c r="N43" s="128"/>
    </row>
    <row r="44" spans="1:17">
      <c r="A44" s="313" t="s">
        <v>66</v>
      </c>
      <c r="B44" s="315"/>
      <c r="C44" s="130"/>
      <c r="D44" s="318"/>
      <c r="E44" s="319"/>
      <c r="F44" s="127">
        <f>SUM(F10:F43)</f>
        <v>75406.600000000006</v>
      </c>
      <c r="G44" s="313"/>
      <c r="H44" s="128">
        <f>SUM(H11:H43)</f>
        <v>29895.5</v>
      </c>
      <c r="I44" s="313"/>
      <c r="J44" s="128">
        <f>SUM(J11:J43)</f>
        <v>8182.3</v>
      </c>
      <c r="K44" s="313"/>
      <c r="L44" s="128">
        <f>SUM(L11:L43)</f>
        <v>26791.5</v>
      </c>
      <c r="M44" s="313"/>
      <c r="N44" s="128">
        <f>SUM(N11:N43)</f>
        <v>10537.3</v>
      </c>
      <c r="P44" s="244"/>
    </row>
    <row r="45" spans="1:17">
      <c r="A45" s="283"/>
      <c r="B45" s="291"/>
      <c r="C45" s="321"/>
      <c r="D45" s="322"/>
      <c r="E45" s="323"/>
      <c r="F45" s="324"/>
      <c r="G45" s="324"/>
      <c r="H45" s="291"/>
      <c r="I45" s="291"/>
      <c r="J45" s="291"/>
      <c r="K45" s="291"/>
      <c r="L45" s="291"/>
      <c r="M45" s="291"/>
      <c r="N45" s="292"/>
    </row>
    <row r="46" spans="1:17">
      <c r="A46" s="325"/>
      <c r="B46" s="324" t="s">
        <v>2</v>
      </c>
      <c r="C46" s="326"/>
      <c r="D46" s="327"/>
      <c r="E46" s="328"/>
      <c r="F46" s="324"/>
      <c r="G46" s="324"/>
      <c r="H46" s="324"/>
      <c r="I46" s="324"/>
      <c r="J46" s="324"/>
      <c r="K46" s="324"/>
      <c r="L46" s="324"/>
      <c r="M46" s="324"/>
      <c r="N46" s="329"/>
    </row>
    <row r="47" spans="1:17">
      <c r="A47" s="325"/>
      <c r="B47" s="324"/>
      <c r="C47" s="326"/>
      <c r="D47" s="327"/>
      <c r="E47" s="328"/>
      <c r="F47" s="324"/>
      <c r="G47" s="324"/>
      <c r="H47" s="324" t="s">
        <v>1</v>
      </c>
      <c r="I47" s="324"/>
      <c r="J47" s="888" t="s">
        <v>494</v>
      </c>
      <c r="K47" s="888"/>
      <c r="L47" s="888"/>
      <c r="M47" s="324"/>
      <c r="N47" s="329"/>
    </row>
    <row r="48" spans="1:17">
      <c r="A48" s="325"/>
      <c r="B48" s="324"/>
      <c r="C48" s="326"/>
      <c r="D48" s="327"/>
      <c r="E48" s="328"/>
      <c r="F48" s="324"/>
      <c r="G48" s="324"/>
      <c r="H48" s="324"/>
      <c r="I48" s="324"/>
      <c r="J48" s="886" t="s">
        <v>0</v>
      </c>
      <c r="K48" s="886"/>
      <c r="L48" s="886"/>
      <c r="M48" s="324"/>
      <c r="N48" s="329"/>
    </row>
    <row r="49" spans="1:14">
      <c r="A49" s="297"/>
      <c r="B49" s="299"/>
      <c r="C49" s="294"/>
      <c r="D49" s="295"/>
      <c r="E49" s="296"/>
      <c r="F49" s="299"/>
      <c r="G49" s="299"/>
      <c r="H49" s="299"/>
      <c r="I49" s="299"/>
      <c r="J49" s="299"/>
      <c r="K49" s="299"/>
      <c r="L49" s="299"/>
      <c r="M49" s="299"/>
      <c r="N49" s="298"/>
    </row>
    <row r="50" spans="1:14">
      <c r="A50" s="276"/>
      <c r="B50" s="276"/>
      <c r="C50" s="277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4">
      <c r="A51" s="276"/>
      <c r="B51" s="276"/>
      <c r="C51" s="277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</row>
    <row r="52" spans="1:14">
      <c r="A52" s="276"/>
      <c r="B52" s="276"/>
      <c r="C52" s="277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</row>
  </sheetData>
  <sheetProtection password="CCFC" sheet="1" objects="1" scenarios="1" selectLockedCells="1" selectUnlockedCells="1"/>
  <mergeCells count="10">
    <mergeCell ref="J47:L47"/>
    <mergeCell ref="J48:L48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topLeftCell="A40" workbookViewId="0">
      <selection activeCell="L56" sqref="L56"/>
    </sheetView>
  </sheetViews>
  <sheetFormatPr defaultRowHeight="15"/>
  <cols>
    <col min="2" max="2" width="40.140625" customWidth="1"/>
    <col min="6" max="6" width="11" customWidth="1"/>
    <col min="9" max="9" width="11.5703125" bestFit="1" customWidth="1"/>
    <col min="10" max="10" width="10.7109375" customWidth="1"/>
  </cols>
  <sheetData>
    <row r="1" spans="1:15">
      <c r="A1" s="276" t="s">
        <v>65</v>
      </c>
      <c r="B1" s="276"/>
      <c r="C1" s="277"/>
      <c r="D1" s="371"/>
      <c r="E1" s="276"/>
      <c r="F1" s="54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463"/>
      <c r="E4" s="280"/>
      <c r="F4" s="547"/>
      <c r="G4" s="276"/>
      <c r="H4" s="276"/>
      <c r="I4" s="276"/>
      <c r="J4" s="276"/>
      <c r="K4" s="276"/>
      <c r="L4" s="276"/>
      <c r="M4" s="276"/>
      <c r="N4" s="276"/>
    </row>
    <row r="5" spans="1:15">
      <c r="A5" s="903" t="s">
        <v>1006</v>
      </c>
      <c r="B5" s="903"/>
      <c r="C5" s="903"/>
      <c r="D5" s="903"/>
      <c r="E5" s="280"/>
      <c r="F5" s="54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464"/>
      <c r="E6" s="287"/>
      <c r="F6" s="54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904" t="s">
        <v>1007</v>
      </c>
      <c r="B7" s="905"/>
      <c r="C7" s="905"/>
      <c r="D7" s="905"/>
      <c r="E7" s="296"/>
      <c r="F7" s="549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473"/>
      <c r="E8" s="303"/>
      <c r="F8" s="550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551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476"/>
      <c r="E10" s="311"/>
      <c r="F10" s="552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1008</v>
      </c>
      <c r="C11" s="36">
        <v>17000</v>
      </c>
      <c r="D11" s="316">
        <v>1</v>
      </c>
      <c r="E11" s="319"/>
      <c r="F11" s="553" t="s">
        <v>1009</v>
      </c>
      <c r="G11" s="313"/>
      <c r="H11" s="28"/>
      <c r="I11" s="313"/>
      <c r="J11" s="28"/>
      <c r="K11" s="313"/>
      <c r="L11" s="28"/>
      <c r="M11" s="313"/>
      <c r="N11" s="28"/>
      <c r="O11" s="317"/>
    </row>
    <row r="12" spans="1:15">
      <c r="A12" s="313">
        <v>2</v>
      </c>
      <c r="B12" s="315" t="s">
        <v>1010</v>
      </c>
      <c r="C12" s="36">
        <v>2000</v>
      </c>
      <c r="D12" s="316">
        <v>2</v>
      </c>
      <c r="E12" s="319" t="s">
        <v>587</v>
      </c>
      <c r="F12" s="554">
        <v>4000</v>
      </c>
      <c r="G12" s="313"/>
      <c r="H12" s="28"/>
      <c r="I12" s="313">
        <v>2</v>
      </c>
      <c r="J12" s="28">
        <v>4000</v>
      </c>
      <c r="K12" s="313"/>
      <c r="L12" s="28"/>
      <c r="M12" s="313"/>
      <c r="N12" s="28"/>
      <c r="O12" s="317"/>
    </row>
    <row r="13" spans="1:15">
      <c r="A13" s="313">
        <v>3</v>
      </c>
      <c r="B13" s="315" t="s">
        <v>1011</v>
      </c>
      <c r="C13" s="36">
        <v>800</v>
      </c>
      <c r="D13" s="316">
        <v>2</v>
      </c>
      <c r="E13" s="319" t="s">
        <v>1012</v>
      </c>
      <c r="F13" s="554">
        <v>1600</v>
      </c>
      <c r="G13" s="313"/>
      <c r="H13" s="28"/>
      <c r="I13" s="313">
        <v>1</v>
      </c>
      <c r="J13" s="28">
        <v>800</v>
      </c>
      <c r="K13" s="313">
        <v>1</v>
      </c>
      <c r="L13" s="28">
        <v>800</v>
      </c>
      <c r="M13" s="313"/>
      <c r="N13" s="28"/>
      <c r="O13" s="317"/>
    </row>
    <row r="14" spans="1:15">
      <c r="A14" s="313">
        <v>4</v>
      </c>
      <c r="B14" s="315" t="s">
        <v>1013</v>
      </c>
      <c r="C14" s="29">
        <v>150</v>
      </c>
      <c r="D14" s="316">
        <v>2</v>
      </c>
      <c r="E14" s="319" t="s">
        <v>392</v>
      </c>
      <c r="F14" s="554">
        <v>300</v>
      </c>
      <c r="G14" s="313"/>
      <c r="H14" s="28"/>
      <c r="I14" s="313">
        <v>2</v>
      </c>
      <c r="J14" s="28">
        <v>300</v>
      </c>
      <c r="K14" s="313"/>
      <c r="L14" s="28"/>
      <c r="M14" s="313"/>
      <c r="N14" s="28"/>
      <c r="O14" s="317"/>
    </row>
    <row r="15" spans="1:15">
      <c r="A15" s="313">
        <v>5</v>
      </c>
      <c r="B15" s="315" t="s">
        <v>1014</v>
      </c>
      <c r="C15" s="29">
        <v>350</v>
      </c>
      <c r="D15" s="316">
        <v>3</v>
      </c>
      <c r="E15" s="319" t="s">
        <v>162</v>
      </c>
      <c r="F15" s="554">
        <v>1050</v>
      </c>
      <c r="G15" s="313"/>
      <c r="H15" s="28"/>
      <c r="I15" s="313">
        <v>3</v>
      </c>
      <c r="J15" s="28">
        <v>1050</v>
      </c>
      <c r="K15" s="313"/>
      <c r="L15" s="28"/>
      <c r="M15" s="313"/>
      <c r="N15" s="28"/>
      <c r="O15" s="317"/>
    </row>
    <row r="16" spans="1:15">
      <c r="A16" s="313">
        <v>6</v>
      </c>
      <c r="B16" s="315" t="s">
        <v>702</v>
      </c>
      <c r="C16" s="36">
        <v>35</v>
      </c>
      <c r="D16" s="316">
        <v>2</v>
      </c>
      <c r="E16" s="319" t="s">
        <v>305</v>
      </c>
      <c r="F16" s="554">
        <v>70</v>
      </c>
      <c r="G16" s="313"/>
      <c r="H16" s="28"/>
      <c r="I16" s="313"/>
      <c r="J16" s="28"/>
      <c r="K16" s="313">
        <v>2</v>
      </c>
      <c r="L16" s="28">
        <v>70</v>
      </c>
      <c r="M16" s="313"/>
      <c r="N16" s="28"/>
      <c r="O16" s="317"/>
    </row>
    <row r="17" spans="1:15">
      <c r="A17" s="313">
        <v>7</v>
      </c>
      <c r="B17" s="315" t="s">
        <v>1015</v>
      </c>
      <c r="C17" s="36">
        <v>450</v>
      </c>
      <c r="D17" s="316">
        <v>2</v>
      </c>
      <c r="E17" s="319" t="s">
        <v>1012</v>
      </c>
      <c r="F17" s="554">
        <v>900</v>
      </c>
      <c r="G17" s="313"/>
      <c r="H17" s="28"/>
      <c r="I17" s="313">
        <v>2</v>
      </c>
      <c r="J17" s="28">
        <v>900</v>
      </c>
      <c r="K17" s="313"/>
      <c r="L17" s="28"/>
      <c r="M17" s="313"/>
      <c r="N17" s="28"/>
      <c r="O17" s="317"/>
    </row>
    <row r="18" spans="1:15">
      <c r="A18" s="313">
        <v>8</v>
      </c>
      <c r="B18" s="315" t="s">
        <v>506</v>
      </c>
      <c r="C18" s="36">
        <v>30</v>
      </c>
      <c r="D18" s="316">
        <v>5</v>
      </c>
      <c r="E18" s="319" t="s">
        <v>28</v>
      </c>
      <c r="F18" s="554">
        <v>150</v>
      </c>
      <c r="G18" s="313"/>
      <c r="H18" s="28"/>
      <c r="I18" s="313"/>
      <c r="J18" s="28"/>
      <c r="K18" s="313">
        <v>5</v>
      </c>
      <c r="L18" s="28">
        <v>150</v>
      </c>
      <c r="M18" s="313"/>
      <c r="N18" s="28"/>
      <c r="O18" s="317"/>
    </row>
    <row r="19" spans="1:15">
      <c r="A19" s="313">
        <v>9</v>
      </c>
      <c r="B19" s="315" t="s">
        <v>668</v>
      </c>
      <c r="C19" s="36">
        <v>82.8</v>
      </c>
      <c r="D19" s="316">
        <v>8</v>
      </c>
      <c r="E19" s="319" t="s">
        <v>162</v>
      </c>
      <c r="F19" s="554">
        <v>662.4</v>
      </c>
      <c r="G19" s="313"/>
      <c r="H19" s="28"/>
      <c r="I19" s="313"/>
      <c r="J19" s="28"/>
      <c r="K19" s="313">
        <v>8</v>
      </c>
      <c r="L19" s="28">
        <v>662.4</v>
      </c>
      <c r="M19" s="313"/>
      <c r="N19" s="28"/>
      <c r="O19" s="317"/>
    </row>
    <row r="20" spans="1:15">
      <c r="A20" s="313">
        <v>10</v>
      </c>
      <c r="B20" s="315" t="s">
        <v>638</v>
      </c>
      <c r="C20" s="36">
        <v>25.3</v>
      </c>
      <c r="D20" s="316">
        <v>5</v>
      </c>
      <c r="E20" s="319" t="s">
        <v>305</v>
      </c>
      <c r="F20" s="554">
        <v>126.5</v>
      </c>
      <c r="G20" s="313"/>
      <c r="H20" s="28"/>
      <c r="I20" s="313"/>
      <c r="J20" s="28"/>
      <c r="K20" s="313">
        <v>5</v>
      </c>
      <c r="L20" s="28">
        <v>126.5</v>
      </c>
      <c r="M20" s="313"/>
      <c r="N20" s="28"/>
      <c r="O20" s="317"/>
    </row>
    <row r="21" spans="1:15">
      <c r="A21" s="313">
        <v>11</v>
      </c>
      <c r="B21" s="315" t="s">
        <v>1016</v>
      </c>
      <c r="C21" s="36">
        <v>45</v>
      </c>
      <c r="D21" s="316">
        <v>6</v>
      </c>
      <c r="E21" s="319" t="s">
        <v>162</v>
      </c>
      <c r="F21" s="554">
        <v>270</v>
      </c>
      <c r="G21" s="313"/>
      <c r="H21" s="28"/>
      <c r="I21" s="313">
        <v>6</v>
      </c>
      <c r="J21" s="28">
        <v>270</v>
      </c>
      <c r="K21" s="313"/>
      <c r="L21" s="28"/>
      <c r="M21" s="313"/>
      <c r="N21" s="28"/>
      <c r="O21" s="317"/>
    </row>
    <row r="22" spans="1:15">
      <c r="A22" s="313">
        <v>12</v>
      </c>
      <c r="B22" s="315" t="s">
        <v>1017</v>
      </c>
      <c r="C22" s="36">
        <v>250</v>
      </c>
      <c r="D22" s="316">
        <v>2</v>
      </c>
      <c r="E22" s="319" t="s">
        <v>162</v>
      </c>
      <c r="F22" s="554">
        <v>500</v>
      </c>
      <c r="G22" s="313"/>
      <c r="H22" s="28"/>
      <c r="I22" s="313">
        <v>2</v>
      </c>
      <c r="J22" s="28">
        <v>500</v>
      </c>
      <c r="K22" s="313"/>
      <c r="L22" s="28"/>
      <c r="M22" s="313"/>
      <c r="N22" s="28"/>
      <c r="O22" s="317"/>
    </row>
    <row r="23" spans="1:15">
      <c r="A23" s="313">
        <v>13</v>
      </c>
      <c r="B23" s="315" t="s">
        <v>1018</v>
      </c>
      <c r="C23" s="36">
        <v>150</v>
      </c>
      <c r="D23" s="316">
        <v>6</v>
      </c>
      <c r="E23" s="319" t="s">
        <v>162</v>
      </c>
      <c r="F23" s="554">
        <v>900</v>
      </c>
      <c r="G23" s="313"/>
      <c r="H23" s="28"/>
      <c r="I23" s="313">
        <v>6</v>
      </c>
      <c r="J23" s="28">
        <v>900</v>
      </c>
      <c r="K23" s="313"/>
      <c r="L23" s="28"/>
      <c r="M23" s="313"/>
      <c r="N23" s="28"/>
      <c r="O23" s="317"/>
    </row>
    <row r="24" spans="1:15">
      <c r="A24" s="313">
        <v>14</v>
      </c>
      <c r="B24" s="315" t="s">
        <v>81</v>
      </c>
      <c r="C24" s="36">
        <v>200</v>
      </c>
      <c r="D24" s="316">
        <v>2</v>
      </c>
      <c r="E24" s="319" t="s">
        <v>162</v>
      </c>
      <c r="F24" s="554">
        <v>400</v>
      </c>
      <c r="G24" s="313"/>
      <c r="H24" s="28"/>
      <c r="I24" s="313">
        <v>2</v>
      </c>
      <c r="J24" s="28">
        <v>400</v>
      </c>
      <c r="K24" s="313"/>
      <c r="L24" s="28"/>
      <c r="M24" s="313"/>
      <c r="N24" s="28"/>
      <c r="O24" s="317"/>
    </row>
    <row r="25" spans="1:15">
      <c r="A25" s="313">
        <v>15</v>
      </c>
      <c r="B25" s="315" t="s">
        <v>1019</v>
      </c>
      <c r="C25" s="36">
        <v>210.45</v>
      </c>
      <c r="D25" s="316">
        <v>3</v>
      </c>
      <c r="E25" s="319" t="s">
        <v>102</v>
      </c>
      <c r="F25" s="554">
        <v>631.35</v>
      </c>
      <c r="G25" s="313"/>
      <c r="H25" s="28"/>
      <c r="I25" s="313"/>
      <c r="J25" s="28"/>
      <c r="K25" s="313">
        <v>3</v>
      </c>
      <c r="L25" s="28">
        <v>631.35</v>
      </c>
      <c r="M25" s="313"/>
      <c r="N25" s="28"/>
      <c r="O25" s="317"/>
    </row>
    <row r="26" spans="1:15">
      <c r="A26" s="313">
        <v>16</v>
      </c>
      <c r="B26" s="315" t="s">
        <v>1020</v>
      </c>
      <c r="C26" s="36">
        <v>198.75</v>
      </c>
      <c r="D26" s="316">
        <v>3</v>
      </c>
      <c r="E26" s="319" t="s">
        <v>102</v>
      </c>
      <c r="F26" s="554">
        <v>596.25</v>
      </c>
      <c r="G26" s="313"/>
      <c r="H26" s="28"/>
      <c r="I26" s="313"/>
      <c r="J26" s="28"/>
      <c r="K26" s="313">
        <v>3</v>
      </c>
      <c r="L26" s="28">
        <v>596.25</v>
      </c>
      <c r="M26" s="313"/>
      <c r="N26" s="28"/>
      <c r="O26" s="317"/>
    </row>
    <row r="27" spans="1:15">
      <c r="A27" s="313">
        <v>17</v>
      </c>
      <c r="B27" s="315" t="s">
        <v>1021</v>
      </c>
      <c r="C27" s="36">
        <v>75</v>
      </c>
      <c r="D27" s="316">
        <v>10</v>
      </c>
      <c r="E27" s="319" t="s">
        <v>162</v>
      </c>
      <c r="F27" s="554">
        <v>750</v>
      </c>
      <c r="G27" s="313"/>
      <c r="H27" s="28"/>
      <c r="I27" s="313"/>
      <c r="J27" s="28"/>
      <c r="K27" s="313">
        <v>10</v>
      </c>
      <c r="L27" s="28">
        <v>750</v>
      </c>
      <c r="M27" s="313"/>
      <c r="N27" s="28"/>
      <c r="O27" s="317"/>
    </row>
    <row r="28" spans="1:15">
      <c r="A28" s="313">
        <v>18</v>
      </c>
      <c r="B28" s="315" t="s">
        <v>1022</v>
      </c>
      <c r="C28" s="36">
        <v>45</v>
      </c>
      <c r="D28" s="316">
        <v>3</v>
      </c>
      <c r="E28" s="319" t="s">
        <v>28</v>
      </c>
      <c r="F28" s="554">
        <v>135</v>
      </c>
      <c r="G28" s="313"/>
      <c r="H28" s="28"/>
      <c r="I28" s="313">
        <v>3</v>
      </c>
      <c r="J28" s="28">
        <v>135</v>
      </c>
      <c r="K28" s="313"/>
      <c r="L28" s="28"/>
      <c r="M28" s="313"/>
      <c r="N28" s="28"/>
      <c r="O28" s="317"/>
    </row>
    <row r="29" spans="1:15">
      <c r="A29" s="313">
        <v>19</v>
      </c>
      <c r="B29" s="315" t="s">
        <v>342</v>
      </c>
      <c r="C29" s="36">
        <v>4.5</v>
      </c>
      <c r="D29" s="316">
        <v>20</v>
      </c>
      <c r="E29" s="319" t="s">
        <v>162</v>
      </c>
      <c r="F29" s="554">
        <v>90</v>
      </c>
      <c r="G29" s="313"/>
      <c r="H29" s="28"/>
      <c r="I29" s="313"/>
      <c r="J29" s="28"/>
      <c r="K29" s="313"/>
      <c r="L29" s="28"/>
      <c r="M29" s="313">
        <v>20</v>
      </c>
      <c r="N29" s="28">
        <v>90</v>
      </c>
      <c r="O29" s="317"/>
    </row>
    <row r="30" spans="1:15">
      <c r="A30" s="313">
        <v>20</v>
      </c>
      <c r="B30" s="315" t="s">
        <v>177</v>
      </c>
      <c r="C30" s="36">
        <v>3</v>
      </c>
      <c r="D30" s="316">
        <v>20</v>
      </c>
      <c r="E30" s="319" t="s">
        <v>162</v>
      </c>
      <c r="F30" s="554">
        <v>60</v>
      </c>
      <c r="G30" s="313"/>
      <c r="H30" s="28"/>
      <c r="I30" s="313"/>
      <c r="J30" s="28"/>
      <c r="K30" s="313"/>
      <c r="L30" s="28"/>
      <c r="M30" s="313">
        <v>20</v>
      </c>
      <c r="N30" s="28">
        <v>60</v>
      </c>
      <c r="O30" s="317"/>
    </row>
    <row r="31" spans="1:15">
      <c r="A31" s="313">
        <v>21</v>
      </c>
      <c r="B31" s="315" t="s">
        <v>1023</v>
      </c>
      <c r="C31" s="36">
        <v>30</v>
      </c>
      <c r="D31" s="316">
        <v>15</v>
      </c>
      <c r="E31" s="319" t="s">
        <v>162</v>
      </c>
      <c r="F31" s="554">
        <v>450</v>
      </c>
      <c r="G31" s="313"/>
      <c r="H31" s="28"/>
      <c r="I31" s="313"/>
      <c r="J31" s="28"/>
      <c r="K31" s="313"/>
      <c r="L31" s="28"/>
      <c r="M31" s="313">
        <v>15</v>
      </c>
      <c r="N31" s="28">
        <v>450</v>
      </c>
      <c r="O31" s="317"/>
    </row>
    <row r="32" spans="1:15">
      <c r="A32" s="313">
        <v>22</v>
      </c>
      <c r="B32" s="315" t="s">
        <v>1024</v>
      </c>
      <c r="C32" s="29">
        <v>380</v>
      </c>
      <c r="D32" s="316">
        <v>1</v>
      </c>
      <c r="E32" s="319" t="s">
        <v>28</v>
      </c>
      <c r="F32" s="554">
        <v>380</v>
      </c>
      <c r="G32" s="313"/>
      <c r="H32" s="28"/>
      <c r="I32" s="313"/>
      <c r="J32" s="28"/>
      <c r="K32" s="313"/>
      <c r="L32" s="28"/>
      <c r="M32" s="313">
        <v>1</v>
      </c>
      <c r="N32" s="28">
        <v>380</v>
      </c>
      <c r="O32" s="317"/>
    </row>
    <row r="33" spans="1:15">
      <c r="A33" s="313">
        <v>23</v>
      </c>
      <c r="B33" s="315" t="s">
        <v>1025</v>
      </c>
      <c r="C33" s="29">
        <v>380</v>
      </c>
      <c r="D33" s="316">
        <v>1</v>
      </c>
      <c r="E33" s="319" t="s">
        <v>28</v>
      </c>
      <c r="F33" s="554">
        <v>380</v>
      </c>
      <c r="G33" s="313"/>
      <c r="H33" s="28"/>
      <c r="I33" s="313"/>
      <c r="J33" s="28"/>
      <c r="K33" s="313"/>
      <c r="L33" s="28"/>
      <c r="M33" s="313">
        <v>1</v>
      </c>
      <c r="N33" s="28">
        <v>380</v>
      </c>
      <c r="O33" s="317"/>
    </row>
    <row r="34" spans="1:15">
      <c r="A34" s="313">
        <v>24</v>
      </c>
      <c r="B34" s="315" t="s">
        <v>1026</v>
      </c>
      <c r="C34" s="29">
        <v>380</v>
      </c>
      <c r="D34" s="316">
        <v>1</v>
      </c>
      <c r="E34" s="319" t="s">
        <v>28</v>
      </c>
      <c r="F34" s="554">
        <v>380</v>
      </c>
      <c r="G34" s="313"/>
      <c r="H34" s="28"/>
      <c r="I34" s="313"/>
      <c r="J34" s="28"/>
      <c r="K34" s="313"/>
      <c r="L34" s="28"/>
      <c r="M34" s="313">
        <v>1</v>
      </c>
      <c r="N34" s="28">
        <v>380</v>
      </c>
      <c r="O34" s="317"/>
    </row>
    <row r="35" spans="1:15">
      <c r="A35" s="313">
        <v>25</v>
      </c>
      <c r="B35" s="315" t="s">
        <v>1027</v>
      </c>
      <c r="C35" s="29">
        <v>25</v>
      </c>
      <c r="D35" s="316">
        <v>5</v>
      </c>
      <c r="E35" s="319" t="s">
        <v>162</v>
      </c>
      <c r="F35" s="554">
        <v>125</v>
      </c>
      <c r="G35" s="313"/>
      <c r="H35" s="28"/>
      <c r="I35" s="313">
        <v>5</v>
      </c>
      <c r="J35" s="28">
        <v>125</v>
      </c>
      <c r="K35" s="313"/>
      <c r="L35" s="28"/>
      <c r="M35" s="313"/>
      <c r="N35" s="28"/>
      <c r="O35" s="317"/>
    </row>
    <row r="36" spans="1:15">
      <c r="A36" s="313">
        <v>26</v>
      </c>
      <c r="B36" s="315" t="s">
        <v>1028</v>
      </c>
      <c r="C36" s="29">
        <v>300</v>
      </c>
      <c r="D36" s="316">
        <v>2</v>
      </c>
      <c r="E36" s="319" t="s">
        <v>162</v>
      </c>
      <c r="F36" s="554">
        <v>600</v>
      </c>
      <c r="G36" s="313"/>
      <c r="H36" s="28"/>
      <c r="I36" s="313">
        <v>2</v>
      </c>
      <c r="J36" s="28">
        <v>600</v>
      </c>
      <c r="K36" s="313"/>
      <c r="L36" s="28"/>
      <c r="M36" s="313"/>
      <c r="N36" s="28"/>
      <c r="O36" s="317"/>
    </row>
    <row r="37" spans="1:15">
      <c r="A37" s="313">
        <v>27</v>
      </c>
      <c r="B37" s="315" t="s">
        <v>1029</v>
      </c>
      <c r="C37" s="29">
        <v>50</v>
      </c>
      <c r="D37" s="316">
        <v>1</v>
      </c>
      <c r="E37" s="319" t="s">
        <v>162</v>
      </c>
      <c r="F37" s="554">
        <v>50</v>
      </c>
      <c r="G37" s="313"/>
      <c r="H37" s="28"/>
      <c r="I37" s="313">
        <v>1</v>
      </c>
      <c r="J37" s="28">
        <v>50</v>
      </c>
      <c r="K37" s="313"/>
      <c r="L37" s="28"/>
      <c r="M37" s="313"/>
      <c r="N37" s="28"/>
      <c r="O37" s="317"/>
    </row>
    <row r="38" spans="1:15">
      <c r="A38" s="313">
        <v>28</v>
      </c>
      <c r="B38" s="315" t="s">
        <v>1030</v>
      </c>
      <c r="C38" s="29">
        <v>100</v>
      </c>
      <c r="D38" s="316">
        <v>2</v>
      </c>
      <c r="E38" s="319" t="s">
        <v>162</v>
      </c>
      <c r="F38" s="554">
        <v>200</v>
      </c>
      <c r="G38" s="313"/>
      <c r="H38" s="28"/>
      <c r="I38" s="313">
        <v>2</v>
      </c>
      <c r="J38" s="28">
        <v>200</v>
      </c>
      <c r="K38" s="313"/>
      <c r="L38" s="28"/>
      <c r="M38" s="313"/>
      <c r="N38" s="28"/>
      <c r="O38" s="317"/>
    </row>
    <row r="39" spans="1:15">
      <c r="A39" s="313">
        <v>29</v>
      </c>
      <c r="B39" s="315" t="s">
        <v>1031</v>
      </c>
      <c r="C39" s="29">
        <v>100</v>
      </c>
      <c r="D39" s="316">
        <v>1</v>
      </c>
      <c r="E39" s="319" t="s">
        <v>162</v>
      </c>
      <c r="F39" s="554">
        <v>100</v>
      </c>
      <c r="G39" s="313"/>
      <c r="H39" s="28"/>
      <c r="I39" s="313">
        <v>1</v>
      </c>
      <c r="J39" s="28">
        <v>100</v>
      </c>
      <c r="K39" s="313"/>
      <c r="L39" s="28"/>
      <c r="M39" s="313"/>
      <c r="N39" s="28"/>
      <c r="O39" s="317"/>
    </row>
    <row r="40" spans="1:15">
      <c r="A40" s="313">
        <v>30</v>
      </c>
      <c r="B40" s="315" t="s">
        <v>1032</v>
      </c>
      <c r="C40" s="29">
        <v>100</v>
      </c>
      <c r="D40" s="316">
        <v>1</v>
      </c>
      <c r="E40" s="319" t="s">
        <v>162</v>
      </c>
      <c r="F40" s="554">
        <v>100</v>
      </c>
      <c r="G40" s="313"/>
      <c r="H40" s="28"/>
      <c r="I40" s="313">
        <v>1</v>
      </c>
      <c r="J40" s="28">
        <v>100</v>
      </c>
      <c r="K40" s="313"/>
      <c r="L40" s="28"/>
      <c r="M40" s="313"/>
      <c r="N40" s="28"/>
      <c r="O40" s="317"/>
    </row>
    <row r="41" spans="1:15">
      <c r="A41" s="313">
        <v>31</v>
      </c>
      <c r="B41" s="315" t="s">
        <v>1033</v>
      </c>
      <c r="C41" s="29">
        <v>100</v>
      </c>
      <c r="D41" s="316">
        <v>1</v>
      </c>
      <c r="E41" s="319" t="s">
        <v>162</v>
      </c>
      <c r="F41" s="554">
        <v>100</v>
      </c>
      <c r="G41" s="313"/>
      <c r="H41" s="28"/>
      <c r="I41" s="313">
        <v>1</v>
      </c>
      <c r="J41" s="28">
        <v>100</v>
      </c>
      <c r="K41" s="313"/>
      <c r="L41" s="28"/>
      <c r="M41" s="313"/>
      <c r="N41" s="28"/>
      <c r="O41" s="317"/>
    </row>
    <row r="42" spans="1:15">
      <c r="A42" s="313">
        <v>32</v>
      </c>
      <c r="B42" s="315" t="s">
        <v>1034</v>
      </c>
      <c r="C42" s="29">
        <v>250</v>
      </c>
      <c r="D42" s="316">
        <v>1</v>
      </c>
      <c r="E42" s="319" t="s">
        <v>162</v>
      </c>
      <c r="F42" s="554">
        <v>250</v>
      </c>
      <c r="G42" s="313"/>
      <c r="H42" s="28"/>
      <c r="I42" s="313">
        <v>1</v>
      </c>
      <c r="J42" s="28">
        <v>250</v>
      </c>
      <c r="K42" s="313"/>
      <c r="L42" s="28"/>
      <c r="M42" s="313"/>
      <c r="N42" s="28"/>
      <c r="O42" s="317"/>
    </row>
    <row r="43" spans="1:15">
      <c r="A43" s="313">
        <v>33</v>
      </c>
      <c r="B43" s="315" t="s">
        <v>1035</v>
      </c>
      <c r="C43" s="29">
        <v>250</v>
      </c>
      <c r="D43" s="316">
        <v>1</v>
      </c>
      <c r="E43" s="319" t="s">
        <v>162</v>
      </c>
      <c r="F43" s="554">
        <v>250</v>
      </c>
      <c r="G43" s="313"/>
      <c r="H43" s="28"/>
      <c r="I43" s="313">
        <v>1</v>
      </c>
      <c r="J43" s="28">
        <v>250</v>
      </c>
      <c r="K43" s="313"/>
      <c r="L43" s="28"/>
      <c r="M43" s="313"/>
      <c r="N43" s="28"/>
      <c r="O43" s="317"/>
    </row>
    <row r="44" spans="1:15">
      <c r="A44" s="313">
        <v>34</v>
      </c>
      <c r="B44" s="315" t="s">
        <v>1036</v>
      </c>
      <c r="C44" s="29">
        <v>15</v>
      </c>
      <c r="D44" s="316">
        <v>2</v>
      </c>
      <c r="E44" s="319" t="s">
        <v>162</v>
      </c>
      <c r="F44" s="554">
        <v>30</v>
      </c>
      <c r="G44" s="313"/>
      <c r="H44" s="28"/>
      <c r="I44" s="313">
        <v>2</v>
      </c>
      <c r="J44" s="28">
        <v>30</v>
      </c>
      <c r="K44" s="313"/>
      <c r="L44" s="28"/>
      <c r="M44" s="313"/>
      <c r="N44" s="28"/>
      <c r="O44" s="317"/>
    </row>
    <row r="45" spans="1:15">
      <c r="A45" s="313">
        <v>35</v>
      </c>
      <c r="B45" s="315" t="s">
        <v>1037</v>
      </c>
      <c r="C45" s="29">
        <v>150</v>
      </c>
      <c r="D45" s="316">
        <v>1</v>
      </c>
      <c r="E45" s="319" t="s">
        <v>28</v>
      </c>
      <c r="F45" s="554">
        <v>150</v>
      </c>
      <c r="G45" s="313"/>
      <c r="H45" s="28"/>
      <c r="I45" s="313">
        <v>1</v>
      </c>
      <c r="J45" s="28">
        <v>150</v>
      </c>
      <c r="K45" s="313"/>
      <c r="L45" s="28"/>
      <c r="M45" s="313"/>
      <c r="N45" s="28"/>
      <c r="O45" s="317"/>
    </row>
    <row r="46" spans="1:15">
      <c r="A46" s="313">
        <v>36</v>
      </c>
      <c r="B46" s="315" t="s">
        <v>1038</v>
      </c>
      <c r="C46" s="29">
        <v>10</v>
      </c>
      <c r="D46" s="316">
        <v>5</v>
      </c>
      <c r="E46" s="319" t="s">
        <v>162</v>
      </c>
      <c r="F46" s="554">
        <v>50</v>
      </c>
      <c r="G46" s="313"/>
      <c r="H46" s="28"/>
      <c r="I46" s="313">
        <v>5</v>
      </c>
      <c r="J46" s="28">
        <v>50</v>
      </c>
      <c r="K46" s="313"/>
      <c r="L46" s="28"/>
      <c r="M46" s="313"/>
      <c r="N46" s="28"/>
      <c r="O46" s="317"/>
    </row>
    <row r="47" spans="1:15">
      <c r="A47" s="313"/>
      <c r="B47" s="315" t="s">
        <v>1039</v>
      </c>
      <c r="C47" s="29"/>
      <c r="D47" s="316"/>
      <c r="E47" s="319"/>
      <c r="F47" s="554">
        <f>SUM(F12:F46)</f>
        <v>16786.5</v>
      </c>
      <c r="G47" s="313"/>
      <c r="H47" s="28"/>
      <c r="I47" s="313"/>
      <c r="J47" s="28">
        <f>SUM(J12:J46)</f>
        <v>11260</v>
      </c>
      <c r="K47" s="313"/>
      <c r="L47" s="28">
        <f>SUM(L13:L42)</f>
        <v>3786.5</v>
      </c>
      <c r="M47" s="313"/>
      <c r="N47" s="28">
        <f>SUM(N29:N42)</f>
        <v>1740</v>
      </c>
      <c r="O47" s="317"/>
    </row>
    <row r="48" spans="1:15">
      <c r="A48" s="313"/>
      <c r="B48" s="315" t="s">
        <v>53</v>
      </c>
      <c r="C48" s="29"/>
      <c r="D48" s="316"/>
      <c r="E48" s="319"/>
      <c r="F48" s="554">
        <v>13693.5</v>
      </c>
      <c r="G48" s="554"/>
      <c r="H48" s="28"/>
      <c r="I48" s="313"/>
      <c r="J48" s="28"/>
      <c r="K48" s="313"/>
      <c r="L48" s="28"/>
      <c r="M48" s="313"/>
      <c r="N48" s="28"/>
      <c r="O48" s="317"/>
    </row>
    <row r="49" spans="1:15">
      <c r="A49" s="313"/>
      <c r="B49" s="315"/>
      <c r="C49" s="29"/>
      <c r="D49" s="316"/>
      <c r="E49" s="319"/>
      <c r="F49" s="553">
        <f>SUM(F47:F48)</f>
        <v>30480</v>
      </c>
      <c r="G49" s="554"/>
      <c r="H49" s="28"/>
      <c r="I49" s="313"/>
      <c r="J49" s="28"/>
      <c r="K49" s="313"/>
      <c r="L49" s="28"/>
      <c r="M49" s="313"/>
      <c r="N49" s="28"/>
      <c r="O49" s="317"/>
    </row>
    <row r="50" spans="1:15">
      <c r="A50" s="313" t="s">
        <v>66</v>
      </c>
      <c r="B50" s="315" t="s">
        <v>1040</v>
      </c>
      <c r="C50" s="29"/>
      <c r="D50" s="316"/>
      <c r="E50" s="319"/>
      <c r="F50" s="554">
        <v>47000</v>
      </c>
      <c r="G50" s="554"/>
      <c r="H50" s="28"/>
      <c r="I50" s="313"/>
      <c r="J50" s="28"/>
      <c r="K50" s="313"/>
      <c r="L50" s="28"/>
      <c r="M50" s="313"/>
      <c r="N50" s="28"/>
      <c r="O50" s="317"/>
    </row>
    <row r="51" spans="1:15">
      <c r="A51" s="283"/>
      <c r="B51" s="291"/>
      <c r="C51" s="321"/>
      <c r="D51" s="482"/>
      <c r="E51" s="323"/>
      <c r="F51" s="555"/>
      <c r="G51" s="556"/>
      <c r="H51" s="291"/>
      <c r="I51" s="291"/>
      <c r="J51" s="291"/>
      <c r="K51" s="291"/>
      <c r="L51" s="291"/>
      <c r="M51" s="291"/>
      <c r="N51" s="292"/>
    </row>
    <row r="52" spans="1:15">
      <c r="A52" s="325"/>
      <c r="B52" s="324" t="s">
        <v>2</v>
      </c>
      <c r="C52" s="326"/>
      <c r="D52" s="484"/>
      <c r="E52" s="328"/>
      <c r="F52" s="555"/>
      <c r="G52" s="324"/>
      <c r="H52" s="324"/>
      <c r="I52" s="324"/>
      <c r="J52" s="324"/>
      <c r="K52" s="324"/>
      <c r="L52" s="324"/>
      <c r="M52" s="324"/>
      <c r="N52" s="329"/>
    </row>
    <row r="53" spans="1:15">
      <c r="A53" s="325"/>
      <c r="B53" s="324"/>
      <c r="C53" s="326"/>
      <c r="D53" s="484"/>
      <c r="E53" s="328"/>
      <c r="F53" s="555"/>
      <c r="G53" s="324"/>
      <c r="H53" s="324" t="s">
        <v>1</v>
      </c>
      <c r="I53" s="324"/>
      <c r="J53" s="887" t="s">
        <v>1041</v>
      </c>
      <c r="K53" s="887"/>
      <c r="L53" s="887"/>
      <c r="M53" s="324"/>
      <c r="N53" s="329"/>
    </row>
    <row r="54" spans="1:15">
      <c r="A54" s="325"/>
      <c r="B54" s="324"/>
      <c r="C54" s="326"/>
      <c r="D54" s="484"/>
      <c r="E54" s="328"/>
      <c r="F54" s="555"/>
      <c r="G54" s="324"/>
      <c r="H54" s="324"/>
      <c r="I54" s="324"/>
      <c r="J54" s="886" t="s">
        <v>0</v>
      </c>
      <c r="K54" s="886"/>
      <c r="L54" s="886"/>
      <c r="M54" s="324"/>
      <c r="N54" s="329"/>
    </row>
    <row r="55" spans="1:15">
      <c r="A55" s="297"/>
      <c r="B55" s="299"/>
      <c r="C55" s="294"/>
      <c r="D55" s="469"/>
      <c r="E55" s="296"/>
      <c r="F55" s="557"/>
      <c r="G55" s="299"/>
      <c r="H55" s="299"/>
      <c r="I55" s="299"/>
      <c r="J55" s="299"/>
      <c r="K55" s="299"/>
      <c r="L55" s="299"/>
      <c r="M55" s="299"/>
      <c r="N55" s="298"/>
    </row>
    <row r="57" spans="1:15">
      <c r="F57" s="244"/>
    </row>
    <row r="61" spans="1:15">
      <c r="I61" s="385"/>
    </row>
    <row r="62" spans="1:15">
      <c r="I62" s="385"/>
    </row>
    <row r="63" spans="1:15">
      <c r="I63" s="244"/>
    </row>
  </sheetData>
  <sheetProtection password="CCFC" sheet="1" objects="1" scenarios="1" selectLockedCells="1" selectUnlockedCells="1"/>
  <mergeCells count="12">
    <mergeCell ref="K9:L9"/>
    <mergeCell ref="M9:N9"/>
    <mergeCell ref="J53:L53"/>
    <mergeCell ref="J54:L54"/>
    <mergeCell ref="A2:O2"/>
    <mergeCell ref="A3:O3"/>
    <mergeCell ref="A5:D5"/>
    <mergeCell ref="A7:D7"/>
    <mergeCell ref="G8:N8"/>
    <mergeCell ref="D9:E9"/>
    <mergeCell ref="G9:H9"/>
    <mergeCell ref="I9:J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topLeftCell="A76" workbookViewId="0">
      <selection activeCell="M42" sqref="M42"/>
    </sheetView>
  </sheetViews>
  <sheetFormatPr defaultRowHeight="15"/>
  <cols>
    <col min="2" max="2" width="28.85546875" customWidth="1"/>
    <col min="3" max="3" width="11.85546875" customWidth="1"/>
    <col min="5" max="5" width="9.7109375" customWidth="1"/>
    <col min="6" max="6" width="13" customWidth="1"/>
  </cols>
  <sheetData>
    <row r="1" spans="1:14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</row>
    <row r="3" spans="1:14">
      <c r="A3" s="880" t="s">
        <v>673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</row>
    <row r="4" spans="1:14">
      <c r="A4" s="276"/>
      <c r="B4" s="276"/>
      <c r="C4" s="278"/>
      <c r="D4" s="279"/>
      <c r="E4" s="279"/>
      <c r="F4" s="281"/>
      <c r="G4" s="276"/>
      <c r="H4" s="276"/>
      <c r="I4" s="276"/>
      <c r="J4" s="276"/>
      <c r="K4" s="276"/>
      <c r="L4" s="276"/>
      <c r="M4" s="276"/>
      <c r="N4" s="276"/>
    </row>
    <row r="5" spans="1:14">
      <c r="A5" s="282" t="s">
        <v>1042</v>
      </c>
      <c r="B5" s="282"/>
      <c r="C5" s="278"/>
      <c r="D5" s="279"/>
      <c r="E5" s="279"/>
      <c r="F5" s="276"/>
      <c r="G5" s="276"/>
      <c r="H5" s="276"/>
      <c r="I5" s="276"/>
      <c r="J5" s="276"/>
      <c r="K5" s="276"/>
      <c r="L5" s="276"/>
      <c r="M5" s="276"/>
      <c r="N5" s="276"/>
    </row>
    <row r="6" spans="1:14">
      <c r="A6" s="283" t="s">
        <v>1043</v>
      </c>
      <c r="B6" s="284"/>
      <c r="C6" s="285"/>
      <c r="D6" s="286"/>
      <c r="E6" s="286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4">
      <c r="A7" s="293" t="s">
        <v>1044</v>
      </c>
      <c r="B7" s="282"/>
      <c r="C7" s="294"/>
      <c r="D7" s="295"/>
      <c r="E7" s="295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4">
      <c r="A8" s="300"/>
      <c r="B8" s="283"/>
      <c r="C8" s="301"/>
      <c r="D8" s="302"/>
      <c r="E8" s="302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4">
      <c r="A9" s="304" t="s">
        <v>49</v>
      </c>
      <c r="B9" s="313" t="s">
        <v>48</v>
      </c>
      <c r="C9" s="306" t="s">
        <v>47</v>
      </c>
      <c r="D9" s="384" t="s">
        <v>46</v>
      </c>
      <c r="E9" s="384" t="s">
        <v>222</v>
      </c>
      <c r="F9" s="384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4">
      <c r="A10" s="308"/>
      <c r="B10" s="558" t="s">
        <v>1045</v>
      </c>
      <c r="C10" s="309"/>
      <c r="D10" s="310"/>
      <c r="E10" s="310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4">
      <c r="A11" s="313">
        <v>1</v>
      </c>
      <c r="B11" s="315" t="s">
        <v>1046</v>
      </c>
      <c r="C11" s="36">
        <v>5500</v>
      </c>
      <c r="D11" s="318">
        <v>3</v>
      </c>
      <c r="E11" s="318" t="s">
        <v>1047</v>
      </c>
      <c r="F11" s="33">
        <f t="shared" ref="F11:F36" si="0">C11*D11</f>
        <v>16500</v>
      </c>
      <c r="G11" s="313"/>
      <c r="H11" s="28"/>
      <c r="I11" s="313">
        <v>1</v>
      </c>
      <c r="J11" s="28">
        <v>4800</v>
      </c>
      <c r="K11" s="313">
        <v>1</v>
      </c>
      <c r="L11" s="28">
        <v>4800</v>
      </c>
      <c r="M11" s="313"/>
      <c r="N11" s="28"/>
    </row>
    <row r="12" spans="1:14">
      <c r="A12" s="313">
        <v>2</v>
      </c>
      <c r="B12" s="315" t="s">
        <v>1048</v>
      </c>
      <c r="C12" s="36">
        <v>650</v>
      </c>
      <c r="D12" s="318">
        <v>12</v>
      </c>
      <c r="E12" s="318" t="s">
        <v>1049</v>
      </c>
      <c r="F12" s="33">
        <f t="shared" si="0"/>
        <v>7800</v>
      </c>
      <c r="G12" s="313">
        <v>3</v>
      </c>
      <c r="H12" s="28">
        <f t="shared" ref="H12:H36" si="1">C12*G12</f>
        <v>1950</v>
      </c>
      <c r="I12" s="313">
        <v>3</v>
      </c>
      <c r="J12" s="28">
        <f t="shared" ref="J12:J36" si="2">C12*I12</f>
        <v>1950</v>
      </c>
      <c r="K12" s="313">
        <v>3</v>
      </c>
      <c r="L12" s="28">
        <f t="shared" ref="L12:L36" si="3">C12*K12</f>
        <v>1950</v>
      </c>
      <c r="M12" s="313"/>
      <c r="N12" s="28"/>
    </row>
    <row r="13" spans="1:14">
      <c r="A13" s="313">
        <v>3</v>
      </c>
      <c r="B13" s="315" t="s">
        <v>1050</v>
      </c>
      <c r="C13" s="36">
        <v>220</v>
      </c>
      <c r="D13" s="318">
        <v>8</v>
      </c>
      <c r="E13" s="318" t="s">
        <v>1051</v>
      </c>
      <c r="F13" s="33">
        <f t="shared" si="0"/>
        <v>1760</v>
      </c>
      <c r="G13" s="313">
        <v>2</v>
      </c>
      <c r="H13" s="28">
        <f t="shared" si="1"/>
        <v>440</v>
      </c>
      <c r="I13" s="313">
        <v>2</v>
      </c>
      <c r="J13" s="28">
        <f t="shared" si="2"/>
        <v>440</v>
      </c>
      <c r="K13" s="313">
        <v>2</v>
      </c>
      <c r="L13" s="28">
        <f t="shared" si="3"/>
        <v>440</v>
      </c>
      <c r="M13" s="313">
        <v>2</v>
      </c>
      <c r="N13" s="28">
        <f t="shared" ref="N13:N36" si="4">C13*M13</f>
        <v>440</v>
      </c>
    </row>
    <row r="14" spans="1:14">
      <c r="A14" s="313">
        <v>4</v>
      </c>
      <c r="B14" s="315" t="s">
        <v>1052</v>
      </c>
      <c r="C14" s="29">
        <v>200</v>
      </c>
      <c r="D14" s="318">
        <v>8</v>
      </c>
      <c r="E14" s="318" t="s">
        <v>1051</v>
      </c>
      <c r="F14" s="33">
        <f t="shared" si="0"/>
        <v>1600</v>
      </c>
      <c r="G14" s="313">
        <v>2</v>
      </c>
      <c r="H14" s="28">
        <f t="shared" si="1"/>
        <v>400</v>
      </c>
      <c r="I14" s="313">
        <v>2</v>
      </c>
      <c r="J14" s="28">
        <f t="shared" si="2"/>
        <v>400</v>
      </c>
      <c r="K14" s="313">
        <v>2</v>
      </c>
      <c r="L14" s="28">
        <f t="shared" si="3"/>
        <v>400</v>
      </c>
      <c r="M14" s="313">
        <v>2</v>
      </c>
      <c r="N14" s="28">
        <f t="shared" si="4"/>
        <v>400</v>
      </c>
    </row>
    <row r="15" spans="1:14">
      <c r="A15" s="313">
        <v>5</v>
      </c>
      <c r="B15" s="315" t="s">
        <v>1053</v>
      </c>
      <c r="C15" s="29">
        <v>22</v>
      </c>
      <c r="D15" s="318">
        <v>24</v>
      </c>
      <c r="E15" s="318" t="s">
        <v>162</v>
      </c>
      <c r="F15" s="33">
        <f t="shared" si="0"/>
        <v>528</v>
      </c>
      <c r="G15" s="313">
        <v>12</v>
      </c>
      <c r="H15" s="28">
        <f t="shared" si="1"/>
        <v>264</v>
      </c>
      <c r="I15" s="313"/>
      <c r="J15" s="28">
        <f t="shared" si="2"/>
        <v>0</v>
      </c>
      <c r="K15" s="313">
        <v>12</v>
      </c>
      <c r="L15" s="28">
        <f t="shared" si="3"/>
        <v>264</v>
      </c>
      <c r="M15" s="313"/>
      <c r="N15" s="28">
        <f t="shared" si="4"/>
        <v>0</v>
      </c>
    </row>
    <row r="16" spans="1:14">
      <c r="A16" s="313">
        <v>6</v>
      </c>
      <c r="B16" s="315" t="s">
        <v>468</v>
      </c>
      <c r="C16" s="36">
        <v>32</v>
      </c>
      <c r="D16" s="318">
        <v>8</v>
      </c>
      <c r="E16" s="318" t="s">
        <v>162</v>
      </c>
      <c r="F16" s="33">
        <f t="shared" si="0"/>
        <v>256</v>
      </c>
      <c r="G16" s="313">
        <v>2</v>
      </c>
      <c r="H16" s="28">
        <f t="shared" si="1"/>
        <v>64</v>
      </c>
      <c r="I16" s="313">
        <v>2</v>
      </c>
      <c r="J16" s="28">
        <f t="shared" si="2"/>
        <v>64</v>
      </c>
      <c r="K16" s="313">
        <v>2</v>
      </c>
      <c r="L16" s="28">
        <f t="shared" si="3"/>
        <v>64</v>
      </c>
      <c r="M16" s="313">
        <v>2</v>
      </c>
      <c r="N16" s="28">
        <f t="shared" si="4"/>
        <v>64</v>
      </c>
    </row>
    <row r="17" spans="1:14">
      <c r="A17" s="313">
        <v>7</v>
      </c>
      <c r="B17" s="315" t="s">
        <v>1054</v>
      </c>
      <c r="C17" s="36">
        <v>15</v>
      </c>
      <c r="D17" s="318">
        <v>24</v>
      </c>
      <c r="E17" s="318" t="s">
        <v>162</v>
      </c>
      <c r="F17" s="33">
        <f t="shared" si="0"/>
        <v>360</v>
      </c>
      <c r="G17" s="313">
        <v>6</v>
      </c>
      <c r="H17" s="28">
        <f t="shared" si="1"/>
        <v>90</v>
      </c>
      <c r="I17" s="313">
        <v>6</v>
      </c>
      <c r="J17" s="28">
        <f t="shared" si="2"/>
        <v>90</v>
      </c>
      <c r="K17" s="313">
        <v>6</v>
      </c>
      <c r="L17" s="28">
        <f t="shared" si="3"/>
        <v>90</v>
      </c>
      <c r="M17" s="313">
        <v>6</v>
      </c>
      <c r="N17" s="28">
        <f t="shared" si="4"/>
        <v>90</v>
      </c>
    </row>
    <row r="18" spans="1:14">
      <c r="A18" s="313">
        <v>8</v>
      </c>
      <c r="B18" s="315" t="s">
        <v>1055</v>
      </c>
      <c r="C18" s="36">
        <v>10</v>
      </c>
      <c r="D18" s="318">
        <v>24</v>
      </c>
      <c r="E18" s="318" t="s">
        <v>162</v>
      </c>
      <c r="F18" s="33">
        <f t="shared" si="0"/>
        <v>240</v>
      </c>
      <c r="G18" s="313">
        <v>6</v>
      </c>
      <c r="H18" s="28">
        <f t="shared" si="1"/>
        <v>60</v>
      </c>
      <c r="I18" s="313">
        <v>6</v>
      </c>
      <c r="J18" s="28">
        <f t="shared" si="2"/>
        <v>60</v>
      </c>
      <c r="K18" s="313">
        <v>6</v>
      </c>
      <c r="L18" s="28">
        <f t="shared" si="3"/>
        <v>60</v>
      </c>
      <c r="M18" s="313">
        <v>6</v>
      </c>
      <c r="N18" s="28">
        <f t="shared" si="4"/>
        <v>60</v>
      </c>
    </row>
    <row r="19" spans="1:14">
      <c r="A19" s="313">
        <v>9</v>
      </c>
      <c r="B19" s="315" t="s">
        <v>1056</v>
      </c>
      <c r="C19" s="36">
        <v>35</v>
      </c>
      <c r="D19" s="318">
        <v>8</v>
      </c>
      <c r="E19" s="318" t="s">
        <v>162</v>
      </c>
      <c r="F19" s="33">
        <f t="shared" si="0"/>
        <v>280</v>
      </c>
      <c r="G19" s="313">
        <v>4</v>
      </c>
      <c r="H19" s="28">
        <f t="shared" si="1"/>
        <v>140</v>
      </c>
      <c r="I19" s="313">
        <v>4</v>
      </c>
      <c r="J19" s="28">
        <f t="shared" si="2"/>
        <v>140</v>
      </c>
      <c r="K19" s="313"/>
      <c r="L19" s="28">
        <f t="shared" si="3"/>
        <v>0</v>
      </c>
      <c r="M19" s="313"/>
      <c r="N19" s="28">
        <f t="shared" si="4"/>
        <v>0</v>
      </c>
    </row>
    <row r="20" spans="1:14">
      <c r="A20" s="313">
        <v>10</v>
      </c>
      <c r="B20" s="315" t="s">
        <v>1057</v>
      </c>
      <c r="C20" s="36">
        <v>65</v>
      </c>
      <c r="D20" s="318">
        <v>1</v>
      </c>
      <c r="E20" s="318" t="s">
        <v>1049</v>
      </c>
      <c r="F20" s="33">
        <f t="shared" si="0"/>
        <v>65</v>
      </c>
      <c r="G20" s="313"/>
      <c r="H20" s="28">
        <f t="shared" si="1"/>
        <v>0</v>
      </c>
      <c r="I20" s="313">
        <v>1</v>
      </c>
      <c r="J20" s="28">
        <f t="shared" si="2"/>
        <v>65</v>
      </c>
      <c r="K20" s="313"/>
      <c r="L20" s="28">
        <f t="shared" si="3"/>
        <v>0</v>
      </c>
      <c r="M20" s="313"/>
      <c r="N20" s="28">
        <f t="shared" si="4"/>
        <v>0</v>
      </c>
    </row>
    <row r="21" spans="1:14">
      <c r="A21" s="313">
        <v>11</v>
      </c>
      <c r="B21" s="315" t="s">
        <v>95</v>
      </c>
      <c r="C21" s="36">
        <v>75</v>
      </c>
      <c r="D21" s="318">
        <v>2</v>
      </c>
      <c r="E21" s="318" t="s">
        <v>162</v>
      </c>
      <c r="F21" s="33">
        <f t="shared" si="0"/>
        <v>150</v>
      </c>
      <c r="G21" s="313"/>
      <c r="H21" s="28">
        <f t="shared" si="1"/>
        <v>0</v>
      </c>
      <c r="I21" s="313">
        <v>2</v>
      </c>
      <c r="J21" s="28">
        <f t="shared" si="2"/>
        <v>150</v>
      </c>
      <c r="K21" s="313"/>
      <c r="L21" s="28">
        <f t="shared" si="3"/>
        <v>0</v>
      </c>
      <c r="M21" s="313"/>
      <c r="N21" s="28">
        <f t="shared" si="4"/>
        <v>0</v>
      </c>
    </row>
    <row r="22" spans="1:14">
      <c r="A22" s="313">
        <v>12</v>
      </c>
      <c r="B22" s="315" t="s">
        <v>161</v>
      </c>
      <c r="C22" s="36">
        <v>15</v>
      </c>
      <c r="D22" s="318">
        <v>24</v>
      </c>
      <c r="E22" s="318" t="s">
        <v>162</v>
      </c>
      <c r="F22" s="33">
        <f t="shared" si="0"/>
        <v>360</v>
      </c>
      <c r="G22" s="313">
        <v>12</v>
      </c>
      <c r="H22" s="28">
        <f t="shared" si="1"/>
        <v>180</v>
      </c>
      <c r="I22" s="313"/>
      <c r="J22" s="28">
        <f t="shared" si="2"/>
        <v>0</v>
      </c>
      <c r="K22" s="313">
        <v>12</v>
      </c>
      <c r="L22" s="28">
        <f t="shared" si="3"/>
        <v>180</v>
      </c>
      <c r="M22" s="313"/>
      <c r="N22" s="28">
        <f t="shared" si="4"/>
        <v>0</v>
      </c>
    </row>
    <row r="23" spans="1:14">
      <c r="A23" s="313">
        <v>13</v>
      </c>
      <c r="B23" s="315" t="s">
        <v>342</v>
      </c>
      <c r="C23" s="36">
        <v>10</v>
      </c>
      <c r="D23" s="318">
        <v>24</v>
      </c>
      <c r="E23" s="318" t="s">
        <v>162</v>
      </c>
      <c r="F23" s="33">
        <f t="shared" si="0"/>
        <v>240</v>
      </c>
      <c r="G23" s="313">
        <v>12</v>
      </c>
      <c r="H23" s="28">
        <f t="shared" si="1"/>
        <v>120</v>
      </c>
      <c r="I23" s="313"/>
      <c r="J23" s="28">
        <f t="shared" si="2"/>
        <v>0</v>
      </c>
      <c r="K23" s="313">
        <v>12</v>
      </c>
      <c r="L23" s="28">
        <f t="shared" si="3"/>
        <v>120</v>
      </c>
      <c r="M23" s="313"/>
      <c r="N23" s="28">
        <f t="shared" si="4"/>
        <v>0</v>
      </c>
    </row>
    <row r="24" spans="1:14">
      <c r="A24" s="313">
        <v>14</v>
      </c>
      <c r="B24" s="315" t="s">
        <v>1058</v>
      </c>
      <c r="C24" s="36">
        <v>15</v>
      </c>
      <c r="D24" s="318">
        <v>100</v>
      </c>
      <c r="E24" s="318" t="s">
        <v>162</v>
      </c>
      <c r="F24" s="33">
        <f t="shared" si="0"/>
        <v>1500</v>
      </c>
      <c r="G24" s="313">
        <v>50</v>
      </c>
      <c r="H24" s="28">
        <f t="shared" si="1"/>
        <v>750</v>
      </c>
      <c r="I24" s="313">
        <v>50</v>
      </c>
      <c r="J24" s="28">
        <f t="shared" si="2"/>
        <v>750</v>
      </c>
      <c r="K24" s="313"/>
      <c r="L24" s="28">
        <f t="shared" si="3"/>
        <v>0</v>
      </c>
      <c r="M24" s="313"/>
      <c r="N24" s="28">
        <f t="shared" si="4"/>
        <v>0</v>
      </c>
    </row>
    <row r="25" spans="1:14">
      <c r="A25" s="313">
        <v>15</v>
      </c>
      <c r="B25" s="315" t="s">
        <v>620</v>
      </c>
      <c r="C25" s="36">
        <v>300</v>
      </c>
      <c r="D25" s="318">
        <v>1</v>
      </c>
      <c r="E25" s="318" t="s">
        <v>7</v>
      </c>
      <c r="F25" s="33">
        <f t="shared" si="0"/>
        <v>300</v>
      </c>
      <c r="G25" s="313">
        <v>1</v>
      </c>
      <c r="H25" s="28">
        <f t="shared" si="1"/>
        <v>300</v>
      </c>
      <c r="I25" s="313"/>
      <c r="J25" s="28">
        <f t="shared" si="2"/>
        <v>0</v>
      </c>
      <c r="K25" s="313"/>
      <c r="L25" s="28">
        <f t="shared" si="3"/>
        <v>0</v>
      </c>
      <c r="M25" s="313"/>
      <c r="N25" s="28">
        <f t="shared" si="4"/>
        <v>0</v>
      </c>
    </row>
    <row r="26" spans="1:14">
      <c r="A26" s="313">
        <v>16</v>
      </c>
      <c r="B26" s="315" t="s">
        <v>1059</v>
      </c>
      <c r="C26" s="36">
        <v>85</v>
      </c>
      <c r="D26" s="318">
        <v>8</v>
      </c>
      <c r="E26" s="318" t="s">
        <v>1060</v>
      </c>
      <c r="F26" s="33">
        <f t="shared" si="0"/>
        <v>680</v>
      </c>
      <c r="G26" s="313">
        <v>2</v>
      </c>
      <c r="H26" s="28">
        <f t="shared" si="1"/>
        <v>170</v>
      </c>
      <c r="I26" s="313">
        <v>2</v>
      </c>
      <c r="J26" s="28">
        <f t="shared" si="2"/>
        <v>170</v>
      </c>
      <c r="K26" s="313">
        <v>2</v>
      </c>
      <c r="L26" s="28">
        <f t="shared" si="3"/>
        <v>170</v>
      </c>
      <c r="M26" s="313">
        <v>2</v>
      </c>
      <c r="N26" s="28">
        <f t="shared" si="4"/>
        <v>170</v>
      </c>
    </row>
    <row r="27" spans="1:14">
      <c r="A27" s="313">
        <v>17</v>
      </c>
      <c r="B27" s="315" t="s">
        <v>1061</v>
      </c>
      <c r="C27" s="36">
        <v>750</v>
      </c>
      <c r="D27" s="318">
        <v>1</v>
      </c>
      <c r="E27" s="318" t="s">
        <v>1062</v>
      </c>
      <c r="F27" s="33">
        <f t="shared" si="0"/>
        <v>750</v>
      </c>
      <c r="G27" s="313">
        <v>1</v>
      </c>
      <c r="H27" s="28">
        <f t="shared" si="1"/>
        <v>750</v>
      </c>
      <c r="I27" s="313"/>
      <c r="J27" s="28">
        <f t="shared" si="2"/>
        <v>0</v>
      </c>
      <c r="K27" s="313"/>
      <c r="L27" s="28">
        <f t="shared" si="3"/>
        <v>0</v>
      </c>
      <c r="M27" s="313"/>
      <c r="N27" s="28">
        <f t="shared" si="4"/>
        <v>0</v>
      </c>
    </row>
    <row r="28" spans="1:14">
      <c r="A28" s="313">
        <v>18</v>
      </c>
      <c r="B28" s="315" t="s">
        <v>1063</v>
      </c>
      <c r="C28" s="36">
        <v>35</v>
      </c>
      <c r="D28" s="318">
        <v>1</v>
      </c>
      <c r="E28" s="318" t="s">
        <v>7</v>
      </c>
      <c r="F28" s="33">
        <f t="shared" si="0"/>
        <v>35</v>
      </c>
      <c r="G28" s="313">
        <v>1</v>
      </c>
      <c r="H28" s="28">
        <f t="shared" si="1"/>
        <v>35</v>
      </c>
      <c r="I28" s="313"/>
      <c r="J28" s="28">
        <f t="shared" si="2"/>
        <v>0</v>
      </c>
      <c r="K28" s="313"/>
      <c r="L28" s="28">
        <f t="shared" si="3"/>
        <v>0</v>
      </c>
      <c r="M28" s="313"/>
      <c r="N28" s="28">
        <f t="shared" si="4"/>
        <v>0</v>
      </c>
    </row>
    <row r="29" spans="1:14">
      <c r="A29" s="313">
        <v>19</v>
      </c>
      <c r="B29" s="315" t="s">
        <v>1064</v>
      </c>
      <c r="C29" s="36">
        <v>65</v>
      </c>
      <c r="D29" s="318">
        <v>1</v>
      </c>
      <c r="E29" s="318" t="s">
        <v>1065</v>
      </c>
      <c r="F29" s="33">
        <f t="shared" si="0"/>
        <v>65</v>
      </c>
      <c r="G29" s="313">
        <v>1</v>
      </c>
      <c r="H29" s="28">
        <f t="shared" si="1"/>
        <v>65</v>
      </c>
      <c r="I29" s="313"/>
      <c r="J29" s="28">
        <f t="shared" si="2"/>
        <v>0</v>
      </c>
      <c r="K29" s="313"/>
      <c r="L29" s="28">
        <f t="shared" si="3"/>
        <v>0</v>
      </c>
      <c r="M29" s="313"/>
      <c r="N29" s="28">
        <f t="shared" si="4"/>
        <v>0</v>
      </c>
    </row>
    <row r="30" spans="1:14">
      <c r="A30" s="313">
        <v>20</v>
      </c>
      <c r="B30" s="315" t="s">
        <v>1066</v>
      </c>
      <c r="C30" s="36">
        <v>350</v>
      </c>
      <c r="D30" s="318">
        <v>1</v>
      </c>
      <c r="E30" s="318" t="s">
        <v>7</v>
      </c>
      <c r="F30" s="33">
        <f t="shared" si="0"/>
        <v>350</v>
      </c>
      <c r="G30" s="313"/>
      <c r="H30" s="28">
        <f t="shared" si="1"/>
        <v>0</v>
      </c>
      <c r="I30" s="313"/>
      <c r="J30" s="28">
        <f t="shared" si="2"/>
        <v>0</v>
      </c>
      <c r="K30" s="313">
        <v>1</v>
      </c>
      <c r="L30" s="28">
        <f t="shared" si="3"/>
        <v>350</v>
      </c>
      <c r="M30" s="313"/>
      <c r="N30" s="28">
        <f t="shared" si="4"/>
        <v>0</v>
      </c>
    </row>
    <row r="31" spans="1:14">
      <c r="A31" s="313">
        <v>21</v>
      </c>
      <c r="B31" s="315" t="s">
        <v>1067</v>
      </c>
      <c r="C31" s="36">
        <v>15</v>
      </c>
      <c r="D31" s="318">
        <v>25</v>
      </c>
      <c r="E31" s="318" t="s">
        <v>162</v>
      </c>
      <c r="F31" s="33">
        <f t="shared" si="0"/>
        <v>375</v>
      </c>
      <c r="G31" s="313">
        <v>25</v>
      </c>
      <c r="H31" s="28">
        <f t="shared" si="1"/>
        <v>375</v>
      </c>
      <c r="I31" s="313"/>
      <c r="J31" s="28">
        <f t="shared" si="2"/>
        <v>0</v>
      </c>
      <c r="K31" s="313"/>
      <c r="L31" s="28">
        <f t="shared" si="3"/>
        <v>0</v>
      </c>
      <c r="M31" s="313"/>
      <c r="N31" s="28">
        <f t="shared" si="4"/>
        <v>0</v>
      </c>
    </row>
    <row r="32" spans="1:14">
      <c r="A32" s="313">
        <v>22</v>
      </c>
      <c r="B32" s="315" t="s">
        <v>1068</v>
      </c>
      <c r="C32" s="36">
        <v>35</v>
      </c>
      <c r="D32" s="318">
        <v>25</v>
      </c>
      <c r="E32" s="318" t="s">
        <v>162</v>
      </c>
      <c r="F32" s="33">
        <f t="shared" si="0"/>
        <v>875</v>
      </c>
      <c r="G32" s="313">
        <v>25</v>
      </c>
      <c r="H32" s="28">
        <f t="shared" si="1"/>
        <v>875</v>
      </c>
      <c r="I32" s="313"/>
      <c r="J32" s="28">
        <f t="shared" si="2"/>
        <v>0</v>
      </c>
      <c r="K32" s="313"/>
      <c r="L32" s="28">
        <f t="shared" si="3"/>
        <v>0</v>
      </c>
      <c r="M32" s="313"/>
      <c r="N32" s="28">
        <f t="shared" si="4"/>
        <v>0</v>
      </c>
    </row>
    <row r="33" spans="1:14">
      <c r="A33" s="313">
        <v>23</v>
      </c>
      <c r="B33" s="315" t="s">
        <v>541</v>
      </c>
      <c r="C33" s="36">
        <v>250</v>
      </c>
      <c r="D33" s="318">
        <v>1</v>
      </c>
      <c r="E33" s="318" t="s">
        <v>7</v>
      </c>
      <c r="F33" s="33">
        <f t="shared" si="0"/>
        <v>250</v>
      </c>
      <c r="G33" s="313">
        <v>1</v>
      </c>
      <c r="H33" s="28">
        <f t="shared" si="1"/>
        <v>250</v>
      </c>
      <c r="I33" s="313"/>
      <c r="J33" s="28">
        <f t="shared" si="2"/>
        <v>0</v>
      </c>
      <c r="K33" s="313"/>
      <c r="L33" s="28">
        <f t="shared" si="3"/>
        <v>0</v>
      </c>
      <c r="M33" s="313"/>
      <c r="N33" s="28">
        <f t="shared" si="4"/>
        <v>0</v>
      </c>
    </row>
    <row r="34" spans="1:14">
      <c r="A34" s="313">
        <v>24</v>
      </c>
      <c r="B34" s="315" t="s">
        <v>1069</v>
      </c>
      <c r="C34" s="36">
        <v>100</v>
      </c>
      <c r="D34" s="318">
        <v>1</v>
      </c>
      <c r="E34" s="318" t="s">
        <v>7</v>
      </c>
      <c r="F34" s="33">
        <f t="shared" si="0"/>
        <v>100</v>
      </c>
      <c r="G34" s="313"/>
      <c r="H34" s="28">
        <f t="shared" si="1"/>
        <v>0</v>
      </c>
      <c r="I34" s="313">
        <v>1</v>
      </c>
      <c r="J34" s="28">
        <f t="shared" si="2"/>
        <v>100</v>
      </c>
      <c r="K34" s="313"/>
      <c r="L34" s="28">
        <f t="shared" si="3"/>
        <v>0</v>
      </c>
      <c r="M34" s="313"/>
      <c r="N34" s="28">
        <f t="shared" si="4"/>
        <v>0</v>
      </c>
    </row>
    <row r="35" spans="1:14">
      <c r="A35" s="313">
        <v>25</v>
      </c>
      <c r="B35" s="315" t="s">
        <v>1070</v>
      </c>
      <c r="C35" s="36">
        <v>120</v>
      </c>
      <c r="D35" s="318">
        <v>1</v>
      </c>
      <c r="E35" s="318" t="s">
        <v>7</v>
      </c>
      <c r="F35" s="33">
        <f t="shared" si="0"/>
        <v>120</v>
      </c>
      <c r="G35" s="313"/>
      <c r="H35" s="28">
        <f t="shared" si="1"/>
        <v>0</v>
      </c>
      <c r="I35" s="313">
        <v>1</v>
      </c>
      <c r="J35" s="28">
        <f t="shared" si="2"/>
        <v>120</v>
      </c>
      <c r="K35" s="313"/>
      <c r="L35" s="28">
        <f t="shared" si="3"/>
        <v>0</v>
      </c>
      <c r="M35" s="313"/>
      <c r="N35" s="28">
        <f t="shared" si="4"/>
        <v>0</v>
      </c>
    </row>
    <row r="36" spans="1:14">
      <c r="A36" s="313">
        <v>26</v>
      </c>
      <c r="B36" s="315" t="s">
        <v>1071</v>
      </c>
      <c r="C36" s="36">
        <v>120</v>
      </c>
      <c r="D36" s="318">
        <v>1</v>
      </c>
      <c r="E36" s="318" t="s">
        <v>7</v>
      </c>
      <c r="F36" s="33">
        <f t="shared" si="0"/>
        <v>120</v>
      </c>
      <c r="G36" s="313"/>
      <c r="H36" s="28">
        <f t="shared" si="1"/>
        <v>0</v>
      </c>
      <c r="I36" s="313">
        <v>1</v>
      </c>
      <c r="J36" s="28">
        <f t="shared" si="2"/>
        <v>120</v>
      </c>
      <c r="K36" s="313"/>
      <c r="L36" s="28">
        <f t="shared" si="3"/>
        <v>0</v>
      </c>
      <c r="M36" s="313"/>
      <c r="N36" s="28">
        <f t="shared" si="4"/>
        <v>0</v>
      </c>
    </row>
    <row r="37" spans="1:14">
      <c r="A37" s="313"/>
      <c r="B37" s="315" t="s">
        <v>1072</v>
      </c>
      <c r="C37" s="29"/>
      <c r="D37" s="318"/>
      <c r="E37" s="318"/>
      <c r="F37" s="33">
        <f>SUM(F11:F36)</f>
        <v>35659</v>
      </c>
      <c r="G37" s="313"/>
      <c r="H37" s="28"/>
      <c r="I37" s="313"/>
      <c r="J37" s="28"/>
      <c r="K37" s="313"/>
      <c r="L37" s="28"/>
      <c r="M37" s="313"/>
      <c r="N37" s="28"/>
    </row>
    <row r="38" spans="1:14">
      <c r="A38" s="315"/>
      <c r="B38" s="288" t="s">
        <v>1073</v>
      </c>
      <c r="C38" s="559"/>
      <c r="D38" s="560"/>
      <c r="E38" s="560"/>
      <c r="F38" s="466">
        <v>24341</v>
      </c>
      <c r="G38" s="387"/>
      <c r="H38" s="387"/>
      <c r="I38" s="387"/>
      <c r="J38" s="387"/>
      <c r="K38" s="387"/>
      <c r="L38" s="387"/>
      <c r="M38" s="387"/>
      <c r="N38" s="387"/>
    </row>
    <row r="39" spans="1:14">
      <c r="A39" s="325"/>
      <c r="B39" s="281" t="s">
        <v>2</v>
      </c>
      <c r="C39" s="326"/>
      <c r="D39" s="327"/>
      <c r="E39" s="327"/>
      <c r="F39" s="324"/>
      <c r="G39" s="324"/>
      <c r="H39" s="276"/>
      <c r="I39" s="324"/>
      <c r="J39" s="281" t="s">
        <v>1</v>
      </c>
      <c r="K39" s="324"/>
      <c r="L39" s="324"/>
      <c r="M39" s="324"/>
      <c r="N39" s="329"/>
    </row>
    <row r="40" spans="1:14">
      <c r="A40" s="325"/>
      <c r="B40" s="324"/>
      <c r="C40" s="326"/>
      <c r="D40" s="327"/>
      <c r="E40" s="327"/>
      <c r="F40" s="324"/>
      <c r="G40" s="324"/>
      <c r="H40" s="276"/>
      <c r="I40" s="276"/>
      <c r="J40" s="276"/>
      <c r="K40" s="906" t="s">
        <v>1074</v>
      </c>
      <c r="L40" s="906"/>
      <c r="M40" s="906"/>
      <c r="N40" s="561"/>
    </row>
    <row r="41" spans="1:14">
      <c r="A41" s="325"/>
      <c r="B41" s="324"/>
      <c r="C41" s="326"/>
      <c r="D41" s="327"/>
      <c r="E41" s="327"/>
      <c r="F41" s="324"/>
      <c r="G41" s="324"/>
      <c r="H41" s="324"/>
      <c r="I41" s="562"/>
      <c r="J41" s="276"/>
      <c r="K41" s="891" t="s">
        <v>0</v>
      </c>
      <c r="L41" s="891"/>
      <c r="M41" s="891"/>
      <c r="N41" s="276"/>
    </row>
    <row r="42" spans="1:14">
      <c r="A42" s="297"/>
      <c r="B42" s="299"/>
      <c r="C42" s="294"/>
      <c r="D42" s="295"/>
      <c r="E42" s="295"/>
      <c r="F42" s="299"/>
      <c r="G42" s="299"/>
      <c r="H42" s="299"/>
      <c r="I42" s="563"/>
      <c r="J42" s="299"/>
      <c r="K42" s="299"/>
      <c r="L42" s="299"/>
      <c r="M42" s="299"/>
      <c r="N42" s="298"/>
    </row>
    <row r="43" spans="1:14">
      <c r="A43" s="276"/>
      <c r="B43" s="276"/>
      <c r="C43" s="277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4">
      <c r="A44" s="276"/>
      <c r="B44" s="276"/>
      <c r="C44" s="277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  <row r="45" spans="1:14">
      <c r="A45" s="276" t="s">
        <v>65</v>
      </c>
      <c r="B45" s="276"/>
      <c r="C45" s="277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4">
      <c r="A46" s="879" t="s">
        <v>61</v>
      </c>
      <c r="B46" s="879"/>
      <c r="C46" s="879"/>
      <c r="D46" s="879"/>
      <c r="E46" s="879"/>
      <c r="F46" s="879"/>
      <c r="G46" s="879"/>
      <c r="H46" s="879"/>
      <c r="I46" s="879"/>
      <c r="J46" s="879"/>
      <c r="K46" s="879"/>
      <c r="L46" s="879"/>
      <c r="M46" s="879"/>
      <c r="N46" s="879"/>
    </row>
    <row r="47" spans="1:14">
      <c r="A47" s="880" t="s">
        <v>673</v>
      </c>
      <c r="B47" s="880"/>
      <c r="C47" s="880"/>
      <c r="D47" s="880"/>
      <c r="E47" s="880"/>
      <c r="F47" s="880"/>
      <c r="G47" s="880"/>
      <c r="H47" s="880"/>
      <c r="I47" s="880"/>
      <c r="J47" s="880"/>
      <c r="K47" s="880"/>
      <c r="L47" s="880"/>
      <c r="M47" s="880"/>
      <c r="N47" s="880"/>
    </row>
    <row r="48" spans="1:14">
      <c r="A48" s="276"/>
      <c r="B48" s="276"/>
      <c r="C48" s="278"/>
      <c r="D48" s="279"/>
      <c r="E48" s="279"/>
      <c r="F48" s="281"/>
      <c r="G48" s="276"/>
      <c r="H48" s="276"/>
      <c r="I48" s="276"/>
      <c r="J48" s="276"/>
      <c r="K48" s="276"/>
      <c r="L48" s="276"/>
      <c r="M48" s="276"/>
      <c r="N48" s="276"/>
    </row>
    <row r="49" spans="1:14">
      <c r="A49" s="282" t="s">
        <v>1042</v>
      </c>
      <c r="B49" s="282"/>
      <c r="C49" s="278"/>
      <c r="D49" s="279"/>
      <c r="E49" s="279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4">
      <c r="A50" s="283" t="s">
        <v>1043</v>
      </c>
      <c r="B50" s="284"/>
      <c r="C50" s="285"/>
      <c r="D50" s="286"/>
      <c r="E50" s="286"/>
      <c r="F50" s="288" t="s">
        <v>57</v>
      </c>
      <c r="G50" s="289"/>
      <c r="H50" s="289"/>
      <c r="I50" s="289"/>
      <c r="J50" s="290"/>
      <c r="K50" s="291" t="s">
        <v>313</v>
      </c>
      <c r="L50" s="291"/>
      <c r="M50" s="291"/>
      <c r="N50" s="292"/>
    </row>
    <row r="51" spans="1:14">
      <c r="A51" s="293" t="s">
        <v>1044</v>
      </c>
      <c r="B51" s="282"/>
      <c r="C51" s="294"/>
      <c r="D51" s="295"/>
      <c r="E51" s="295"/>
      <c r="F51" s="297" t="s">
        <v>54</v>
      </c>
      <c r="G51" s="297" t="s">
        <v>53</v>
      </c>
      <c r="H51" s="298"/>
      <c r="I51" s="288" t="s">
        <v>52</v>
      </c>
      <c r="J51" s="290"/>
      <c r="K51" s="299" t="s">
        <v>51</v>
      </c>
      <c r="L51" s="299"/>
      <c r="M51" s="299"/>
      <c r="N51" s="298"/>
    </row>
    <row r="52" spans="1:14">
      <c r="A52" s="300"/>
      <c r="B52" s="283"/>
      <c r="C52" s="301"/>
      <c r="D52" s="302"/>
      <c r="E52" s="302"/>
      <c r="F52" s="283"/>
      <c r="G52" s="881" t="s">
        <v>50</v>
      </c>
      <c r="H52" s="882"/>
      <c r="I52" s="882"/>
      <c r="J52" s="882"/>
      <c r="K52" s="882"/>
      <c r="L52" s="882"/>
      <c r="M52" s="882"/>
      <c r="N52" s="883"/>
    </row>
    <row r="53" spans="1:14">
      <c r="A53" s="304" t="s">
        <v>49</v>
      </c>
      <c r="B53" s="384" t="s">
        <v>48</v>
      </c>
      <c r="C53" s="306" t="s">
        <v>47</v>
      </c>
      <c r="D53" s="384" t="s">
        <v>46</v>
      </c>
      <c r="E53" s="384" t="s">
        <v>222</v>
      </c>
      <c r="F53" s="384" t="s">
        <v>45</v>
      </c>
      <c r="G53" s="881" t="s">
        <v>44</v>
      </c>
      <c r="H53" s="883"/>
      <c r="I53" s="881" t="s">
        <v>43</v>
      </c>
      <c r="J53" s="883"/>
      <c r="K53" s="881" t="s">
        <v>42</v>
      </c>
      <c r="L53" s="883"/>
      <c r="M53" s="881" t="s">
        <v>41</v>
      </c>
      <c r="N53" s="883"/>
    </row>
    <row r="54" spans="1:14">
      <c r="A54" s="308"/>
      <c r="B54" s="313" t="s">
        <v>1075</v>
      </c>
      <c r="C54" s="309"/>
      <c r="D54" s="310"/>
      <c r="E54" s="310"/>
      <c r="F54" s="297"/>
      <c r="G54" s="312" t="s">
        <v>39</v>
      </c>
      <c r="H54" s="313" t="s">
        <v>38</v>
      </c>
      <c r="I54" s="313" t="s">
        <v>39</v>
      </c>
      <c r="J54" s="313" t="s">
        <v>40</v>
      </c>
      <c r="K54" s="312" t="s">
        <v>39</v>
      </c>
      <c r="L54" s="314" t="s">
        <v>40</v>
      </c>
      <c r="M54" s="312" t="s">
        <v>39</v>
      </c>
      <c r="N54" s="312" t="s">
        <v>38</v>
      </c>
    </row>
    <row r="55" spans="1:14">
      <c r="A55" s="313">
        <v>27</v>
      </c>
      <c r="B55" s="315" t="s">
        <v>1076</v>
      </c>
      <c r="C55" s="36">
        <v>1250</v>
      </c>
      <c r="D55" s="318">
        <v>1</v>
      </c>
      <c r="E55" s="318" t="s">
        <v>7</v>
      </c>
      <c r="F55" s="33">
        <f t="shared" ref="F55:F63" si="5">C55*D55</f>
        <v>1250</v>
      </c>
      <c r="G55" s="313"/>
      <c r="H55" s="28"/>
      <c r="I55" s="313"/>
      <c r="J55" s="28"/>
      <c r="K55" s="313"/>
      <c r="L55" s="28"/>
      <c r="M55" s="313">
        <v>1</v>
      </c>
      <c r="N55" s="28">
        <v>1500</v>
      </c>
    </row>
    <row r="56" spans="1:14">
      <c r="A56" s="313">
        <v>28</v>
      </c>
      <c r="B56" s="315" t="s">
        <v>1077</v>
      </c>
      <c r="C56" s="36">
        <v>1150</v>
      </c>
      <c r="D56" s="318">
        <v>1</v>
      </c>
      <c r="E56" s="318" t="s">
        <v>7</v>
      </c>
      <c r="F56" s="33">
        <f t="shared" si="5"/>
        <v>1150</v>
      </c>
      <c r="G56" s="313"/>
      <c r="H56" s="28"/>
      <c r="I56" s="313"/>
      <c r="J56" s="28"/>
      <c r="K56" s="313"/>
      <c r="L56" s="28"/>
      <c r="M56" s="313">
        <v>1</v>
      </c>
      <c r="N56" s="28">
        <v>1200</v>
      </c>
    </row>
    <row r="57" spans="1:14">
      <c r="A57" s="313">
        <v>29</v>
      </c>
      <c r="B57" s="315" t="s">
        <v>1078</v>
      </c>
      <c r="C57" s="36">
        <v>245</v>
      </c>
      <c r="D57" s="318">
        <v>1</v>
      </c>
      <c r="E57" s="318" t="s">
        <v>7</v>
      </c>
      <c r="F57" s="33">
        <f t="shared" si="5"/>
        <v>245</v>
      </c>
      <c r="G57" s="313"/>
      <c r="H57" s="28"/>
      <c r="I57" s="313"/>
      <c r="J57" s="28"/>
      <c r="K57" s="313"/>
      <c r="L57" s="28"/>
      <c r="M57" s="313">
        <v>1</v>
      </c>
      <c r="N57" s="28">
        <v>265</v>
      </c>
    </row>
    <row r="58" spans="1:14">
      <c r="A58" s="313">
        <v>30</v>
      </c>
      <c r="B58" s="315" t="s">
        <v>1079</v>
      </c>
      <c r="C58" s="36">
        <v>230</v>
      </c>
      <c r="D58" s="318">
        <v>1</v>
      </c>
      <c r="E58" s="318" t="s">
        <v>7</v>
      </c>
      <c r="F58" s="33">
        <f t="shared" si="5"/>
        <v>230</v>
      </c>
      <c r="G58" s="313"/>
      <c r="H58" s="28"/>
      <c r="I58" s="313"/>
      <c r="J58" s="28"/>
      <c r="K58" s="313"/>
      <c r="L58" s="28"/>
      <c r="M58" s="313">
        <v>1</v>
      </c>
      <c r="N58" s="28">
        <v>230</v>
      </c>
    </row>
    <row r="59" spans="1:14">
      <c r="A59" s="313">
        <v>31</v>
      </c>
      <c r="B59" s="315" t="s">
        <v>1080</v>
      </c>
      <c r="C59" s="36">
        <v>245</v>
      </c>
      <c r="D59" s="318">
        <v>1</v>
      </c>
      <c r="E59" s="318" t="s">
        <v>7</v>
      </c>
      <c r="F59" s="33">
        <f t="shared" si="5"/>
        <v>245</v>
      </c>
      <c r="G59" s="313"/>
      <c r="H59" s="28"/>
      <c r="I59" s="313"/>
      <c r="J59" s="28"/>
      <c r="K59" s="313"/>
      <c r="L59" s="28"/>
      <c r="M59" s="313">
        <v>1</v>
      </c>
      <c r="N59" s="28">
        <v>265</v>
      </c>
    </row>
    <row r="60" spans="1:14">
      <c r="A60" s="313">
        <v>32</v>
      </c>
      <c r="B60" s="315" t="s">
        <v>1081</v>
      </c>
      <c r="C60" s="36">
        <v>1500</v>
      </c>
      <c r="D60" s="318">
        <v>1</v>
      </c>
      <c r="E60" s="318" t="s">
        <v>7</v>
      </c>
      <c r="F60" s="33">
        <f t="shared" si="5"/>
        <v>1500</v>
      </c>
      <c r="G60" s="313"/>
      <c r="H60" s="28"/>
      <c r="I60" s="313"/>
      <c r="J60" s="28"/>
      <c r="K60" s="313"/>
      <c r="L60" s="28"/>
      <c r="M60" s="313">
        <v>1</v>
      </c>
      <c r="N60" s="28">
        <v>2100</v>
      </c>
    </row>
    <row r="61" spans="1:14">
      <c r="A61" s="313">
        <v>33</v>
      </c>
      <c r="B61" s="315" t="s">
        <v>1082</v>
      </c>
      <c r="C61" s="36">
        <v>145</v>
      </c>
      <c r="D61" s="318">
        <v>1</v>
      </c>
      <c r="E61" s="318" t="s">
        <v>7</v>
      </c>
      <c r="F61" s="33">
        <f t="shared" si="5"/>
        <v>145</v>
      </c>
      <c r="G61" s="313"/>
      <c r="H61" s="28"/>
      <c r="I61" s="313"/>
      <c r="J61" s="28"/>
      <c r="K61" s="313"/>
      <c r="L61" s="28"/>
      <c r="M61" s="313">
        <v>1</v>
      </c>
      <c r="N61" s="28">
        <v>150</v>
      </c>
    </row>
    <row r="62" spans="1:14">
      <c r="A62" s="313">
        <v>34</v>
      </c>
      <c r="B62" s="315" t="s">
        <v>1083</v>
      </c>
      <c r="C62" s="36">
        <v>125</v>
      </c>
      <c r="D62" s="318">
        <v>1</v>
      </c>
      <c r="E62" s="318" t="s">
        <v>7</v>
      </c>
      <c r="F62" s="33">
        <f t="shared" si="5"/>
        <v>125</v>
      </c>
      <c r="G62" s="313"/>
      <c r="H62" s="28"/>
      <c r="I62" s="313"/>
      <c r="J62" s="28"/>
      <c r="K62" s="313"/>
      <c r="L62" s="28"/>
      <c r="M62" s="313">
        <v>1</v>
      </c>
      <c r="N62" s="28">
        <v>125</v>
      </c>
    </row>
    <row r="63" spans="1:14">
      <c r="A63" s="313">
        <v>35</v>
      </c>
      <c r="B63" s="315" t="s">
        <v>1084</v>
      </c>
      <c r="C63" s="29">
        <v>110</v>
      </c>
      <c r="D63" s="318">
        <v>1</v>
      </c>
      <c r="E63" s="318" t="s">
        <v>7</v>
      </c>
      <c r="F63" s="33">
        <f t="shared" si="5"/>
        <v>110</v>
      </c>
      <c r="G63" s="313"/>
      <c r="H63" s="28"/>
      <c r="I63" s="313"/>
      <c r="J63" s="28"/>
      <c r="K63" s="313"/>
      <c r="L63" s="28"/>
      <c r="M63" s="313">
        <v>1</v>
      </c>
      <c r="N63" s="28">
        <v>110</v>
      </c>
    </row>
    <row r="64" spans="1:14">
      <c r="A64" s="313"/>
      <c r="B64" s="403" t="s">
        <v>1085</v>
      </c>
      <c r="C64" s="36"/>
      <c r="D64" s="318"/>
      <c r="E64" s="318"/>
      <c r="F64" s="33">
        <f>SUM(F55:F63)</f>
        <v>5000</v>
      </c>
      <c r="G64" s="313"/>
      <c r="H64" s="28"/>
      <c r="I64" s="313"/>
      <c r="J64" s="28"/>
      <c r="K64" s="313"/>
      <c r="L64" s="28"/>
      <c r="M64" s="313"/>
      <c r="N64" s="28"/>
    </row>
    <row r="65" spans="1:14">
      <c r="A65" s="313"/>
      <c r="B65" s="315"/>
      <c r="C65" s="36"/>
      <c r="D65" s="318"/>
      <c r="E65" s="318"/>
      <c r="F65" s="33"/>
      <c r="G65" s="313"/>
      <c r="H65" s="28"/>
      <c r="I65" s="313"/>
      <c r="J65" s="28"/>
      <c r="K65" s="313"/>
      <c r="L65" s="28"/>
      <c r="M65" s="313"/>
      <c r="N65" s="28"/>
    </row>
    <row r="66" spans="1:14">
      <c r="A66" s="313"/>
      <c r="B66" s="315"/>
      <c r="C66" s="36"/>
      <c r="D66" s="318"/>
      <c r="E66" s="318"/>
      <c r="F66" s="33"/>
      <c r="G66" s="313"/>
      <c r="H66" s="28"/>
      <c r="I66" s="313"/>
      <c r="J66" s="28"/>
      <c r="K66" s="313"/>
      <c r="L66" s="28"/>
      <c r="M66" s="313"/>
      <c r="N66" s="28"/>
    </row>
    <row r="67" spans="1:14">
      <c r="A67" s="313"/>
      <c r="B67" s="313" t="s">
        <v>1086</v>
      </c>
      <c r="C67" s="36"/>
      <c r="D67" s="318"/>
      <c r="E67" s="318"/>
      <c r="F67" s="33">
        <v>180000</v>
      </c>
      <c r="G67" s="313"/>
      <c r="H67" s="28"/>
      <c r="I67" s="313"/>
      <c r="J67" s="28"/>
      <c r="K67" s="313"/>
      <c r="L67" s="28"/>
      <c r="M67" s="313"/>
      <c r="N67" s="28"/>
    </row>
    <row r="68" spans="1:14">
      <c r="A68" s="313"/>
      <c r="B68" s="315"/>
      <c r="C68" s="36"/>
      <c r="D68" s="318"/>
      <c r="E68" s="318"/>
      <c r="F68" s="33"/>
      <c r="G68" s="313"/>
      <c r="H68" s="28"/>
      <c r="I68" s="313"/>
      <c r="J68" s="28"/>
      <c r="K68" s="313"/>
      <c r="L68" s="28"/>
      <c r="M68" s="313"/>
      <c r="N68" s="28"/>
    </row>
    <row r="69" spans="1:14">
      <c r="A69" s="313"/>
      <c r="B69" s="315" t="s">
        <v>1087</v>
      </c>
      <c r="C69" s="36"/>
      <c r="D69" s="318"/>
      <c r="E69" s="318"/>
      <c r="F69" s="33"/>
      <c r="G69" s="313"/>
      <c r="H69" s="28"/>
      <c r="I69" s="313"/>
      <c r="J69" s="28"/>
      <c r="K69" s="313"/>
      <c r="L69" s="28"/>
      <c r="M69" s="313"/>
      <c r="N69" s="28"/>
    </row>
    <row r="70" spans="1:14">
      <c r="A70" s="313"/>
      <c r="B70" s="315" t="s">
        <v>1088</v>
      </c>
      <c r="C70" s="36"/>
      <c r="D70" s="318"/>
      <c r="E70" s="318"/>
      <c r="F70" s="33"/>
      <c r="G70" s="313"/>
      <c r="H70" s="28"/>
      <c r="I70" s="313"/>
      <c r="J70" s="28"/>
      <c r="K70" s="313"/>
      <c r="L70" s="28"/>
      <c r="M70" s="313"/>
      <c r="N70" s="28"/>
    </row>
    <row r="71" spans="1:14">
      <c r="A71" s="313"/>
      <c r="B71" s="315" t="s">
        <v>1089</v>
      </c>
      <c r="C71" s="36">
        <v>50000</v>
      </c>
      <c r="D71" s="318"/>
      <c r="E71" s="318"/>
      <c r="F71" s="33"/>
      <c r="G71" s="313"/>
      <c r="H71" s="28"/>
      <c r="I71" s="313"/>
      <c r="J71" s="28"/>
      <c r="K71" s="313"/>
      <c r="L71" s="28"/>
      <c r="M71" s="313"/>
      <c r="N71" s="28"/>
    </row>
    <row r="72" spans="1:14">
      <c r="A72" s="313"/>
      <c r="B72" s="315"/>
      <c r="C72" s="36"/>
      <c r="D72" s="318"/>
      <c r="E72" s="318"/>
      <c r="F72" s="33"/>
      <c r="G72" s="313"/>
      <c r="H72" s="28"/>
      <c r="I72" s="313"/>
      <c r="J72" s="28"/>
      <c r="K72" s="313"/>
      <c r="L72" s="28"/>
      <c r="M72" s="313"/>
      <c r="N72" s="28"/>
    </row>
    <row r="73" spans="1:14">
      <c r="A73" s="313"/>
      <c r="B73" s="400" t="s">
        <v>1090</v>
      </c>
      <c r="C73" s="36">
        <v>130000</v>
      </c>
      <c r="D73" s="318"/>
      <c r="E73" s="318"/>
      <c r="F73" s="33"/>
      <c r="G73" s="313"/>
      <c r="H73" s="28"/>
      <c r="I73" s="313"/>
      <c r="J73" s="28"/>
      <c r="K73" s="313"/>
      <c r="L73" s="28"/>
      <c r="M73" s="313"/>
      <c r="N73" s="28"/>
    </row>
    <row r="74" spans="1:14">
      <c r="A74" s="313"/>
      <c r="B74" s="387"/>
      <c r="C74" s="36"/>
      <c r="D74" s="318"/>
      <c r="E74" s="318"/>
      <c r="F74" s="33"/>
      <c r="G74" s="313"/>
      <c r="H74" s="28"/>
      <c r="I74" s="313"/>
      <c r="J74" s="28"/>
      <c r="K74" s="313"/>
      <c r="L74" s="28"/>
      <c r="M74" s="313"/>
      <c r="N74" s="28"/>
    </row>
    <row r="75" spans="1:14">
      <c r="A75" s="313"/>
      <c r="B75" s="387"/>
      <c r="C75" s="36"/>
      <c r="D75" s="318"/>
      <c r="E75" s="318"/>
      <c r="F75" s="33"/>
      <c r="G75" s="313"/>
      <c r="H75" s="28"/>
      <c r="I75" s="313"/>
      <c r="J75" s="28"/>
      <c r="K75" s="313"/>
      <c r="L75" s="28"/>
      <c r="M75" s="313"/>
      <c r="N75" s="28"/>
    </row>
    <row r="76" spans="1:14">
      <c r="A76" s="313"/>
      <c r="B76" s="387"/>
      <c r="C76" s="36"/>
      <c r="D76" s="318"/>
      <c r="E76" s="318"/>
      <c r="F76" s="33"/>
      <c r="G76" s="313"/>
      <c r="H76" s="28"/>
      <c r="I76" s="313"/>
      <c r="J76" s="28"/>
      <c r="K76" s="313"/>
      <c r="L76" s="28"/>
      <c r="M76" s="313"/>
      <c r="N76" s="28"/>
    </row>
    <row r="77" spans="1:14">
      <c r="A77" s="313"/>
      <c r="B77" s="387"/>
      <c r="C77" s="36"/>
      <c r="D77" s="318"/>
      <c r="E77" s="318"/>
      <c r="F77" s="33"/>
      <c r="G77" s="313"/>
      <c r="H77" s="28"/>
      <c r="I77" s="313"/>
      <c r="J77" s="28"/>
      <c r="K77" s="313"/>
      <c r="L77" s="28"/>
      <c r="M77" s="313"/>
      <c r="N77" s="28"/>
    </row>
    <row r="78" spans="1:14">
      <c r="A78" s="313"/>
      <c r="B78" s="387"/>
      <c r="C78" s="36"/>
      <c r="D78" s="318"/>
      <c r="E78" s="318"/>
      <c r="F78" s="33"/>
      <c r="G78" s="313"/>
      <c r="H78" s="28"/>
      <c r="I78" s="313"/>
      <c r="J78" s="28"/>
      <c r="K78" s="313"/>
      <c r="L78" s="28"/>
      <c r="M78" s="313"/>
      <c r="N78" s="28"/>
    </row>
    <row r="79" spans="1:14">
      <c r="A79" s="313"/>
      <c r="B79" s="387"/>
      <c r="C79" s="36"/>
      <c r="D79" s="318"/>
      <c r="E79" s="318"/>
      <c r="F79" s="33"/>
      <c r="G79" s="313"/>
      <c r="H79" s="28"/>
      <c r="I79" s="313"/>
      <c r="J79" s="28"/>
      <c r="K79" s="313"/>
      <c r="L79" s="28"/>
      <c r="M79" s="313"/>
      <c r="N79" s="28"/>
    </row>
    <row r="80" spans="1:14">
      <c r="A80" s="313"/>
      <c r="B80" s="387"/>
      <c r="C80" s="36"/>
      <c r="D80" s="318"/>
      <c r="E80" s="318"/>
      <c r="F80" s="33"/>
      <c r="G80" s="313"/>
      <c r="H80" s="28"/>
      <c r="I80" s="313"/>
      <c r="J80" s="28"/>
      <c r="K80" s="313"/>
      <c r="L80" s="28"/>
      <c r="M80" s="313"/>
      <c r="N80" s="28"/>
    </row>
    <row r="81" spans="1:14">
      <c r="A81" s="313" t="s">
        <v>66</v>
      </c>
      <c r="B81" s="315"/>
      <c r="C81" s="29"/>
      <c r="D81" s="318"/>
      <c r="E81" s="318"/>
      <c r="F81" s="33">
        <f>SUM(F67+F64+G80+F38+F37)</f>
        <v>245000</v>
      </c>
      <c r="G81" s="313"/>
      <c r="H81" s="28"/>
      <c r="I81" s="313"/>
      <c r="J81" s="28"/>
      <c r="K81" s="313"/>
      <c r="L81" s="28"/>
      <c r="M81" s="313"/>
      <c r="N81" s="28"/>
    </row>
    <row r="82" spans="1:14">
      <c r="A82" s="283"/>
      <c r="B82" s="291"/>
      <c r="C82" s="321"/>
      <c r="D82" s="322"/>
      <c r="E82" s="327"/>
      <c r="F82" s="324"/>
      <c r="G82" s="324"/>
      <c r="H82" s="291"/>
      <c r="I82" s="291"/>
      <c r="J82" s="291"/>
      <c r="K82" s="291"/>
      <c r="L82" s="291"/>
      <c r="M82" s="291"/>
      <c r="N82" s="292"/>
    </row>
    <row r="83" spans="1:14">
      <c r="A83" s="325"/>
      <c r="B83" s="281" t="s">
        <v>2</v>
      </c>
      <c r="C83" s="326"/>
      <c r="D83" s="327"/>
      <c r="E83" s="327"/>
      <c r="F83" s="324"/>
      <c r="G83" s="324"/>
      <c r="H83" s="276"/>
      <c r="I83" s="324"/>
      <c r="J83" s="324"/>
      <c r="K83" s="324"/>
      <c r="L83" s="324"/>
      <c r="M83" s="324"/>
      <c r="N83" s="329"/>
    </row>
    <row r="84" spans="1:14">
      <c r="A84" s="325"/>
      <c r="B84" s="324"/>
      <c r="C84" s="326"/>
      <c r="D84" s="327"/>
      <c r="E84" s="327"/>
      <c r="F84" s="324"/>
      <c r="G84" s="324"/>
      <c r="H84" s="281" t="s">
        <v>1</v>
      </c>
      <c r="I84" s="276"/>
      <c r="J84" s="906" t="s">
        <v>1074</v>
      </c>
      <c r="K84" s="906"/>
      <c r="L84" s="906"/>
      <c r="M84" s="564"/>
      <c r="N84" s="561"/>
    </row>
    <row r="85" spans="1:14">
      <c r="A85" s="325"/>
      <c r="B85" s="324"/>
      <c r="C85" s="326"/>
      <c r="D85" s="327"/>
      <c r="E85" s="327"/>
      <c r="F85" s="324"/>
      <c r="G85" s="324"/>
      <c r="H85" s="324"/>
      <c r="I85" s="562"/>
      <c r="J85" s="891" t="s">
        <v>0</v>
      </c>
      <c r="K85" s="891"/>
      <c r="L85" s="891"/>
      <c r="M85" s="276"/>
      <c r="N85" s="561"/>
    </row>
    <row r="86" spans="1:14">
      <c r="A86" s="297"/>
      <c r="B86" s="299"/>
      <c r="C86" s="294"/>
      <c r="D86" s="295"/>
      <c r="E86" s="295"/>
      <c r="F86" s="299"/>
      <c r="G86" s="299"/>
      <c r="H86" s="299"/>
      <c r="I86" s="563"/>
      <c r="J86" s="299"/>
      <c r="K86" s="299"/>
      <c r="L86" s="299"/>
      <c r="M86" s="299"/>
      <c r="N86" s="298"/>
    </row>
  </sheetData>
  <sheetProtection password="CCFC" sheet="1" objects="1" scenarios="1" selectLockedCells="1" selectUnlockedCells="1"/>
  <mergeCells count="18">
    <mergeCell ref="J84:L84"/>
    <mergeCell ref="J85:L85"/>
    <mergeCell ref="K40:M40"/>
    <mergeCell ref="K41:M41"/>
    <mergeCell ref="A46:N46"/>
    <mergeCell ref="A47:N47"/>
    <mergeCell ref="G52:N52"/>
    <mergeCell ref="G53:H53"/>
    <mergeCell ref="I53:J53"/>
    <mergeCell ref="K53:L53"/>
    <mergeCell ref="M53:N53"/>
    <mergeCell ref="A2:N2"/>
    <mergeCell ref="A3:N3"/>
    <mergeCell ref="G8:N8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7"/>
  <sheetViews>
    <sheetView topLeftCell="A55" workbookViewId="0">
      <selection activeCell="H72" sqref="H72"/>
    </sheetView>
  </sheetViews>
  <sheetFormatPr defaultRowHeight="15"/>
  <cols>
    <col min="2" max="2" width="23.140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1295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 ht="26.25">
      <c r="A4" s="752" t="s">
        <v>1296</v>
      </c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1297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1298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1299</v>
      </c>
      <c r="B7" s="282"/>
      <c r="C7" s="294"/>
      <c r="D7" s="295"/>
      <c r="E7" s="623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622" t="s">
        <v>48</v>
      </c>
      <c r="C9" s="306" t="s">
        <v>47</v>
      </c>
      <c r="D9" s="884" t="s">
        <v>46</v>
      </c>
      <c r="E9" s="885"/>
      <c r="F9" s="622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77" t="s">
        <v>38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1300</v>
      </c>
      <c r="C11" s="753">
        <v>197.5</v>
      </c>
      <c r="D11" s="316">
        <v>15</v>
      </c>
      <c r="E11" s="754" t="s">
        <v>102</v>
      </c>
      <c r="F11" s="755">
        <f>D11*C11</f>
        <v>2962.5</v>
      </c>
      <c r="G11" s="316">
        <v>7</v>
      </c>
      <c r="H11" s="755">
        <f>G11*C11</f>
        <v>1382.5</v>
      </c>
      <c r="I11" s="316"/>
      <c r="J11" s="755"/>
      <c r="K11" s="316">
        <v>8</v>
      </c>
      <c r="L11" s="755">
        <f>K11*C11</f>
        <v>1580</v>
      </c>
      <c r="M11" s="316"/>
      <c r="N11" s="755"/>
      <c r="O11" s="317"/>
    </row>
    <row r="12" spans="1:15">
      <c r="A12" s="313">
        <v>2</v>
      </c>
      <c r="B12" s="315" t="s">
        <v>1301</v>
      </c>
      <c r="C12" s="753">
        <v>168.5</v>
      </c>
      <c r="D12" s="316">
        <v>25</v>
      </c>
      <c r="E12" s="754" t="s">
        <v>102</v>
      </c>
      <c r="F12" s="755">
        <f>C12*D12</f>
        <v>4212.5</v>
      </c>
      <c r="G12" s="316">
        <v>15</v>
      </c>
      <c r="H12" s="755">
        <f>G12*C12</f>
        <v>2527.5</v>
      </c>
      <c r="I12" s="316"/>
      <c r="J12" s="755"/>
      <c r="K12" s="316">
        <v>10</v>
      </c>
      <c r="L12" s="755">
        <f>C12*K12</f>
        <v>1685</v>
      </c>
      <c r="M12" s="316"/>
      <c r="N12" s="755"/>
      <c r="O12" s="317"/>
    </row>
    <row r="13" spans="1:15">
      <c r="A13" s="313">
        <v>3</v>
      </c>
      <c r="B13" s="315" t="s">
        <v>1111</v>
      </c>
      <c r="C13" s="753">
        <v>4.25</v>
      </c>
      <c r="D13" s="316">
        <v>50</v>
      </c>
      <c r="E13" s="754" t="s">
        <v>162</v>
      </c>
      <c r="F13" s="755">
        <f>C13*D13</f>
        <v>212.5</v>
      </c>
      <c r="G13" s="316">
        <v>25</v>
      </c>
      <c r="H13" s="755">
        <f>G13*C13</f>
        <v>106.25</v>
      </c>
      <c r="I13" s="316"/>
      <c r="J13" s="755"/>
      <c r="K13" s="316">
        <v>25</v>
      </c>
      <c r="L13" s="755">
        <f>H13</f>
        <v>106.25</v>
      </c>
      <c r="M13" s="316"/>
      <c r="N13" s="755"/>
      <c r="O13" s="317"/>
    </row>
    <row r="14" spans="1:15">
      <c r="A14" s="313">
        <v>4</v>
      </c>
      <c r="B14" s="315" t="s">
        <v>718</v>
      </c>
      <c r="C14" s="756">
        <v>3.5</v>
      </c>
      <c r="D14" s="316">
        <v>30</v>
      </c>
      <c r="E14" s="754" t="s">
        <v>162</v>
      </c>
      <c r="F14" s="755">
        <f>D14*C14</f>
        <v>105</v>
      </c>
      <c r="G14" s="316">
        <v>20</v>
      </c>
      <c r="H14" s="755">
        <f>G14*C14</f>
        <v>70</v>
      </c>
      <c r="I14" s="316"/>
      <c r="J14" s="755"/>
      <c r="K14" s="316">
        <v>10</v>
      </c>
      <c r="L14" s="755">
        <f>K14*C14</f>
        <v>35</v>
      </c>
      <c r="M14" s="316"/>
      <c r="N14" s="755"/>
      <c r="O14" s="317"/>
    </row>
    <row r="15" spans="1:15">
      <c r="A15" s="313">
        <v>5</v>
      </c>
      <c r="B15" s="315" t="s">
        <v>1302</v>
      </c>
      <c r="C15" s="756">
        <v>2.5</v>
      </c>
      <c r="D15" s="316">
        <v>20</v>
      </c>
      <c r="E15" s="754" t="s">
        <v>162</v>
      </c>
      <c r="F15" s="755">
        <f>D15*C15</f>
        <v>50</v>
      </c>
      <c r="G15" s="316">
        <v>20</v>
      </c>
      <c r="H15" s="755">
        <f>F15</f>
        <v>50</v>
      </c>
      <c r="I15" s="316"/>
      <c r="J15" s="755"/>
      <c r="K15" s="316"/>
      <c r="L15" s="755"/>
      <c r="M15" s="316"/>
      <c r="N15" s="755"/>
      <c r="O15" s="317"/>
    </row>
    <row r="16" spans="1:15">
      <c r="A16" s="313">
        <v>6</v>
      </c>
      <c r="B16" s="315" t="s">
        <v>1303</v>
      </c>
      <c r="C16" s="753">
        <v>2</v>
      </c>
      <c r="D16" s="316">
        <v>20</v>
      </c>
      <c r="E16" s="754" t="s">
        <v>162</v>
      </c>
      <c r="F16" s="755">
        <f>D16*C16</f>
        <v>40</v>
      </c>
      <c r="G16" s="316">
        <v>20</v>
      </c>
      <c r="H16" s="755">
        <f>F16</f>
        <v>40</v>
      </c>
      <c r="I16" s="316"/>
      <c r="J16" s="755"/>
      <c r="K16" s="316"/>
      <c r="L16" s="755"/>
      <c r="M16" s="316"/>
      <c r="N16" s="755"/>
      <c r="O16" s="317"/>
    </row>
    <row r="17" spans="1:15">
      <c r="A17" s="313">
        <v>7</v>
      </c>
      <c r="B17" s="315" t="s">
        <v>1304</v>
      </c>
      <c r="C17" s="753">
        <v>21.8</v>
      </c>
      <c r="D17" s="316">
        <v>5</v>
      </c>
      <c r="E17" s="754" t="s">
        <v>28</v>
      </c>
      <c r="F17" s="755">
        <f>D17*C17</f>
        <v>109</v>
      </c>
      <c r="G17" s="316">
        <v>5</v>
      </c>
      <c r="H17" s="755">
        <f>F17</f>
        <v>109</v>
      </c>
      <c r="I17" s="316"/>
      <c r="J17" s="755"/>
      <c r="K17" s="316"/>
      <c r="L17" s="755"/>
      <c r="M17" s="316"/>
      <c r="N17" s="755"/>
      <c r="O17" s="317"/>
    </row>
    <row r="18" spans="1:15">
      <c r="A18" s="313">
        <v>8</v>
      </c>
      <c r="B18" s="315" t="s">
        <v>1305</v>
      </c>
      <c r="C18" s="753">
        <v>18.5</v>
      </c>
      <c r="D18" s="316">
        <v>3</v>
      </c>
      <c r="E18" s="754" t="s">
        <v>28</v>
      </c>
      <c r="F18" s="755">
        <f>C18*D18</f>
        <v>55.5</v>
      </c>
      <c r="G18" s="316">
        <v>3</v>
      </c>
      <c r="H18" s="755">
        <f>F18</f>
        <v>55.5</v>
      </c>
      <c r="I18" s="316"/>
      <c r="J18" s="755"/>
      <c r="K18" s="316"/>
      <c r="L18" s="755"/>
      <c r="M18" s="316"/>
      <c r="N18" s="755"/>
      <c r="O18" s="317"/>
    </row>
    <row r="19" spans="1:15">
      <c r="A19" s="313">
        <v>9</v>
      </c>
      <c r="B19" s="315" t="s">
        <v>1306</v>
      </c>
      <c r="C19" s="753">
        <v>36</v>
      </c>
      <c r="D19" s="316">
        <v>10</v>
      </c>
      <c r="E19" s="754" t="s">
        <v>162</v>
      </c>
      <c r="F19" s="755">
        <f>C19*D19</f>
        <v>360</v>
      </c>
      <c r="G19" s="316">
        <v>5</v>
      </c>
      <c r="H19" s="755">
        <f>G19*C19</f>
        <v>180</v>
      </c>
      <c r="I19" s="316"/>
      <c r="J19" s="755"/>
      <c r="K19" s="316">
        <v>5</v>
      </c>
      <c r="L19" s="755">
        <f>K19*C19</f>
        <v>180</v>
      </c>
      <c r="M19" s="316"/>
      <c r="N19" s="755"/>
      <c r="O19" s="317"/>
    </row>
    <row r="20" spans="1:15">
      <c r="A20" s="313">
        <v>10</v>
      </c>
      <c r="B20" s="315" t="s">
        <v>697</v>
      </c>
      <c r="C20" s="753">
        <v>21.85</v>
      </c>
      <c r="D20" s="316">
        <v>8</v>
      </c>
      <c r="E20" s="754" t="s">
        <v>162</v>
      </c>
      <c r="F20" s="755">
        <f>C20*D20</f>
        <v>174.8</v>
      </c>
      <c r="G20" s="316">
        <v>4</v>
      </c>
      <c r="H20" s="755">
        <f>G20*C20</f>
        <v>87.4</v>
      </c>
      <c r="I20" s="316"/>
      <c r="J20" s="755"/>
      <c r="K20" s="316">
        <v>4</v>
      </c>
      <c r="L20" s="755">
        <f>K20*C20</f>
        <v>87.4</v>
      </c>
      <c r="M20" s="316"/>
      <c r="N20" s="755"/>
      <c r="O20" s="317"/>
    </row>
    <row r="21" spans="1:15">
      <c r="A21" s="313">
        <v>11</v>
      </c>
      <c r="B21" s="315" t="s">
        <v>725</v>
      </c>
      <c r="C21" s="753">
        <v>600</v>
      </c>
      <c r="D21" s="316">
        <v>2</v>
      </c>
      <c r="E21" s="754" t="s">
        <v>28</v>
      </c>
      <c r="F21" s="755">
        <f>C21*D21</f>
        <v>1200</v>
      </c>
      <c r="G21" s="316">
        <v>1</v>
      </c>
      <c r="H21" s="755">
        <f>C21</f>
        <v>600</v>
      </c>
      <c r="I21" s="316"/>
      <c r="J21" s="755"/>
      <c r="K21" s="316">
        <v>1</v>
      </c>
      <c r="L21" s="755">
        <f>H21</f>
        <v>600</v>
      </c>
      <c r="M21" s="316"/>
      <c r="N21" s="755"/>
      <c r="O21" s="317"/>
    </row>
    <row r="22" spans="1:15">
      <c r="A22" s="313">
        <v>12</v>
      </c>
      <c r="B22" s="315" t="s">
        <v>727</v>
      </c>
      <c r="C22" s="753">
        <v>48</v>
      </c>
      <c r="D22" s="316">
        <v>4</v>
      </c>
      <c r="E22" s="754" t="s">
        <v>28</v>
      </c>
      <c r="F22" s="755">
        <f>D22*C22</f>
        <v>192</v>
      </c>
      <c r="G22" s="316">
        <v>2</v>
      </c>
      <c r="H22" s="755">
        <f>G22*C22</f>
        <v>96</v>
      </c>
      <c r="I22" s="316"/>
      <c r="J22" s="755"/>
      <c r="K22" s="316">
        <v>2</v>
      </c>
      <c r="L22" s="755">
        <f>H22</f>
        <v>96</v>
      </c>
      <c r="M22" s="316"/>
      <c r="N22" s="755"/>
      <c r="O22" s="317"/>
    </row>
    <row r="23" spans="1:15">
      <c r="A23" s="313">
        <v>13</v>
      </c>
      <c r="B23" s="315" t="s">
        <v>74</v>
      </c>
      <c r="C23" s="753">
        <v>20</v>
      </c>
      <c r="D23" s="316">
        <v>7</v>
      </c>
      <c r="E23" s="754" t="s">
        <v>162</v>
      </c>
      <c r="F23" s="755">
        <f t="shared" ref="F23:F39" si="0">C23*D23</f>
        <v>140</v>
      </c>
      <c r="G23" s="316">
        <v>3</v>
      </c>
      <c r="H23" s="755">
        <f>G23*C23</f>
        <v>60</v>
      </c>
      <c r="I23" s="316"/>
      <c r="J23" s="755"/>
      <c r="K23" s="316">
        <v>4</v>
      </c>
      <c r="L23" s="755">
        <f>K23*C23</f>
        <v>80</v>
      </c>
      <c r="M23" s="316"/>
      <c r="N23" s="755"/>
      <c r="O23" s="317"/>
    </row>
    <row r="24" spans="1:15">
      <c r="A24" s="313">
        <v>14</v>
      </c>
      <c r="B24" s="315" t="s">
        <v>712</v>
      </c>
      <c r="C24" s="753">
        <v>58</v>
      </c>
      <c r="D24" s="316">
        <v>5</v>
      </c>
      <c r="E24" s="754" t="s">
        <v>162</v>
      </c>
      <c r="F24" s="755">
        <f t="shared" si="0"/>
        <v>290</v>
      </c>
      <c r="G24" s="316">
        <v>5</v>
      </c>
      <c r="H24" s="755">
        <f>G24*C24</f>
        <v>290</v>
      </c>
      <c r="I24" s="316"/>
      <c r="J24" s="755"/>
      <c r="K24" s="316"/>
      <c r="L24" s="755"/>
      <c r="M24" s="316"/>
      <c r="N24" s="755"/>
      <c r="O24" s="317"/>
    </row>
    <row r="25" spans="1:15">
      <c r="A25" s="313">
        <v>15</v>
      </c>
      <c r="B25" s="315" t="s">
        <v>1307</v>
      </c>
      <c r="C25" s="753">
        <v>30</v>
      </c>
      <c r="D25" s="316">
        <v>8</v>
      </c>
      <c r="E25" s="754" t="s">
        <v>162</v>
      </c>
      <c r="F25" s="755">
        <f t="shared" si="0"/>
        <v>240</v>
      </c>
      <c r="G25" s="316">
        <v>4</v>
      </c>
      <c r="H25" s="755">
        <f>G25*C25</f>
        <v>120</v>
      </c>
      <c r="I25" s="316"/>
      <c r="J25" s="755"/>
      <c r="K25" s="316">
        <v>4</v>
      </c>
      <c r="L25" s="755">
        <f>K25*C25</f>
        <v>120</v>
      </c>
      <c r="M25" s="316"/>
      <c r="N25" s="755"/>
      <c r="O25" s="317"/>
    </row>
    <row r="26" spans="1:15">
      <c r="A26" s="313">
        <v>16</v>
      </c>
      <c r="B26" s="315" t="s">
        <v>1308</v>
      </c>
      <c r="C26" s="753">
        <v>59</v>
      </c>
      <c r="D26" s="316">
        <v>2</v>
      </c>
      <c r="E26" s="754" t="s">
        <v>1309</v>
      </c>
      <c r="F26" s="755">
        <f t="shared" si="0"/>
        <v>118</v>
      </c>
      <c r="G26" s="316">
        <v>2</v>
      </c>
      <c r="H26" s="755">
        <v>118</v>
      </c>
      <c r="I26" s="316"/>
      <c r="J26" s="755"/>
      <c r="K26" s="316"/>
      <c r="L26" s="755"/>
      <c r="M26" s="316"/>
      <c r="N26" s="755"/>
      <c r="O26" s="317"/>
    </row>
    <row r="27" spans="1:15">
      <c r="A27" s="313">
        <v>17</v>
      </c>
      <c r="B27" s="315" t="s">
        <v>1310</v>
      </c>
      <c r="C27" s="753">
        <v>400</v>
      </c>
      <c r="D27" s="316">
        <v>2</v>
      </c>
      <c r="E27" s="754" t="s">
        <v>229</v>
      </c>
      <c r="F27" s="755">
        <f t="shared" si="0"/>
        <v>800</v>
      </c>
      <c r="G27" s="316">
        <v>2</v>
      </c>
      <c r="H27" s="755">
        <v>800</v>
      </c>
      <c r="I27" s="316"/>
      <c r="J27" s="755"/>
      <c r="K27" s="316"/>
      <c r="L27" s="755"/>
      <c r="M27" s="316"/>
      <c r="N27" s="755"/>
      <c r="O27" s="317"/>
    </row>
    <row r="28" spans="1:15">
      <c r="A28" s="313">
        <v>18</v>
      </c>
      <c r="B28" s="315" t="s">
        <v>1311</v>
      </c>
      <c r="C28" s="753">
        <v>35.799999999999997</v>
      </c>
      <c r="D28" s="316">
        <v>2</v>
      </c>
      <c r="E28" s="754" t="s">
        <v>28</v>
      </c>
      <c r="F28" s="755">
        <f t="shared" si="0"/>
        <v>71.599999999999994</v>
      </c>
      <c r="G28" s="316">
        <v>2</v>
      </c>
      <c r="H28" s="755">
        <v>71.599999999999994</v>
      </c>
      <c r="I28" s="313"/>
      <c r="J28" s="377"/>
      <c r="K28" s="313"/>
      <c r="L28" s="377"/>
      <c r="M28" s="313"/>
      <c r="N28" s="377"/>
      <c r="O28" s="317"/>
    </row>
    <row r="29" spans="1:15">
      <c r="A29" s="313">
        <v>19</v>
      </c>
      <c r="B29" s="315" t="s">
        <v>71</v>
      </c>
      <c r="C29" s="753">
        <v>125</v>
      </c>
      <c r="D29" s="316">
        <v>3</v>
      </c>
      <c r="E29" s="754" t="s">
        <v>97</v>
      </c>
      <c r="F29" s="755">
        <f t="shared" si="0"/>
        <v>375</v>
      </c>
      <c r="G29" s="316">
        <v>3</v>
      </c>
      <c r="H29" s="755">
        <v>375</v>
      </c>
      <c r="I29" s="313"/>
      <c r="J29" s="377"/>
      <c r="K29" s="313"/>
      <c r="L29" s="377"/>
      <c r="M29" s="313"/>
      <c r="N29" s="377"/>
      <c r="O29" s="317"/>
    </row>
    <row r="30" spans="1:15">
      <c r="A30" s="313">
        <v>20</v>
      </c>
      <c r="B30" s="315" t="s">
        <v>732</v>
      </c>
      <c r="C30" s="756">
        <v>101</v>
      </c>
      <c r="D30" s="316">
        <v>2</v>
      </c>
      <c r="E30" s="754" t="s">
        <v>28</v>
      </c>
      <c r="F30" s="755">
        <f t="shared" si="0"/>
        <v>202</v>
      </c>
      <c r="G30" s="316">
        <v>2</v>
      </c>
      <c r="H30" s="755">
        <v>202</v>
      </c>
      <c r="I30" s="313"/>
      <c r="J30" s="377"/>
      <c r="K30" s="313"/>
      <c r="L30" s="377"/>
      <c r="M30" s="313"/>
      <c r="N30" s="377"/>
      <c r="O30" s="317"/>
    </row>
    <row r="31" spans="1:15">
      <c r="A31" s="313">
        <v>21</v>
      </c>
      <c r="B31" s="315" t="s">
        <v>1312</v>
      </c>
      <c r="C31" s="756">
        <v>50</v>
      </c>
      <c r="D31" s="316">
        <v>3</v>
      </c>
      <c r="E31" s="754" t="s">
        <v>1313</v>
      </c>
      <c r="F31" s="755">
        <f t="shared" si="0"/>
        <v>150</v>
      </c>
      <c r="G31" s="316">
        <v>3</v>
      </c>
      <c r="H31" s="755">
        <v>150</v>
      </c>
      <c r="I31" s="313"/>
      <c r="J31" s="377"/>
      <c r="K31" s="313"/>
      <c r="L31" s="377"/>
      <c r="M31" s="313"/>
      <c r="N31" s="377"/>
      <c r="O31" s="317"/>
    </row>
    <row r="32" spans="1:15">
      <c r="A32" s="313">
        <v>22</v>
      </c>
      <c r="B32" s="315" t="s">
        <v>1314</v>
      </c>
      <c r="C32" s="756">
        <v>108</v>
      </c>
      <c r="D32" s="316">
        <v>2</v>
      </c>
      <c r="E32" s="754" t="s">
        <v>97</v>
      </c>
      <c r="F32" s="755">
        <f t="shared" si="0"/>
        <v>216</v>
      </c>
      <c r="G32" s="316">
        <v>2</v>
      </c>
      <c r="H32" s="755">
        <v>216</v>
      </c>
      <c r="I32" s="313"/>
      <c r="J32" s="377"/>
      <c r="K32" s="313"/>
      <c r="L32" s="377"/>
      <c r="M32" s="313"/>
      <c r="N32" s="377"/>
      <c r="O32" s="317"/>
    </row>
    <row r="33" spans="1:15">
      <c r="A33" s="313">
        <v>23</v>
      </c>
      <c r="B33" s="315" t="s">
        <v>1315</v>
      </c>
      <c r="C33" s="756">
        <v>40</v>
      </c>
      <c r="D33" s="316">
        <v>6</v>
      </c>
      <c r="E33" s="754" t="s">
        <v>162</v>
      </c>
      <c r="F33" s="755">
        <f t="shared" si="0"/>
        <v>240</v>
      </c>
      <c r="G33" s="316">
        <v>6</v>
      </c>
      <c r="H33" s="755">
        <v>240</v>
      </c>
      <c r="I33" s="313"/>
      <c r="J33" s="377"/>
      <c r="K33" s="313"/>
      <c r="L33" s="377"/>
      <c r="M33" s="313"/>
      <c r="N33" s="377"/>
      <c r="O33" s="317"/>
    </row>
    <row r="34" spans="1:15">
      <c r="A34" s="313">
        <v>24</v>
      </c>
      <c r="B34" s="315" t="s">
        <v>70</v>
      </c>
      <c r="C34" s="756">
        <v>36</v>
      </c>
      <c r="D34" s="316">
        <v>5</v>
      </c>
      <c r="E34" s="754" t="s">
        <v>7</v>
      </c>
      <c r="F34" s="755">
        <f t="shared" si="0"/>
        <v>180</v>
      </c>
      <c r="G34" s="316">
        <v>5</v>
      </c>
      <c r="H34" s="755">
        <v>180</v>
      </c>
      <c r="I34" s="313"/>
      <c r="J34" s="377"/>
      <c r="K34" s="313"/>
      <c r="L34" s="377"/>
      <c r="M34" s="313"/>
      <c r="N34" s="377"/>
      <c r="O34" s="317"/>
    </row>
    <row r="35" spans="1:15">
      <c r="A35" s="313">
        <v>25</v>
      </c>
      <c r="B35" s="315" t="s">
        <v>130</v>
      </c>
      <c r="C35" s="756">
        <v>546</v>
      </c>
      <c r="D35" s="316">
        <v>12</v>
      </c>
      <c r="E35" s="754" t="s">
        <v>162</v>
      </c>
      <c r="F35" s="755">
        <f t="shared" si="0"/>
        <v>6552</v>
      </c>
      <c r="G35" s="316">
        <v>12</v>
      </c>
      <c r="H35" s="755">
        <v>6552</v>
      </c>
      <c r="I35" s="313"/>
      <c r="J35" s="377"/>
      <c r="K35" s="313"/>
      <c r="L35" s="377"/>
      <c r="M35" s="313"/>
      <c r="N35" s="377"/>
      <c r="O35" s="317"/>
    </row>
    <row r="36" spans="1:15">
      <c r="A36" s="313">
        <v>26</v>
      </c>
      <c r="B36" s="315" t="s">
        <v>736</v>
      </c>
      <c r="C36" s="756">
        <v>6.5</v>
      </c>
      <c r="D36" s="316">
        <v>20</v>
      </c>
      <c r="E36" s="754" t="s">
        <v>162</v>
      </c>
      <c r="F36" s="755">
        <f t="shared" si="0"/>
        <v>130</v>
      </c>
      <c r="G36" s="316">
        <v>20</v>
      </c>
      <c r="H36" s="755">
        <v>130</v>
      </c>
      <c r="I36" s="313"/>
      <c r="J36" s="377"/>
      <c r="K36" s="313"/>
      <c r="L36" s="377"/>
      <c r="M36" s="313"/>
      <c r="N36" s="377"/>
      <c r="O36" s="317"/>
    </row>
    <row r="37" spans="1:15">
      <c r="A37" s="313">
        <v>27</v>
      </c>
      <c r="B37" s="315" t="s">
        <v>1316</v>
      </c>
      <c r="C37" s="757">
        <v>30</v>
      </c>
      <c r="D37" s="313">
        <v>10</v>
      </c>
      <c r="E37" s="754" t="s">
        <v>162</v>
      </c>
      <c r="F37" s="757">
        <f t="shared" si="0"/>
        <v>300</v>
      </c>
      <c r="G37" s="313">
        <v>10</v>
      </c>
      <c r="H37" s="757">
        <v>300</v>
      </c>
      <c r="I37" s="313"/>
      <c r="J37" s="377"/>
      <c r="K37" s="313"/>
      <c r="L37" s="315"/>
      <c r="M37" s="313"/>
      <c r="N37" s="315"/>
      <c r="O37" s="317"/>
    </row>
    <row r="38" spans="1:15">
      <c r="A38" s="313">
        <v>28</v>
      </c>
      <c r="B38" s="315" t="s">
        <v>1182</v>
      </c>
      <c r="C38" s="758">
        <v>80</v>
      </c>
      <c r="D38" s="313">
        <v>2</v>
      </c>
      <c r="E38" s="754" t="s">
        <v>284</v>
      </c>
      <c r="F38" s="758">
        <f t="shared" si="0"/>
        <v>160</v>
      </c>
      <c r="G38" s="313">
        <v>2</v>
      </c>
      <c r="H38" s="758">
        <v>160</v>
      </c>
      <c r="I38" s="313"/>
      <c r="J38" s="315"/>
      <c r="K38" s="313"/>
      <c r="L38" s="315"/>
      <c r="M38" s="313"/>
      <c r="N38" s="315"/>
      <c r="O38" s="317"/>
    </row>
    <row r="39" spans="1:15">
      <c r="A39" s="313">
        <v>29</v>
      </c>
      <c r="B39" s="315" t="s">
        <v>1317</v>
      </c>
      <c r="C39" s="758">
        <v>4.8</v>
      </c>
      <c r="D39" s="313">
        <v>20</v>
      </c>
      <c r="E39" s="754" t="s">
        <v>162</v>
      </c>
      <c r="F39" s="758">
        <f t="shared" si="0"/>
        <v>96</v>
      </c>
      <c r="G39" s="313">
        <v>20</v>
      </c>
      <c r="H39" s="758">
        <v>96</v>
      </c>
      <c r="I39" s="313"/>
      <c r="J39" s="315"/>
      <c r="K39" s="313"/>
      <c r="L39" s="315"/>
      <c r="M39" s="313"/>
      <c r="N39" s="315"/>
      <c r="O39" s="317"/>
    </row>
    <row r="40" spans="1:15">
      <c r="A40" s="313">
        <v>30</v>
      </c>
      <c r="B40" s="315" t="s">
        <v>1318</v>
      </c>
      <c r="C40" s="758">
        <v>90</v>
      </c>
      <c r="D40" s="313">
        <v>3</v>
      </c>
      <c r="E40" s="754" t="s">
        <v>731</v>
      </c>
      <c r="F40" s="758">
        <f>D40*C40</f>
        <v>270</v>
      </c>
      <c r="G40" s="313">
        <v>3</v>
      </c>
      <c r="H40" s="758">
        <v>270</v>
      </c>
      <c r="I40" s="313"/>
      <c r="J40" s="315"/>
      <c r="K40" s="313"/>
      <c r="L40" s="315"/>
      <c r="M40" s="313"/>
      <c r="N40" s="315"/>
      <c r="O40" s="317"/>
    </row>
    <row r="41" spans="1:15">
      <c r="A41" s="313">
        <v>31</v>
      </c>
      <c r="B41" s="315" t="s">
        <v>1319</v>
      </c>
      <c r="C41" s="758">
        <v>10</v>
      </c>
      <c r="D41" s="313">
        <v>10</v>
      </c>
      <c r="E41" s="754" t="s">
        <v>305</v>
      </c>
      <c r="F41" s="758">
        <f t="shared" ref="F41:F58" si="1">C41*D41</f>
        <v>100</v>
      </c>
      <c r="G41" s="313">
        <v>10</v>
      </c>
      <c r="H41" s="758">
        <v>100</v>
      </c>
      <c r="I41" s="313"/>
      <c r="J41" s="315"/>
      <c r="K41" s="313"/>
      <c r="L41" s="315"/>
      <c r="M41" s="313"/>
      <c r="N41" s="315"/>
      <c r="O41" s="317"/>
    </row>
    <row r="42" spans="1:15">
      <c r="A42" s="313">
        <v>32</v>
      </c>
      <c r="B42" s="315" t="s">
        <v>740</v>
      </c>
      <c r="C42" s="758">
        <v>75</v>
      </c>
      <c r="D42" s="313">
        <v>5</v>
      </c>
      <c r="E42" s="754" t="s">
        <v>97</v>
      </c>
      <c r="F42" s="758">
        <f t="shared" si="1"/>
        <v>375</v>
      </c>
      <c r="G42" s="313">
        <v>5</v>
      </c>
      <c r="H42" s="758">
        <v>375</v>
      </c>
      <c r="I42" s="313"/>
      <c r="J42" s="315"/>
      <c r="K42" s="313"/>
      <c r="L42" s="315"/>
      <c r="M42" s="313"/>
      <c r="N42" s="315"/>
      <c r="O42" s="317"/>
    </row>
    <row r="43" spans="1:15">
      <c r="A43" s="313">
        <v>33</v>
      </c>
      <c r="B43" s="315" t="s">
        <v>1320</v>
      </c>
      <c r="C43" s="758">
        <v>194.75</v>
      </c>
      <c r="D43" s="313">
        <v>1</v>
      </c>
      <c r="E43" s="754" t="s">
        <v>7</v>
      </c>
      <c r="F43" s="758">
        <f t="shared" si="1"/>
        <v>194.75</v>
      </c>
      <c r="G43" s="313">
        <v>1</v>
      </c>
      <c r="H43" s="758">
        <v>194.75</v>
      </c>
      <c r="I43" s="313"/>
      <c r="J43" s="315"/>
      <c r="K43" s="315"/>
      <c r="L43" s="315"/>
      <c r="M43" s="315"/>
      <c r="N43" s="315"/>
      <c r="O43" s="317"/>
    </row>
    <row r="44" spans="1:15">
      <c r="A44" s="313">
        <v>34</v>
      </c>
      <c r="B44" s="315" t="s">
        <v>1321</v>
      </c>
      <c r="C44" s="758">
        <v>66.8</v>
      </c>
      <c r="D44" s="313">
        <v>6</v>
      </c>
      <c r="E44" s="754" t="s">
        <v>282</v>
      </c>
      <c r="F44" s="758">
        <f t="shared" si="1"/>
        <v>400.79999999999995</v>
      </c>
      <c r="G44" s="313">
        <v>6</v>
      </c>
      <c r="H44" s="758">
        <v>400.79999999999995</v>
      </c>
      <c r="I44" s="313"/>
      <c r="J44" s="315"/>
      <c r="K44" s="315"/>
      <c r="L44" s="315"/>
      <c r="M44" s="315"/>
      <c r="N44" s="315"/>
      <c r="O44" s="317"/>
    </row>
    <row r="45" spans="1:15">
      <c r="A45" s="313">
        <v>35</v>
      </c>
      <c r="B45" s="315" t="s">
        <v>1322</v>
      </c>
      <c r="C45" s="758">
        <v>30000</v>
      </c>
      <c r="D45" s="313">
        <v>1</v>
      </c>
      <c r="E45" s="754" t="s">
        <v>139</v>
      </c>
      <c r="F45" s="758">
        <f t="shared" si="1"/>
        <v>30000</v>
      </c>
      <c r="G45" s="313">
        <v>1</v>
      </c>
      <c r="H45" s="758">
        <v>30000</v>
      </c>
      <c r="I45" s="313"/>
      <c r="J45" s="315"/>
      <c r="K45" s="315"/>
      <c r="L45" s="315"/>
      <c r="M45" s="315"/>
      <c r="N45" s="315"/>
      <c r="O45" s="317"/>
    </row>
    <row r="46" spans="1:15">
      <c r="A46" s="313">
        <v>36</v>
      </c>
      <c r="B46" s="315" t="s">
        <v>1323</v>
      </c>
      <c r="C46" s="758">
        <v>235</v>
      </c>
      <c r="D46" s="313">
        <v>1</v>
      </c>
      <c r="E46" s="754" t="s">
        <v>681</v>
      </c>
      <c r="F46" s="758">
        <f t="shared" si="1"/>
        <v>235</v>
      </c>
      <c r="G46" s="313">
        <v>1</v>
      </c>
      <c r="H46" s="758">
        <v>235</v>
      </c>
      <c r="I46" s="313"/>
      <c r="J46" s="315"/>
      <c r="K46" s="313"/>
      <c r="L46" s="313"/>
      <c r="M46" s="315"/>
      <c r="N46" s="315"/>
      <c r="O46" s="317"/>
    </row>
    <row r="47" spans="1:15">
      <c r="A47" s="313">
        <v>37</v>
      </c>
      <c r="B47" s="315" t="s">
        <v>1324</v>
      </c>
      <c r="C47" s="758">
        <v>126</v>
      </c>
      <c r="D47" s="313">
        <v>2</v>
      </c>
      <c r="E47" s="754" t="s">
        <v>229</v>
      </c>
      <c r="F47" s="758">
        <f t="shared" si="1"/>
        <v>252</v>
      </c>
      <c r="G47" s="313">
        <v>2</v>
      </c>
      <c r="H47" s="758">
        <v>252</v>
      </c>
      <c r="I47" s="313"/>
      <c r="J47" s="315"/>
      <c r="K47" s="315"/>
      <c r="L47" s="315"/>
      <c r="M47" s="315"/>
      <c r="N47" s="315"/>
      <c r="O47" s="317"/>
    </row>
    <row r="48" spans="1:15">
      <c r="A48" s="313">
        <v>38</v>
      </c>
      <c r="B48" s="315" t="s">
        <v>123</v>
      </c>
      <c r="C48" s="758">
        <v>60</v>
      </c>
      <c r="D48" s="313">
        <v>5</v>
      </c>
      <c r="E48" s="754" t="s">
        <v>229</v>
      </c>
      <c r="F48" s="758">
        <f t="shared" si="1"/>
        <v>300</v>
      </c>
      <c r="G48" s="313">
        <v>5</v>
      </c>
      <c r="H48" s="758">
        <v>300</v>
      </c>
      <c r="I48" s="313"/>
      <c r="J48" s="313"/>
      <c r="K48" s="315"/>
      <c r="L48" s="315"/>
      <c r="M48" s="315"/>
      <c r="N48" s="315"/>
      <c r="O48" s="317"/>
    </row>
    <row r="49" spans="1:15">
      <c r="A49" s="313">
        <v>39</v>
      </c>
      <c r="B49" s="315" t="s">
        <v>710</v>
      </c>
      <c r="C49" s="758">
        <v>102.8</v>
      </c>
      <c r="D49" s="313">
        <v>3</v>
      </c>
      <c r="E49" s="754" t="s">
        <v>229</v>
      </c>
      <c r="F49" s="758">
        <f t="shared" si="1"/>
        <v>308.39999999999998</v>
      </c>
      <c r="G49" s="313">
        <v>3</v>
      </c>
      <c r="H49" s="758">
        <v>308.39999999999998</v>
      </c>
      <c r="I49" s="313"/>
      <c r="J49" s="315"/>
      <c r="K49" s="315"/>
      <c r="L49" s="315"/>
      <c r="M49" s="315"/>
      <c r="N49" s="315"/>
      <c r="O49" s="317"/>
    </row>
    <row r="50" spans="1:15">
      <c r="A50" s="313">
        <v>40</v>
      </c>
      <c r="B50" s="315" t="s">
        <v>1325</v>
      </c>
      <c r="C50" s="758">
        <v>26.5</v>
      </c>
      <c r="D50" s="313">
        <v>10</v>
      </c>
      <c r="E50" s="754" t="s">
        <v>575</v>
      </c>
      <c r="F50" s="758">
        <f t="shared" si="1"/>
        <v>265</v>
      </c>
      <c r="G50" s="313">
        <v>10</v>
      </c>
      <c r="H50" s="758">
        <v>265</v>
      </c>
      <c r="I50" s="313"/>
      <c r="J50" s="315"/>
      <c r="K50" s="313"/>
      <c r="L50" s="313"/>
      <c r="M50" s="315"/>
      <c r="N50" s="315"/>
      <c r="O50" s="317"/>
    </row>
    <row r="51" spans="1:15">
      <c r="A51" s="313">
        <v>41</v>
      </c>
      <c r="B51" s="315" t="s">
        <v>1326</v>
      </c>
      <c r="C51" s="758">
        <v>160</v>
      </c>
      <c r="D51" s="313">
        <v>5</v>
      </c>
      <c r="E51" s="754" t="s">
        <v>97</v>
      </c>
      <c r="F51" s="758">
        <f t="shared" si="1"/>
        <v>800</v>
      </c>
      <c r="G51" s="313">
        <v>5</v>
      </c>
      <c r="H51" s="758">
        <v>800</v>
      </c>
      <c r="I51" s="313"/>
      <c r="J51" s="315"/>
      <c r="K51" s="313"/>
      <c r="L51" s="313"/>
      <c r="M51" s="315"/>
      <c r="N51" s="315"/>
      <c r="O51" s="317"/>
    </row>
    <row r="52" spans="1:15">
      <c r="A52" s="313">
        <v>42</v>
      </c>
      <c r="B52" s="315" t="s">
        <v>1327</v>
      </c>
      <c r="C52" s="758">
        <v>4000</v>
      </c>
      <c r="D52" s="313">
        <v>2</v>
      </c>
      <c r="E52" s="754" t="s">
        <v>162</v>
      </c>
      <c r="F52" s="758">
        <f t="shared" si="1"/>
        <v>8000</v>
      </c>
      <c r="G52" s="313">
        <v>2</v>
      </c>
      <c r="H52" s="758">
        <v>8000</v>
      </c>
      <c r="I52" s="313"/>
      <c r="J52" s="315"/>
      <c r="K52" s="315"/>
      <c r="L52" s="315"/>
      <c r="M52" s="315"/>
      <c r="N52" s="315"/>
      <c r="O52" s="317"/>
    </row>
    <row r="53" spans="1:15">
      <c r="A53" s="313">
        <v>43</v>
      </c>
      <c r="B53" s="315" t="s">
        <v>742</v>
      </c>
      <c r="C53" s="758">
        <v>2000</v>
      </c>
      <c r="D53" s="313">
        <v>2</v>
      </c>
      <c r="E53" s="754" t="s">
        <v>162</v>
      </c>
      <c r="F53" s="758">
        <f t="shared" si="1"/>
        <v>4000</v>
      </c>
      <c r="G53" s="313">
        <v>2</v>
      </c>
      <c r="H53" s="758">
        <v>4000</v>
      </c>
      <c r="I53" s="313"/>
      <c r="J53" s="315"/>
      <c r="K53" s="315"/>
      <c r="L53" s="315"/>
      <c r="M53" s="315"/>
      <c r="N53" s="315"/>
      <c r="O53" s="317"/>
    </row>
    <row r="54" spans="1:15">
      <c r="A54" s="313">
        <v>44</v>
      </c>
      <c r="B54" s="315" t="s">
        <v>1328</v>
      </c>
      <c r="C54" s="753">
        <v>400</v>
      </c>
      <c r="D54" s="316">
        <v>4</v>
      </c>
      <c r="E54" s="754" t="s">
        <v>1012</v>
      </c>
      <c r="F54" s="758">
        <f t="shared" si="1"/>
        <v>1600</v>
      </c>
      <c r="G54" s="316">
        <v>4</v>
      </c>
      <c r="H54" s="758">
        <v>1600</v>
      </c>
      <c r="I54" s="313"/>
      <c r="J54" s="315"/>
      <c r="K54" s="315"/>
      <c r="L54" s="315"/>
      <c r="M54" s="315"/>
      <c r="N54" s="315"/>
      <c r="O54" s="317"/>
    </row>
    <row r="55" spans="1:15">
      <c r="A55" s="313">
        <v>45</v>
      </c>
      <c r="B55" s="315" t="s">
        <v>1329</v>
      </c>
      <c r="C55" s="753">
        <v>400</v>
      </c>
      <c r="D55" s="316">
        <v>2</v>
      </c>
      <c r="E55" s="754" t="s">
        <v>1012</v>
      </c>
      <c r="F55" s="758">
        <f t="shared" si="1"/>
        <v>800</v>
      </c>
      <c r="G55" s="316">
        <v>2</v>
      </c>
      <c r="H55" s="758">
        <v>800</v>
      </c>
      <c r="I55" s="313"/>
      <c r="J55" s="315"/>
      <c r="K55" s="315"/>
      <c r="L55" s="315"/>
      <c r="M55" s="315"/>
      <c r="N55" s="315"/>
      <c r="O55" s="317"/>
    </row>
    <row r="56" spans="1:15">
      <c r="A56" s="313">
        <v>46</v>
      </c>
      <c r="B56" s="315" t="s">
        <v>1330</v>
      </c>
      <c r="C56" s="753">
        <v>400</v>
      </c>
      <c r="D56" s="316">
        <v>2</v>
      </c>
      <c r="E56" s="754" t="s">
        <v>1012</v>
      </c>
      <c r="F56" s="758">
        <f t="shared" si="1"/>
        <v>800</v>
      </c>
      <c r="G56" s="316">
        <v>2</v>
      </c>
      <c r="H56" s="758">
        <v>800</v>
      </c>
      <c r="I56" s="313"/>
      <c r="J56" s="315"/>
      <c r="K56" s="315"/>
      <c r="L56" s="315"/>
      <c r="M56" s="315"/>
      <c r="N56" s="315"/>
      <c r="O56" s="317"/>
    </row>
    <row r="57" spans="1:15">
      <c r="A57" s="313">
        <v>47</v>
      </c>
      <c r="B57" s="315" t="s">
        <v>1331</v>
      </c>
      <c r="C57" s="753">
        <v>400</v>
      </c>
      <c r="D57" s="316">
        <v>2</v>
      </c>
      <c r="E57" s="754" t="s">
        <v>1012</v>
      </c>
      <c r="F57" s="758">
        <f t="shared" si="1"/>
        <v>800</v>
      </c>
      <c r="G57" s="316">
        <v>2</v>
      </c>
      <c r="H57" s="758">
        <v>800</v>
      </c>
      <c r="I57" s="313"/>
      <c r="J57" s="315"/>
      <c r="K57" s="315"/>
      <c r="L57" s="315"/>
      <c r="M57" s="315"/>
      <c r="N57" s="315"/>
      <c r="O57" s="317"/>
    </row>
    <row r="58" spans="1:15">
      <c r="A58" s="313">
        <v>48</v>
      </c>
      <c r="B58" s="315" t="s">
        <v>631</v>
      </c>
      <c r="C58" s="758">
        <v>2000</v>
      </c>
      <c r="D58" s="313">
        <v>1</v>
      </c>
      <c r="E58" s="754" t="s">
        <v>7</v>
      </c>
      <c r="F58" s="758">
        <f t="shared" si="1"/>
        <v>2000</v>
      </c>
      <c r="G58" s="313">
        <v>1</v>
      </c>
      <c r="H58" s="758">
        <v>2000</v>
      </c>
      <c r="I58" s="313"/>
      <c r="J58" s="315"/>
      <c r="K58" s="315"/>
      <c r="L58" s="315"/>
      <c r="M58" s="315"/>
      <c r="N58" s="315"/>
      <c r="O58" s="317"/>
    </row>
    <row r="59" spans="1:15">
      <c r="A59" s="313"/>
      <c r="B59" s="315"/>
      <c r="C59" s="758"/>
      <c r="D59" s="313"/>
      <c r="E59" s="754"/>
      <c r="F59" s="758"/>
      <c r="G59" s="759"/>
      <c r="H59" s="315"/>
      <c r="I59" s="313"/>
      <c r="J59" s="315"/>
      <c r="K59" s="315"/>
      <c r="L59" s="315"/>
      <c r="M59" s="315"/>
      <c r="N59" s="315"/>
      <c r="O59" s="317"/>
    </row>
    <row r="60" spans="1:15">
      <c r="A60" s="313" t="s">
        <v>66</v>
      </c>
      <c r="B60" s="313"/>
      <c r="C60" s="313"/>
      <c r="D60" s="313"/>
      <c r="E60" s="313"/>
      <c r="F60" s="760">
        <f>SUM(F11:F59)</f>
        <v>71435.350000000006</v>
      </c>
      <c r="G60" s="313"/>
      <c r="H60" s="760">
        <f>SUM(H11:H59)</f>
        <v>66865.700000000012</v>
      </c>
      <c r="I60" s="313"/>
      <c r="J60" s="765"/>
      <c r="K60" s="766"/>
      <c r="L60" s="765">
        <f>SUM(L11:L59)</f>
        <v>4569.6499999999996</v>
      </c>
      <c r="M60" s="760"/>
      <c r="N60" s="760">
        <f>L60+H60</f>
        <v>71435.350000000006</v>
      </c>
      <c r="O60" s="317"/>
    </row>
    <row r="61" spans="1:15">
      <c r="A61" s="837"/>
      <c r="B61" s="836"/>
      <c r="C61" s="836"/>
      <c r="D61" s="836"/>
      <c r="E61" s="836"/>
      <c r="F61" s="762"/>
      <c r="G61" s="836"/>
      <c r="H61" s="762"/>
      <c r="I61" s="836"/>
      <c r="J61" s="764"/>
      <c r="K61" s="393"/>
      <c r="L61" s="764"/>
      <c r="M61" s="762"/>
      <c r="N61" s="763"/>
      <c r="O61" s="317"/>
    </row>
    <row r="62" spans="1:15">
      <c r="A62" s="750"/>
      <c r="B62" s="749"/>
      <c r="C62" s="850" t="s">
        <v>1435</v>
      </c>
      <c r="D62" s="850"/>
      <c r="E62" s="850"/>
      <c r="F62" s="850"/>
      <c r="G62" s="850"/>
      <c r="H62" s="850"/>
      <c r="I62" s="850"/>
      <c r="J62" s="762"/>
      <c r="K62" s="836"/>
      <c r="L62" s="762"/>
      <c r="M62" s="762"/>
      <c r="N62" s="763"/>
      <c r="O62" s="317"/>
    </row>
    <row r="63" spans="1:15">
      <c r="A63" s="837"/>
      <c r="B63" s="836"/>
      <c r="C63" s="850"/>
      <c r="D63" s="850"/>
      <c r="E63" s="850"/>
      <c r="F63" s="850"/>
      <c r="G63" s="850"/>
      <c r="H63" s="850"/>
      <c r="I63" s="850"/>
      <c r="J63" s="762"/>
      <c r="K63" s="836"/>
      <c r="L63" s="762"/>
      <c r="M63" s="762"/>
      <c r="N63" s="763"/>
      <c r="O63" s="317"/>
    </row>
    <row r="64" spans="1:15">
      <c r="A64" s="837"/>
      <c r="B64" s="836"/>
      <c r="C64" s="850"/>
      <c r="D64" s="850"/>
      <c r="E64" s="850"/>
      <c r="F64" s="850"/>
      <c r="G64" s="850"/>
      <c r="H64" s="850" t="s">
        <v>271</v>
      </c>
      <c r="I64" s="850"/>
      <c r="J64" s="762"/>
      <c r="K64" s="836"/>
      <c r="L64" s="762"/>
      <c r="M64" s="762"/>
      <c r="N64" s="763"/>
      <c r="O64" s="317"/>
    </row>
    <row r="65" spans="1:14">
      <c r="A65" s="325"/>
      <c r="B65" s="324"/>
      <c r="C65" s="850"/>
      <c r="D65" s="850"/>
      <c r="E65" s="850"/>
      <c r="F65" s="850"/>
      <c r="G65" s="850"/>
      <c r="H65" s="850"/>
      <c r="I65" s="850"/>
      <c r="J65" s="887" t="s">
        <v>1332</v>
      </c>
      <c r="K65" s="887"/>
      <c r="L65" s="887"/>
      <c r="M65" s="324"/>
      <c r="N65" s="329"/>
    </row>
    <row r="66" spans="1:14">
      <c r="A66" s="325"/>
      <c r="B66" s="324"/>
      <c r="C66" s="850"/>
      <c r="D66" s="850"/>
      <c r="E66" s="850"/>
      <c r="F66" s="850"/>
      <c r="G66" s="850"/>
      <c r="H66" s="850"/>
      <c r="I66" s="850"/>
      <c r="J66" s="891" t="s">
        <v>0</v>
      </c>
      <c r="K66" s="891"/>
      <c r="L66" s="891"/>
      <c r="M66" s="324"/>
      <c r="N66" s="329"/>
    </row>
    <row r="67" spans="1:14">
      <c r="A67" s="297"/>
      <c r="B67" s="299"/>
      <c r="C67" s="294"/>
      <c r="D67" s="295"/>
      <c r="E67" s="623"/>
      <c r="F67" s="623"/>
      <c r="G67" s="623"/>
      <c r="H67" s="623"/>
      <c r="I67" s="623"/>
      <c r="J67" s="623"/>
      <c r="K67" s="623"/>
      <c r="L67" s="623"/>
      <c r="M67" s="623"/>
      <c r="N67" s="623"/>
    </row>
  </sheetData>
  <sheetProtection password="CCFC" sheet="1" objects="1" scenarios="1" selectLockedCells="1" selectUnlockedCells="1"/>
  <mergeCells count="10">
    <mergeCell ref="J65:L65"/>
    <mergeCell ref="J66:L66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topLeftCell="A35" workbookViewId="0">
      <selection activeCell="N55" sqref="N55"/>
    </sheetView>
  </sheetViews>
  <sheetFormatPr defaultRowHeight="15"/>
  <cols>
    <col min="2" max="2" width="23" customWidth="1"/>
    <col min="6" max="6" width="9.425781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1295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 ht="26.25">
      <c r="A4" s="752" t="s">
        <v>1296</v>
      </c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1297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1298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1333</v>
      </c>
      <c r="B7" s="282"/>
      <c r="C7" s="294"/>
      <c r="D7" s="295"/>
      <c r="E7" s="623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622" t="s">
        <v>48</v>
      </c>
      <c r="C9" s="306" t="s">
        <v>47</v>
      </c>
      <c r="D9" s="884" t="s">
        <v>46</v>
      </c>
      <c r="E9" s="885"/>
      <c r="F9" s="622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77" t="s">
        <v>38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1300</v>
      </c>
      <c r="C11" s="753">
        <v>197.5</v>
      </c>
      <c r="D11" s="316">
        <v>6</v>
      </c>
      <c r="E11" s="754" t="s">
        <v>102</v>
      </c>
      <c r="F11" s="755">
        <f>D11*C11</f>
        <v>1185</v>
      </c>
      <c r="G11" s="316"/>
      <c r="H11" s="755"/>
      <c r="I11" s="316"/>
      <c r="J11" s="755"/>
      <c r="K11" s="316"/>
      <c r="L11" s="755"/>
      <c r="M11" s="316"/>
      <c r="N11" s="755"/>
      <c r="O11" s="317"/>
    </row>
    <row r="12" spans="1:15">
      <c r="A12" s="313">
        <v>2</v>
      </c>
      <c r="B12" s="315" t="s">
        <v>1301</v>
      </c>
      <c r="C12" s="753">
        <v>168.5</v>
      </c>
      <c r="D12" s="316">
        <v>10</v>
      </c>
      <c r="E12" s="754" t="s">
        <v>102</v>
      </c>
      <c r="F12" s="755">
        <f>C12*D12</f>
        <v>1685</v>
      </c>
      <c r="G12" s="316"/>
      <c r="H12" s="755"/>
      <c r="I12" s="316"/>
      <c r="J12" s="755"/>
      <c r="K12" s="316"/>
      <c r="L12" s="755"/>
      <c r="M12" s="316"/>
      <c r="N12" s="755"/>
      <c r="O12" s="317"/>
    </row>
    <row r="13" spans="1:15">
      <c r="A13" s="313">
        <v>3</v>
      </c>
      <c r="B13" s="315" t="s">
        <v>1111</v>
      </c>
      <c r="C13" s="753">
        <v>4.25</v>
      </c>
      <c r="D13" s="316">
        <v>30</v>
      </c>
      <c r="E13" s="754" t="s">
        <v>162</v>
      </c>
      <c r="F13" s="755">
        <f>C13*D13</f>
        <v>127.5</v>
      </c>
      <c r="G13" s="316"/>
      <c r="H13" s="755"/>
      <c r="I13" s="316"/>
      <c r="J13" s="755"/>
      <c r="K13" s="316"/>
      <c r="L13" s="755"/>
      <c r="M13" s="316"/>
      <c r="N13" s="755"/>
      <c r="O13" s="317"/>
    </row>
    <row r="14" spans="1:15">
      <c r="A14" s="313">
        <v>4</v>
      </c>
      <c r="B14" s="315" t="s">
        <v>718</v>
      </c>
      <c r="C14" s="756">
        <v>3.5</v>
      </c>
      <c r="D14" s="316">
        <v>30</v>
      </c>
      <c r="E14" s="754" t="s">
        <v>162</v>
      </c>
      <c r="F14" s="755">
        <f>D14*C14</f>
        <v>105</v>
      </c>
      <c r="G14" s="316"/>
      <c r="H14" s="755"/>
      <c r="I14" s="316"/>
      <c r="J14" s="755"/>
      <c r="K14" s="316"/>
      <c r="L14" s="755"/>
      <c r="M14" s="316"/>
      <c r="N14" s="755"/>
      <c r="O14" s="317"/>
    </row>
    <row r="15" spans="1:15">
      <c r="A15" s="313">
        <v>5</v>
      </c>
      <c r="B15" s="315" t="s">
        <v>1334</v>
      </c>
      <c r="C15" s="756">
        <v>80</v>
      </c>
      <c r="D15" s="316">
        <v>1</v>
      </c>
      <c r="E15" s="754" t="s">
        <v>16</v>
      </c>
      <c r="F15" s="755">
        <f>D15*C15</f>
        <v>80</v>
      </c>
      <c r="G15" s="316"/>
      <c r="H15" s="755"/>
      <c r="I15" s="316"/>
      <c r="J15" s="755"/>
      <c r="K15" s="316"/>
      <c r="L15" s="755"/>
      <c r="M15" s="316"/>
      <c r="N15" s="755"/>
      <c r="O15" s="317"/>
    </row>
    <row r="16" spans="1:15">
      <c r="A16" s="313">
        <v>6</v>
      </c>
      <c r="B16" s="315" t="s">
        <v>1303</v>
      </c>
      <c r="C16" s="753">
        <v>2</v>
      </c>
      <c r="D16" s="316">
        <v>20</v>
      </c>
      <c r="E16" s="754" t="s">
        <v>162</v>
      </c>
      <c r="F16" s="755">
        <f>D16*C16</f>
        <v>40</v>
      </c>
      <c r="G16" s="316"/>
      <c r="H16" s="755"/>
      <c r="I16" s="316"/>
      <c r="J16" s="755"/>
      <c r="K16" s="316"/>
      <c r="L16" s="755"/>
      <c r="M16" s="316"/>
      <c r="N16" s="755"/>
      <c r="O16" s="317"/>
    </row>
    <row r="17" spans="1:15">
      <c r="A17" s="313">
        <v>7</v>
      </c>
      <c r="B17" s="315" t="s">
        <v>1304</v>
      </c>
      <c r="C17" s="753">
        <v>21.8</v>
      </c>
      <c r="D17" s="316">
        <v>2</v>
      </c>
      <c r="E17" s="754" t="s">
        <v>28</v>
      </c>
      <c r="F17" s="755">
        <f>D17*C17</f>
        <v>43.6</v>
      </c>
      <c r="G17" s="316"/>
      <c r="H17" s="755"/>
      <c r="I17" s="316"/>
      <c r="J17" s="755"/>
      <c r="K17" s="316"/>
      <c r="L17" s="755"/>
      <c r="M17" s="316"/>
      <c r="N17" s="755"/>
      <c r="O17" s="317"/>
    </row>
    <row r="18" spans="1:15">
      <c r="A18" s="313">
        <v>8</v>
      </c>
      <c r="B18" s="315" t="s">
        <v>1305</v>
      </c>
      <c r="C18" s="753">
        <v>18.5</v>
      </c>
      <c r="D18" s="316">
        <v>3</v>
      </c>
      <c r="E18" s="754" t="s">
        <v>28</v>
      </c>
      <c r="F18" s="755">
        <f>C18*D18</f>
        <v>55.5</v>
      </c>
      <c r="G18" s="316"/>
      <c r="H18" s="755"/>
      <c r="I18" s="316"/>
      <c r="J18" s="755"/>
      <c r="K18" s="316"/>
      <c r="L18" s="755"/>
      <c r="M18" s="316"/>
      <c r="N18" s="755"/>
      <c r="O18" s="317"/>
    </row>
    <row r="19" spans="1:15">
      <c r="A19" s="313">
        <v>9</v>
      </c>
      <c r="B19" s="315" t="s">
        <v>1306</v>
      </c>
      <c r="C19" s="753">
        <v>36</v>
      </c>
      <c r="D19" s="316">
        <v>6</v>
      </c>
      <c r="E19" s="754" t="s">
        <v>162</v>
      </c>
      <c r="F19" s="755">
        <f>C19*D19</f>
        <v>216</v>
      </c>
      <c r="G19" s="316"/>
      <c r="H19" s="755"/>
      <c r="I19" s="316"/>
      <c r="J19" s="755"/>
      <c r="K19" s="316"/>
      <c r="L19" s="755"/>
      <c r="M19" s="316"/>
      <c r="N19" s="755"/>
      <c r="O19" s="317"/>
    </row>
    <row r="20" spans="1:15">
      <c r="A20" s="313">
        <v>10</v>
      </c>
      <c r="B20" s="315" t="s">
        <v>697</v>
      </c>
      <c r="C20" s="753">
        <v>21.85</v>
      </c>
      <c r="D20" s="316">
        <v>6</v>
      </c>
      <c r="E20" s="754" t="s">
        <v>162</v>
      </c>
      <c r="F20" s="755">
        <f>C20*D20</f>
        <v>131.10000000000002</v>
      </c>
      <c r="G20" s="316"/>
      <c r="H20" s="755"/>
      <c r="I20" s="316"/>
      <c r="J20" s="755"/>
      <c r="K20" s="316"/>
      <c r="L20" s="755"/>
      <c r="M20" s="316"/>
      <c r="N20" s="755"/>
      <c r="O20" s="317"/>
    </row>
    <row r="21" spans="1:15">
      <c r="A21" s="313">
        <v>11</v>
      </c>
      <c r="B21" s="315" t="s">
        <v>726</v>
      </c>
      <c r="C21" s="753">
        <v>600</v>
      </c>
      <c r="D21" s="316">
        <v>1</v>
      </c>
      <c r="E21" s="754" t="s">
        <v>28</v>
      </c>
      <c r="F21" s="755">
        <f>C21*D21</f>
        <v>600</v>
      </c>
      <c r="G21" s="316"/>
      <c r="H21" s="755"/>
      <c r="I21" s="316"/>
      <c r="J21" s="755"/>
      <c r="K21" s="316"/>
      <c r="L21" s="755"/>
      <c r="M21" s="316"/>
      <c r="N21" s="755"/>
      <c r="O21" s="317"/>
    </row>
    <row r="22" spans="1:15">
      <c r="A22" s="313">
        <v>12</v>
      </c>
      <c r="B22" s="315" t="s">
        <v>727</v>
      </c>
      <c r="C22" s="753">
        <v>48</v>
      </c>
      <c r="D22" s="316">
        <v>2</v>
      </c>
      <c r="E22" s="754" t="s">
        <v>28</v>
      </c>
      <c r="F22" s="755">
        <f>D22*C22</f>
        <v>96</v>
      </c>
      <c r="G22" s="316"/>
      <c r="H22" s="755"/>
      <c r="I22" s="316"/>
      <c r="J22" s="755"/>
      <c r="K22" s="316"/>
      <c r="L22" s="755"/>
      <c r="M22" s="316"/>
      <c r="N22" s="755"/>
      <c r="O22" s="317"/>
    </row>
    <row r="23" spans="1:15">
      <c r="A23" s="313">
        <v>13</v>
      </c>
      <c r="B23" s="315" t="s">
        <v>74</v>
      </c>
      <c r="C23" s="753">
        <v>20</v>
      </c>
      <c r="D23" s="316">
        <v>2</v>
      </c>
      <c r="E23" s="754" t="s">
        <v>162</v>
      </c>
      <c r="F23" s="755">
        <f t="shared" ref="F23:F46" si="0">C23*D23</f>
        <v>40</v>
      </c>
      <c r="G23" s="316"/>
      <c r="H23" s="755"/>
      <c r="I23" s="316"/>
      <c r="J23" s="755"/>
      <c r="K23" s="316"/>
      <c r="L23" s="755"/>
      <c r="M23" s="316"/>
      <c r="N23" s="755"/>
      <c r="O23" s="317"/>
    </row>
    <row r="24" spans="1:15">
      <c r="A24" s="313">
        <v>14</v>
      </c>
      <c r="B24" s="315" t="s">
        <v>712</v>
      </c>
      <c r="C24" s="753">
        <v>58</v>
      </c>
      <c r="D24" s="316">
        <v>2</v>
      </c>
      <c r="E24" s="754" t="s">
        <v>162</v>
      </c>
      <c r="F24" s="755">
        <f t="shared" si="0"/>
        <v>116</v>
      </c>
      <c r="G24" s="316"/>
      <c r="H24" s="755"/>
      <c r="I24" s="316"/>
      <c r="J24" s="755"/>
      <c r="K24" s="316"/>
      <c r="L24" s="755"/>
      <c r="M24" s="316"/>
      <c r="N24" s="755"/>
      <c r="O24" s="317"/>
    </row>
    <row r="25" spans="1:15">
      <c r="A25" s="313">
        <v>15</v>
      </c>
      <c r="B25" s="315" t="s">
        <v>1307</v>
      </c>
      <c r="C25" s="753">
        <v>30</v>
      </c>
      <c r="D25" s="316">
        <v>4</v>
      </c>
      <c r="E25" s="754" t="s">
        <v>162</v>
      </c>
      <c r="F25" s="755">
        <f t="shared" si="0"/>
        <v>120</v>
      </c>
      <c r="G25" s="316"/>
      <c r="H25" s="755"/>
      <c r="I25" s="316"/>
      <c r="J25" s="755"/>
      <c r="K25" s="316"/>
      <c r="L25" s="755"/>
      <c r="M25" s="316"/>
      <c r="N25" s="755"/>
      <c r="O25" s="317"/>
    </row>
    <row r="26" spans="1:15">
      <c r="A26" s="313">
        <v>16</v>
      </c>
      <c r="B26" s="315" t="s">
        <v>1308</v>
      </c>
      <c r="C26" s="753">
        <v>59</v>
      </c>
      <c r="D26" s="316">
        <v>1</v>
      </c>
      <c r="E26" s="754" t="s">
        <v>1309</v>
      </c>
      <c r="F26" s="755">
        <f t="shared" si="0"/>
        <v>59</v>
      </c>
      <c r="G26" s="316"/>
      <c r="H26" s="755"/>
      <c r="I26" s="316"/>
      <c r="J26" s="755"/>
      <c r="K26" s="316"/>
      <c r="L26" s="755"/>
      <c r="M26" s="316"/>
      <c r="N26" s="755"/>
      <c r="O26" s="317"/>
    </row>
    <row r="27" spans="1:15">
      <c r="A27" s="313">
        <v>17</v>
      </c>
      <c r="B27" s="315" t="s">
        <v>1310</v>
      </c>
      <c r="C27" s="753">
        <v>400</v>
      </c>
      <c r="D27" s="316">
        <v>1</v>
      </c>
      <c r="E27" s="754" t="s">
        <v>229</v>
      </c>
      <c r="F27" s="755">
        <f t="shared" si="0"/>
        <v>400</v>
      </c>
      <c r="G27" s="316"/>
      <c r="H27" s="755"/>
      <c r="I27" s="316"/>
      <c r="J27" s="755"/>
      <c r="K27" s="316"/>
      <c r="L27" s="755"/>
      <c r="M27" s="316"/>
      <c r="N27" s="755"/>
      <c r="O27" s="317"/>
    </row>
    <row r="28" spans="1:15">
      <c r="A28" s="313">
        <v>18</v>
      </c>
      <c r="B28" s="315" t="s">
        <v>1311</v>
      </c>
      <c r="C28" s="753">
        <v>35.799999999999997</v>
      </c>
      <c r="D28" s="316">
        <v>1</v>
      </c>
      <c r="E28" s="754" t="s">
        <v>28</v>
      </c>
      <c r="F28" s="755">
        <f t="shared" si="0"/>
        <v>35.799999999999997</v>
      </c>
      <c r="G28" s="316"/>
      <c r="H28" s="755"/>
      <c r="I28" s="313"/>
      <c r="J28" s="377"/>
      <c r="K28" s="313"/>
      <c r="L28" s="377"/>
      <c r="M28" s="313"/>
      <c r="N28" s="377"/>
      <c r="O28" s="317"/>
    </row>
    <row r="29" spans="1:15">
      <c r="A29" s="313">
        <v>19</v>
      </c>
      <c r="B29" s="315" t="s">
        <v>112</v>
      </c>
      <c r="C29" s="753">
        <v>700</v>
      </c>
      <c r="D29" s="316">
        <v>1</v>
      </c>
      <c r="E29" s="754" t="s">
        <v>1097</v>
      </c>
      <c r="F29" s="755">
        <f t="shared" si="0"/>
        <v>700</v>
      </c>
      <c r="G29" s="316"/>
      <c r="H29" s="755"/>
      <c r="I29" s="313"/>
      <c r="J29" s="377"/>
      <c r="K29" s="313"/>
      <c r="L29" s="377"/>
      <c r="M29" s="313"/>
      <c r="N29" s="377"/>
      <c r="O29" s="317"/>
    </row>
    <row r="30" spans="1:15">
      <c r="A30" s="313">
        <v>20</v>
      </c>
      <c r="B30" s="315" t="s">
        <v>732</v>
      </c>
      <c r="C30" s="756">
        <v>101</v>
      </c>
      <c r="D30" s="316">
        <v>1</v>
      </c>
      <c r="E30" s="754" t="s">
        <v>28</v>
      </c>
      <c r="F30" s="755">
        <f t="shared" si="0"/>
        <v>101</v>
      </c>
      <c r="G30" s="316"/>
      <c r="H30" s="755"/>
      <c r="I30" s="313"/>
      <c r="J30" s="377"/>
      <c r="K30" s="313"/>
      <c r="L30" s="377"/>
      <c r="M30" s="313"/>
      <c r="N30" s="377"/>
      <c r="O30" s="317"/>
    </row>
    <row r="31" spans="1:15">
      <c r="A31" s="313">
        <v>21</v>
      </c>
      <c r="B31" s="315" t="s">
        <v>1312</v>
      </c>
      <c r="C31" s="756">
        <v>50</v>
      </c>
      <c r="D31" s="316">
        <v>1</v>
      </c>
      <c r="E31" s="754" t="s">
        <v>1313</v>
      </c>
      <c r="F31" s="755">
        <f t="shared" si="0"/>
        <v>50</v>
      </c>
      <c r="G31" s="316"/>
      <c r="H31" s="755"/>
      <c r="I31" s="313"/>
      <c r="J31" s="377"/>
      <c r="K31" s="313"/>
      <c r="L31" s="377"/>
      <c r="M31" s="313"/>
      <c r="N31" s="377"/>
      <c r="O31" s="317"/>
    </row>
    <row r="32" spans="1:15">
      <c r="A32" s="313">
        <v>22</v>
      </c>
      <c r="B32" s="315" t="s">
        <v>1314</v>
      </c>
      <c r="C32" s="756">
        <v>108</v>
      </c>
      <c r="D32" s="316">
        <v>1</v>
      </c>
      <c r="E32" s="754" t="s">
        <v>97</v>
      </c>
      <c r="F32" s="755">
        <f t="shared" si="0"/>
        <v>108</v>
      </c>
      <c r="G32" s="316"/>
      <c r="H32" s="755"/>
      <c r="I32" s="313"/>
      <c r="J32" s="377"/>
      <c r="K32" s="313"/>
      <c r="L32" s="377"/>
      <c r="M32" s="313"/>
      <c r="N32" s="377"/>
      <c r="O32" s="317"/>
    </row>
    <row r="33" spans="1:15">
      <c r="A33" s="313">
        <v>23</v>
      </c>
      <c r="B33" s="315" t="s">
        <v>70</v>
      </c>
      <c r="C33" s="756">
        <v>36</v>
      </c>
      <c r="D33" s="316">
        <v>5</v>
      </c>
      <c r="E33" s="754" t="s">
        <v>7</v>
      </c>
      <c r="F33" s="755">
        <f t="shared" si="0"/>
        <v>180</v>
      </c>
      <c r="G33" s="316"/>
      <c r="H33" s="755"/>
      <c r="I33" s="313"/>
      <c r="J33" s="377"/>
      <c r="K33" s="313"/>
      <c r="L33" s="377"/>
      <c r="M33" s="313"/>
      <c r="N33" s="377"/>
      <c r="O33" s="317"/>
    </row>
    <row r="34" spans="1:15">
      <c r="A34" s="313">
        <v>24</v>
      </c>
      <c r="B34" s="315" t="s">
        <v>739</v>
      </c>
      <c r="C34" s="758">
        <v>80</v>
      </c>
      <c r="D34" s="313">
        <v>3</v>
      </c>
      <c r="E34" s="754" t="s">
        <v>392</v>
      </c>
      <c r="F34" s="758">
        <f t="shared" si="0"/>
        <v>240</v>
      </c>
      <c r="G34" s="313"/>
      <c r="H34" s="758"/>
      <c r="I34" s="313"/>
      <c r="J34" s="315"/>
      <c r="K34" s="313"/>
      <c r="L34" s="315"/>
      <c r="M34" s="313"/>
      <c r="N34" s="315"/>
      <c r="O34" s="317"/>
    </row>
    <row r="35" spans="1:15">
      <c r="A35" s="313">
        <v>25</v>
      </c>
      <c r="B35" s="315" t="s">
        <v>740</v>
      </c>
      <c r="C35" s="758">
        <v>75</v>
      </c>
      <c r="D35" s="313">
        <v>5</v>
      </c>
      <c r="E35" s="754" t="s">
        <v>97</v>
      </c>
      <c r="F35" s="758">
        <f t="shared" si="0"/>
        <v>375</v>
      </c>
      <c r="G35" s="313"/>
      <c r="H35" s="758"/>
      <c r="I35" s="313"/>
      <c r="J35" s="315"/>
      <c r="K35" s="313"/>
      <c r="L35" s="315"/>
      <c r="M35" s="313"/>
      <c r="N35" s="315"/>
      <c r="O35" s="317"/>
    </row>
    <row r="36" spans="1:15">
      <c r="A36" s="313">
        <v>26</v>
      </c>
      <c r="B36" s="315" t="s">
        <v>1326</v>
      </c>
      <c r="C36" s="758">
        <v>160</v>
      </c>
      <c r="D36" s="313">
        <v>2</v>
      </c>
      <c r="E36" s="754" t="s">
        <v>97</v>
      </c>
      <c r="F36" s="758">
        <f t="shared" si="0"/>
        <v>320</v>
      </c>
      <c r="G36" s="313"/>
      <c r="H36" s="758"/>
      <c r="I36" s="313"/>
      <c r="J36" s="315"/>
      <c r="K36" s="313"/>
      <c r="L36" s="313"/>
      <c r="M36" s="315"/>
      <c r="N36" s="315"/>
      <c r="O36" s="317"/>
    </row>
    <row r="37" spans="1:15">
      <c r="A37" s="313">
        <v>27</v>
      </c>
      <c r="B37" s="315" t="s">
        <v>742</v>
      </c>
      <c r="C37" s="758">
        <v>2000</v>
      </c>
      <c r="D37" s="313">
        <v>3</v>
      </c>
      <c r="E37" s="754" t="s">
        <v>162</v>
      </c>
      <c r="F37" s="758">
        <f t="shared" si="0"/>
        <v>6000</v>
      </c>
      <c r="G37" s="313"/>
      <c r="H37" s="758"/>
      <c r="I37" s="313"/>
      <c r="J37" s="315"/>
      <c r="K37" s="315"/>
      <c r="L37" s="315"/>
      <c r="M37" s="315"/>
      <c r="N37" s="315"/>
      <c r="O37" s="317"/>
    </row>
    <row r="38" spans="1:15">
      <c r="A38" s="313">
        <v>28</v>
      </c>
      <c r="B38" s="315" t="s">
        <v>1328</v>
      </c>
      <c r="C38" s="753">
        <v>400</v>
      </c>
      <c r="D38" s="316">
        <v>3</v>
      </c>
      <c r="E38" s="754" t="s">
        <v>1012</v>
      </c>
      <c r="F38" s="758">
        <f t="shared" si="0"/>
        <v>1200</v>
      </c>
      <c r="G38" s="316"/>
      <c r="H38" s="758"/>
      <c r="I38" s="313"/>
      <c r="J38" s="315"/>
      <c r="K38" s="315"/>
      <c r="L38" s="315"/>
      <c r="M38" s="315"/>
      <c r="N38" s="315"/>
      <c r="O38" s="317"/>
    </row>
    <row r="39" spans="1:15">
      <c r="A39" s="313">
        <v>29</v>
      </c>
      <c r="B39" s="315" t="s">
        <v>1329</v>
      </c>
      <c r="C39" s="753">
        <v>400</v>
      </c>
      <c r="D39" s="316">
        <v>2</v>
      </c>
      <c r="E39" s="754" t="s">
        <v>1012</v>
      </c>
      <c r="F39" s="758">
        <f t="shared" si="0"/>
        <v>800</v>
      </c>
      <c r="G39" s="316"/>
      <c r="H39" s="758"/>
      <c r="I39" s="313"/>
      <c r="J39" s="315"/>
      <c r="K39" s="315"/>
      <c r="L39" s="315"/>
      <c r="M39" s="315"/>
      <c r="N39" s="315"/>
      <c r="O39" s="317"/>
    </row>
    <row r="40" spans="1:15">
      <c r="A40" s="313">
        <v>30</v>
      </c>
      <c r="B40" s="315" t="s">
        <v>1330</v>
      </c>
      <c r="C40" s="753">
        <v>400</v>
      </c>
      <c r="D40" s="316">
        <v>2</v>
      </c>
      <c r="E40" s="754" t="s">
        <v>1012</v>
      </c>
      <c r="F40" s="758">
        <f t="shared" si="0"/>
        <v>800</v>
      </c>
      <c r="G40" s="316"/>
      <c r="H40" s="758"/>
      <c r="I40" s="313"/>
      <c r="J40" s="315"/>
      <c r="K40" s="315"/>
      <c r="L40" s="315"/>
      <c r="M40" s="315"/>
      <c r="N40" s="315"/>
      <c r="O40" s="317"/>
    </row>
    <row r="41" spans="1:15">
      <c r="A41" s="313">
        <v>31</v>
      </c>
      <c r="B41" s="315" t="s">
        <v>1331</v>
      </c>
      <c r="C41" s="753">
        <v>400</v>
      </c>
      <c r="D41" s="316">
        <v>2</v>
      </c>
      <c r="E41" s="754" t="s">
        <v>1012</v>
      </c>
      <c r="F41" s="758">
        <f t="shared" si="0"/>
        <v>800</v>
      </c>
      <c r="G41" s="316"/>
      <c r="H41" s="758"/>
      <c r="I41" s="313"/>
      <c r="J41" s="315"/>
      <c r="K41" s="315"/>
      <c r="L41" s="315"/>
      <c r="M41" s="315"/>
      <c r="N41" s="315"/>
      <c r="O41" s="317"/>
    </row>
    <row r="42" spans="1:15">
      <c r="A42" s="313">
        <v>32</v>
      </c>
      <c r="B42" s="315" t="s">
        <v>1335</v>
      </c>
      <c r="C42" s="758">
        <v>50</v>
      </c>
      <c r="D42" s="313">
        <v>20</v>
      </c>
      <c r="E42" s="754" t="s">
        <v>284</v>
      </c>
      <c r="F42" s="758">
        <f t="shared" si="0"/>
        <v>1000</v>
      </c>
      <c r="G42" s="313"/>
      <c r="H42" s="758"/>
      <c r="I42" s="313"/>
      <c r="J42" s="315"/>
      <c r="K42" s="315"/>
      <c r="L42" s="315"/>
      <c r="M42" s="315"/>
      <c r="N42" s="315"/>
      <c r="O42" s="317"/>
    </row>
    <row r="43" spans="1:15">
      <c r="A43" s="313">
        <v>33</v>
      </c>
      <c r="B43" s="315" t="s">
        <v>1336</v>
      </c>
      <c r="C43" s="758">
        <v>160</v>
      </c>
      <c r="D43" s="313">
        <v>10</v>
      </c>
      <c r="E43" s="754" t="s">
        <v>392</v>
      </c>
      <c r="F43" s="758">
        <f t="shared" si="0"/>
        <v>1600</v>
      </c>
      <c r="G43" s="759"/>
      <c r="H43" s="315"/>
      <c r="I43" s="313"/>
      <c r="J43" s="315"/>
      <c r="K43" s="315"/>
      <c r="L43" s="315"/>
      <c r="M43" s="315"/>
      <c r="N43" s="315"/>
      <c r="O43" s="317"/>
    </row>
    <row r="44" spans="1:15">
      <c r="A44" s="313">
        <v>34</v>
      </c>
      <c r="B44" s="315" t="s">
        <v>1337</v>
      </c>
      <c r="C44" s="758">
        <v>60</v>
      </c>
      <c r="D44" s="313">
        <v>10</v>
      </c>
      <c r="E44" s="754" t="s">
        <v>16</v>
      </c>
      <c r="F44" s="758">
        <f t="shared" si="0"/>
        <v>600</v>
      </c>
      <c r="G44" s="759"/>
      <c r="H44" s="315"/>
      <c r="I44" s="313"/>
      <c r="J44" s="315"/>
      <c r="K44" s="315"/>
      <c r="L44" s="315"/>
      <c r="M44" s="315"/>
      <c r="N44" s="315"/>
      <c r="O44" s="317"/>
    </row>
    <row r="45" spans="1:15">
      <c r="A45" s="313">
        <v>35</v>
      </c>
      <c r="B45" s="315" t="s">
        <v>1338</v>
      </c>
      <c r="C45" s="758">
        <v>400</v>
      </c>
      <c r="D45" s="313">
        <v>40</v>
      </c>
      <c r="E45" s="754" t="s">
        <v>162</v>
      </c>
      <c r="F45" s="758">
        <f t="shared" si="0"/>
        <v>16000</v>
      </c>
      <c r="G45" s="759"/>
      <c r="H45" s="315"/>
      <c r="I45" s="313"/>
      <c r="J45" s="315"/>
      <c r="K45" s="315"/>
      <c r="L45" s="315"/>
      <c r="M45" s="315"/>
      <c r="N45" s="315"/>
      <c r="O45" s="317"/>
    </row>
    <row r="46" spans="1:15">
      <c r="A46" s="313">
        <v>36</v>
      </c>
      <c r="B46" s="315" t="s">
        <v>1339</v>
      </c>
      <c r="C46" s="758">
        <v>30000</v>
      </c>
      <c r="D46" s="313">
        <v>1</v>
      </c>
      <c r="E46" s="754" t="s">
        <v>7</v>
      </c>
      <c r="F46" s="758">
        <f t="shared" si="0"/>
        <v>30000</v>
      </c>
      <c r="G46" s="759"/>
      <c r="H46" s="315"/>
      <c r="I46" s="313"/>
      <c r="J46" s="315"/>
      <c r="K46" s="315"/>
      <c r="L46" s="315"/>
      <c r="M46" s="315"/>
      <c r="N46" s="315"/>
      <c r="O46" s="317"/>
    </row>
    <row r="47" spans="1:15">
      <c r="A47" s="313"/>
      <c r="B47" s="315"/>
      <c r="C47" s="758"/>
      <c r="D47" s="313"/>
      <c r="E47" s="754"/>
      <c r="F47" s="758"/>
      <c r="G47" s="759"/>
      <c r="H47" s="315"/>
      <c r="I47" s="313"/>
      <c r="J47" s="315"/>
      <c r="K47" s="315"/>
      <c r="L47" s="315"/>
      <c r="M47" s="315"/>
      <c r="N47" s="315"/>
      <c r="O47" s="317"/>
    </row>
    <row r="48" spans="1:15">
      <c r="A48" s="313" t="s">
        <v>66</v>
      </c>
      <c r="B48" s="313"/>
      <c r="C48" s="313"/>
      <c r="D48" s="313"/>
      <c r="E48" s="313"/>
      <c r="F48" s="760">
        <f>SUM(F11:F47)</f>
        <v>66009.5</v>
      </c>
      <c r="G48" s="313"/>
      <c r="H48" s="760">
        <f>SUM(H11:H47)</f>
        <v>0</v>
      </c>
      <c r="I48" s="313"/>
      <c r="J48" s="760"/>
      <c r="K48" s="313"/>
      <c r="L48" s="760">
        <f>SUM(L11:L47)</f>
        <v>0</v>
      </c>
      <c r="M48" s="760"/>
      <c r="N48" s="760">
        <f>L48+H48</f>
        <v>0</v>
      </c>
      <c r="O48" s="317"/>
    </row>
    <row r="49" spans="1:15">
      <c r="A49" s="837"/>
      <c r="B49" s="836"/>
      <c r="C49" s="836"/>
      <c r="D49" s="836"/>
      <c r="E49" s="836"/>
      <c r="F49" s="762"/>
      <c r="G49" s="836"/>
      <c r="H49" s="762"/>
      <c r="I49" s="836"/>
      <c r="J49" s="764"/>
      <c r="K49" s="393"/>
      <c r="L49" s="764"/>
      <c r="M49" s="762"/>
      <c r="N49" s="763"/>
      <c r="O49" s="317"/>
    </row>
    <row r="50" spans="1:15">
      <c r="A50" s="837"/>
      <c r="B50" s="836"/>
      <c r="C50" s="907" t="s">
        <v>2</v>
      </c>
      <c r="D50" s="907"/>
      <c r="E50" s="907"/>
      <c r="F50" s="907"/>
      <c r="G50" s="907"/>
      <c r="H50" s="907"/>
      <c r="I50" s="907"/>
      <c r="J50" s="907"/>
      <c r="K50" s="907"/>
      <c r="L50" s="907"/>
      <c r="M50" s="907"/>
      <c r="N50" s="908"/>
      <c r="O50" s="317"/>
    </row>
    <row r="51" spans="1:15">
      <c r="A51" s="837"/>
      <c r="B51" s="836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851"/>
      <c r="O51" s="317"/>
    </row>
    <row r="52" spans="1:15">
      <c r="A52" s="750"/>
      <c r="B52" s="749"/>
      <c r="C52" s="749"/>
      <c r="D52" s="749"/>
      <c r="E52" s="749"/>
      <c r="F52" s="762"/>
      <c r="G52" s="749"/>
      <c r="H52" s="762"/>
      <c r="I52" s="749"/>
      <c r="J52" s="762"/>
      <c r="K52" s="836"/>
      <c r="L52" s="762"/>
      <c r="M52" s="762"/>
      <c r="N52" s="763"/>
      <c r="O52" s="317"/>
    </row>
    <row r="53" spans="1:15">
      <c r="A53" s="325"/>
      <c r="B53" s="324"/>
      <c r="C53" s="326"/>
      <c r="D53" s="327"/>
      <c r="E53" s="328"/>
      <c r="F53" s="324"/>
      <c r="G53" s="324"/>
      <c r="H53" s="276"/>
      <c r="I53" s="324"/>
      <c r="J53" s="887" t="s">
        <v>1332</v>
      </c>
      <c r="K53" s="887"/>
      <c r="L53" s="887"/>
      <c r="M53" s="324"/>
      <c r="N53" s="329"/>
    </row>
    <row r="54" spans="1:15">
      <c r="A54" s="325"/>
      <c r="B54" s="324"/>
      <c r="C54" s="324"/>
      <c r="D54" s="326"/>
      <c r="E54" s="327"/>
      <c r="F54" s="328"/>
      <c r="G54" s="324"/>
      <c r="H54" s="324"/>
      <c r="I54" s="324"/>
      <c r="J54" s="891" t="s">
        <v>0</v>
      </c>
      <c r="K54" s="891"/>
      <c r="L54" s="891"/>
      <c r="M54" s="324"/>
      <c r="N54" s="329"/>
    </row>
    <row r="55" spans="1:15">
      <c r="A55" s="297"/>
      <c r="B55" s="299"/>
      <c r="C55" s="294"/>
      <c r="D55" s="295"/>
      <c r="E55" s="623"/>
      <c r="F55" s="623"/>
      <c r="G55" s="623"/>
      <c r="H55" s="623"/>
      <c r="I55" s="623"/>
      <c r="J55" s="623"/>
      <c r="K55" s="623"/>
      <c r="L55" s="623"/>
      <c r="M55" s="623"/>
      <c r="N55" s="623"/>
    </row>
  </sheetData>
  <sheetProtection password="CCFC" sheet="1" objects="1" scenarios="1" selectLockedCells="1" selectUnlockedCells="1"/>
  <mergeCells count="11">
    <mergeCell ref="J53:L53"/>
    <mergeCell ref="J54:L54"/>
    <mergeCell ref="A2:O2"/>
    <mergeCell ref="A3:O3"/>
    <mergeCell ref="G8:N8"/>
    <mergeCell ref="D9:E9"/>
    <mergeCell ref="G9:H9"/>
    <mergeCell ref="I9:J9"/>
    <mergeCell ref="K9:L9"/>
    <mergeCell ref="M9:N9"/>
    <mergeCell ref="C50:N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topLeftCell="A31" workbookViewId="0">
      <selection activeCell="H51" sqref="H51"/>
    </sheetView>
  </sheetViews>
  <sheetFormatPr defaultRowHeight="15"/>
  <sheetData>
    <row r="1" spans="1:14">
      <c r="A1" s="149" t="s">
        <v>141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1"/>
    </row>
    <row r="2" spans="1:14">
      <c r="A2" s="915" t="s">
        <v>142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7"/>
    </row>
    <row r="3" spans="1:14">
      <c r="A3" s="918" t="s">
        <v>143</v>
      </c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9"/>
    </row>
    <row r="4" spans="1:14">
      <c r="A4" s="152" t="s">
        <v>144</v>
      </c>
      <c r="B4" s="152"/>
      <c r="C4" s="153"/>
      <c r="D4" s="153"/>
      <c r="E4" s="154"/>
      <c r="F4" s="153"/>
      <c r="G4" s="153"/>
      <c r="H4" s="154"/>
      <c r="I4" s="153"/>
      <c r="J4" s="153"/>
      <c r="K4" s="153"/>
      <c r="L4" s="153"/>
      <c r="M4" s="153"/>
      <c r="N4" s="154"/>
    </row>
    <row r="5" spans="1:14">
      <c r="A5" s="155" t="s">
        <v>145</v>
      </c>
      <c r="B5" s="155"/>
      <c r="C5" s="156"/>
      <c r="D5" s="156"/>
      <c r="E5" s="157"/>
      <c r="F5" s="156" t="s">
        <v>57</v>
      </c>
      <c r="G5" s="155"/>
      <c r="H5" s="157"/>
      <c r="I5" s="156"/>
      <c r="J5" s="156"/>
      <c r="K5" s="156" t="s">
        <v>146</v>
      </c>
      <c r="L5" s="156"/>
      <c r="M5" s="156"/>
      <c r="N5" s="157"/>
    </row>
    <row r="6" spans="1:14">
      <c r="A6" s="158" t="s">
        <v>147</v>
      </c>
      <c r="B6" s="158"/>
      <c r="C6" s="159"/>
      <c r="D6" s="159"/>
      <c r="E6" s="160"/>
      <c r="F6" s="155" t="s">
        <v>148</v>
      </c>
      <c r="G6" s="158" t="s">
        <v>53</v>
      </c>
      <c r="H6" s="160"/>
      <c r="I6" s="159" t="s">
        <v>149</v>
      </c>
      <c r="J6" s="159"/>
      <c r="K6" s="159" t="s">
        <v>150</v>
      </c>
      <c r="L6" s="159"/>
      <c r="M6" s="159"/>
      <c r="N6" s="160"/>
    </row>
    <row r="7" spans="1:14">
      <c r="A7" s="920" t="s">
        <v>49</v>
      </c>
      <c r="B7" s="920" t="s">
        <v>48</v>
      </c>
      <c r="C7" s="922" t="s">
        <v>151</v>
      </c>
      <c r="D7" s="925" t="s">
        <v>46</v>
      </c>
      <c r="E7" s="926"/>
      <c r="F7" s="922" t="s">
        <v>45</v>
      </c>
      <c r="G7" s="911" t="s">
        <v>152</v>
      </c>
      <c r="H7" s="913"/>
      <c r="I7" s="913"/>
      <c r="J7" s="913"/>
      <c r="K7" s="913"/>
      <c r="L7" s="913"/>
      <c r="M7" s="913"/>
      <c r="N7" s="912"/>
    </row>
    <row r="8" spans="1:14">
      <c r="A8" s="920"/>
      <c r="B8" s="920"/>
      <c r="C8" s="923"/>
      <c r="D8" s="920"/>
      <c r="E8" s="927"/>
      <c r="F8" s="923"/>
      <c r="G8" s="909" t="s">
        <v>153</v>
      </c>
      <c r="H8" s="910"/>
      <c r="I8" s="911" t="s">
        <v>154</v>
      </c>
      <c r="J8" s="912"/>
      <c r="K8" s="913" t="s">
        <v>155</v>
      </c>
      <c r="L8" s="912"/>
      <c r="M8" s="914" t="s">
        <v>156</v>
      </c>
      <c r="N8" s="910"/>
    </row>
    <row r="9" spans="1:14">
      <c r="A9" s="920"/>
      <c r="B9" s="921"/>
      <c r="C9" s="924"/>
      <c r="D9" s="921"/>
      <c r="E9" s="928"/>
      <c r="F9" s="924"/>
      <c r="G9" s="161" t="s">
        <v>39</v>
      </c>
      <c r="H9" s="161" t="s">
        <v>38</v>
      </c>
      <c r="I9" s="162" t="s">
        <v>39</v>
      </c>
      <c r="J9" s="161" t="s">
        <v>38</v>
      </c>
      <c r="K9" s="161" t="s">
        <v>39</v>
      </c>
      <c r="L9" s="163" t="s">
        <v>38</v>
      </c>
      <c r="M9" s="163" t="s">
        <v>39</v>
      </c>
      <c r="N9" s="163" t="s">
        <v>38</v>
      </c>
    </row>
    <row r="10" spans="1:14">
      <c r="A10" s="164">
        <v>1</v>
      </c>
      <c r="B10" s="165" t="s">
        <v>157</v>
      </c>
      <c r="C10" s="166">
        <v>210</v>
      </c>
      <c r="D10" s="164">
        <f t="shared" ref="D10:D19" si="0">G10+I10+K10+M10</f>
        <v>12</v>
      </c>
      <c r="E10" s="167" t="s">
        <v>158</v>
      </c>
      <c r="F10" s="168">
        <f t="shared" ref="F10:F45" si="1">H10+J10+L10+N10</f>
        <v>2520</v>
      </c>
      <c r="G10" s="161">
        <v>3</v>
      </c>
      <c r="H10" s="169">
        <f t="shared" ref="H10:H44" si="2">C10*G10</f>
        <v>630</v>
      </c>
      <c r="I10" s="170">
        <v>3</v>
      </c>
      <c r="J10" s="169">
        <f t="shared" ref="J10:J35" si="3">C10*I10</f>
        <v>630</v>
      </c>
      <c r="K10" s="161">
        <v>3</v>
      </c>
      <c r="L10" s="171">
        <f t="shared" ref="L10:L44" si="4">C10*K10</f>
        <v>630</v>
      </c>
      <c r="M10" s="167">
        <v>3</v>
      </c>
      <c r="N10" s="169">
        <f t="shared" ref="N10:N44" si="5">C10*M10</f>
        <v>630</v>
      </c>
    </row>
    <row r="11" spans="1:14">
      <c r="A11" s="161">
        <v>2</v>
      </c>
      <c r="B11" s="150" t="s">
        <v>159</v>
      </c>
      <c r="C11" s="172">
        <v>198</v>
      </c>
      <c r="D11" s="164">
        <f t="shared" si="0"/>
        <v>9</v>
      </c>
      <c r="E11" s="163" t="s">
        <v>158</v>
      </c>
      <c r="F11" s="168">
        <f t="shared" si="1"/>
        <v>1782</v>
      </c>
      <c r="G11" s="173">
        <v>3</v>
      </c>
      <c r="H11" s="169">
        <f t="shared" si="2"/>
        <v>594</v>
      </c>
      <c r="I11" s="173">
        <v>3</v>
      </c>
      <c r="J11" s="169">
        <f t="shared" si="3"/>
        <v>594</v>
      </c>
      <c r="K11" s="173">
        <v>3</v>
      </c>
      <c r="L11" s="174">
        <f t="shared" si="4"/>
        <v>594</v>
      </c>
      <c r="M11" s="163"/>
      <c r="N11" s="175">
        <f t="shared" si="5"/>
        <v>0</v>
      </c>
    </row>
    <row r="12" spans="1:14">
      <c r="A12" s="161">
        <v>3</v>
      </c>
      <c r="B12" s="151" t="s">
        <v>160</v>
      </c>
      <c r="C12" s="176">
        <v>210</v>
      </c>
      <c r="D12" s="164">
        <f t="shared" si="0"/>
        <v>20</v>
      </c>
      <c r="E12" s="167" t="s">
        <v>158</v>
      </c>
      <c r="F12" s="168">
        <f t="shared" si="1"/>
        <v>4200</v>
      </c>
      <c r="G12" s="177">
        <v>5</v>
      </c>
      <c r="H12" s="175">
        <f t="shared" si="2"/>
        <v>1050</v>
      </c>
      <c r="I12" s="177">
        <v>5</v>
      </c>
      <c r="J12" s="178">
        <f t="shared" si="3"/>
        <v>1050</v>
      </c>
      <c r="K12" s="177">
        <v>5</v>
      </c>
      <c r="L12" s="174">
        <f t="shared" si="4"/>
        <v>1050</v>
      </c>
      <c r="M12" s="167">
        <v>5</v>
      </c>
      <c r="N12" s="175">
        <f t="shared" si="5"/>
        <v>1050</v>
      </c>
    </row>
    <row r="13" spans="1:14">
      <c r="A13" s="161">
        <v>4</v>
      </c>
      <c r="B13" s="179" t="s">
        <v>161</v>
      </c>
      <c r="C13" s="172">
        <v>6</v>
      </c>
      <c r="D13" s="164">
        <f t="shared" si="0"/>
        <v>40</v>
      </c>
      <c r="E13" s="163" t="s">
        <v>162</v>
      </c>
      <c r="F13" s="168">
        <f t="shared" si="1"/>
        <v>240</v>
      </c>
      <c r="G13" s="170">
        <v>10</v>
      </c>
      <c r="H13" s="169">
        <f t="shared" si="2"/>
        <v>60</v>
      </c>
      <c r="I13" s="170">
        <v>10</v>
      </c>
      <c r="J13" s="169">
        <f t="shared" si="3"/>
        <v>60</v>
      </c>
      <c r="K13" s="170">
        <v>10</v>
      </c>
      <c r="L13" s="169">
        <f t="shared" si="4"/>
        <v>60</v>
      </c>
      <c r="M13" s="163">
        <v>10</v>
      </c>
      <c r="N13" s="175">
        <f t="shared" si="5"/>
        <v>60</v>
      </c>
    </row>
    <row r="14" spans="1:14">
      <c r="A14" s="180">
        <v>5</v>
      </c>
      <c r="B14" s="156" t="s">
        <v>163</v>
      </c>
      <c r="C14" s="176">
        <v>6</v>
      </c>
      <c r="D14" s="164">
        <f t="shared" si="0"/>
        <v>24</v>
      </c>
      <c r="E14" s="167" t="s">
        <v>162</v>
      </c>
      <c r="F14" s="168">
        <f t="shared" si="1"/>
        <v>144</v>
      </c>
      <c r="G14" s="177">
        <v>6</v>
      </c>
      <c r="H14" s="174">
        <f t="shared" si="2"/>
        <v>36</v>
      </c>
      <c r="I14" s="177">
        <v>6</v>
      </c>
      <c r="J14" s="178">
        <f t="shared" si="3"/>
        <v>36</v>
      </c>
      <c r="K14" s="177">
        <v>6</v>
      </c>
      <c r="L14" s="178">
        <f t="shared" si="4"/>
        <v>36</v>
      </c>
      <c r="M14" s="167">
        <v>6</v>
      </c>
      <c r="N14" s="175">
        <f t="shared" si="5"/>
        <v>36</v>
      </c>
    </row>
    <row r="15" spans="1:14">
      <c r="A15" s="161">
        <v>6</v>
      </c>
      <c r="B15" s="150" t="s">
        <v>164</v>
      </c>
      <c r="C15" s="172">
        <v>6</v>
      </c>
      <c r="D15" s="164">
        <f t="shared" si="0"/>
        <v>12</v>
      </c>
      <c r="E15" s="163" t="s">
        <v>162</v>
      </c>
      <c r="F15" s="168">
        <f t="shared" si="1"/>
        <v>72</v>
      </c>
      <c r="G15" s="170">
        <v>3</v>
      </c>
      <c r="H15" s="169">
        <f t="shared" si="2"/>
        <v>18</v>
      </c>
      <c r="I15" s="170">
        <v>3</v>
      </c>
      <c r="J15" s="169">
        <f t="shared" si="3"/>
        <v>18</v>
      </c>
      <c r="K15" s="170">
        <v>3</v>
      </c>
      <c r="L15" s="174">
        <f t="shared" si="4"/>
        <v>18</v>
      </c>
      <c r="M15" s="163">
        <v>3</v>
      </c>
      <c r="N15" s="181">
        <f t="shared" si="5"/>
        <v>18</v>
      </c>
    </row>
    <row r="16" spans="1:14">
      <c r="A16" s="161">
        <v>7</v>
      </c>
      <c r="B16" s="150" t="s">
        <v>95</v>
      </c>
      <c r="C16" s="172">
        <v>75</v>
      </c>
      <c r="D16" s="164">
        <f t="shared" si="0"/>
        <v>8</v>
      </c>
      <c r="E16" s="163" t="s">
        <v>162</v>
      </c>
      <c r="F16" s="168">
        <f t="shared" si="1"/>
        <v>600</v>
      </c>
      <c r="G16" s="170">
        <v>2</v>
      </c>
      <c r="H16" s="169">
        <f t="shared" si="2"/>
        <v>150</v>
      </c>
      <c r="I16" s="170">
        <v>2</v>
      </c>
      <c r="J16" s="175">
        <f t="shared" si="3"/>
        <v>150</v>
      </c>
      <c r="K16" s="170">
        <v>2</v>
      </c>
      <c r="L16" s="174">
        <f t="shared" si="4"/>
        <v>150</v>
      </c>
      <c r="M16" s="163">
        <v>2</v>
      </c>
      <c r="N16" s="169">
        <f t="shared" si="5"/>
        <v>150</v>
      </c>
    </row>
    <row r="17" spans="1:14">
      <c r="A17" s="180">
        <v>8</v>
      </c>
      <c r="B17" s="156" t="s">
        <v>165</v>
      </c>
      <c r="C17" s="176">
        <v>30</v>
      </c>
      <c r="D17" s="164">
        <f t="shared" si="0"/>
        <v>1</v>
      </c>
      <c r="E17" s="167" t="s">
        <v>28</v>
      </c>
      <c r="F17" s="168">
        <f t="shared" si="1"/>
        <v>30</v>
      </c>
      <c r="G17" s="177"/>
      <c r="H17" s="169">
        <f t="shared" si="2"/>
        <v>0</v>
      </c>
      <c r="I17" s="177"/>
      <c r="J17" s="169">
        <f t="shared" si="3"/>
        <v>0</v>
      </c>
      <c r="K17" s="177">
        <v>1</v>
      </c>
      <c r="L17" s="174">
        <f t="shared" si="4"/>
        <v>30</v>
      </c>
      <c r="M17" s="167"/>
      <c r="N17" s="175">
        <f t="shared" si="5"/>
        <v>0</v>
      </c>
    </row>
    <row r="18" spans="1:14">
      <c r="A18" s="161">
        <v>9</v>
      </c>
      <c r="B18" s="149" t="s">
        <v>166</v>
      </c>
      <c r="C18" s="172">
        <v>35</v>
      </c>
      <c r="D18" s="164">
        <f t="shared" si="0"/>
        <v>2</v>
      </c>
      <c r="E18" s="163" t="s">
        <v>162</v>
      </c>
      <c r="F18" s="168">
        <f t="shared" si="1"/>
        <v>70</v>
      </c>
      <c r="G18" s="170">
        <v>1</v>
      </c>
      <c r="H18" s="169">
        <f t="shared" si="2"/>
        <v>35</v>
      </c>
      <c r="I18" s="170"/>
      <c r="J18" s="178">
        <f t="shared" si="3"/>
        <v>0</v>
      </c>
      <c r="K18" s="170">
        <v>1</v>
      </c>
      <c r="L18" s="174">
        <f t="shared" si="4"/>
        <v>35</v>
      </c>
      <c r="M18" s="163"/>
      <c r="N18" s="169">
        <f t="shared" si="5"/>
        <v>0</v>
      </c>
    </row>
    <row r="19" spans="1:14">
      <c r="A19" s="180">
        <v>10</v>
      </c>
      <c r="B19" s="156" t="s">
        <v>167</v>
      </c>
      <c r="C19" s="176">
        <v>35</v>
      </c>
      <c r="D19" s="164">
        <f t="shared" si="0"/>
        <v>1</v>
      </c>
      <c r="E19" s="167" t="s">
        <v>28</v>
      </c>
      <c r="F19" s="168">
        <f t="shared" si="1"/>
        <v>35</v>
      </c>
      <c r="G19" s="177"/>
      <c r="H19" s="175">
        <f t="shared" si="2"/>
        <v>0</v>
      </c>
      <c r="I19" s="161"/>
      <c r="J19" s="169">
        <f t="shared" si="3"/>
        <v>0</v>
      </c>
      <c r="K19" s="177"/>
      <c r="L19" s="174">
        <f t="shared" si="4"/>
        <v>0</v>
      </c>
      <c r="M19" s="167">
        <v>1</v>
      </c>
      <c r="N19" s="175">
        <f t="shared" si="5"/>
        <v>35</v>
      </c>
    </row>
    <row r="20" spans="1:14">
      <c r="A20" s="161">
        <v>11</v>
      </c>
      <c r="B20" s="150" t="s">
        <v>168</v>
      </c>
      <c r="C20" s="172">
        <v>80</v>
      </c>
      <c r="D20" s="164">
        <v>2</v>
      </c>
      <c r="E20" s="163" t="s">
        <v>7</v>
      </c>
      <c r="F20" s="168">
        <f t="shared" si="1"/>
        <v>160</v>
      </c>
      <c r="G20" s="170"/>
      <c r="H20" s="175">
        <f t="shared" si="2"/>
        <v>0</v>
      </c>
      <c r="I20" s="170">
        <v>1</v>
      </c>
      <c r="J20" s="175">
        <f t="shared" si="3"/>
        <v>80</v>
      </c>
      <c r="K20" s="170">
        <v>1</v>
      </c>
      <c r="L20" s="174">
        <f t="shared" si="4"/>
        <v>80</v>
      </c>
      <c r="M20" s="163"/>
      <c r="N20" s="181">
        <f t="shared" si="5"/>
        <v>0</v>
      </c>
    </row>
    <row r="21" spans="1:14">
      <c r="A21" s="180">
        <v>12</v>
      </c>
      <c r="B21" s="156" t="s">
        <v>169</v>
      </c>
      <c r="C21" s="176">
        <v>700.35</v>
      </c>
      <c r="D21" s="164">
        <f t="shared" ref="D21:D44" si="6">G21+I21+K21+M21</f>
        <v>1</v>
      </c>
      <c r="E21" s="167" t="s">
        <v>28</v>
      </c>
      <c r="F21" s="168">
        <f t="shared" si="1"/>
        <v>700.35</v>
      </c>
      <c r="G21" s="177">
        <v>1</v>
      </c>
      <c r="H21" s="175">
        <f t="shared" si="2"/>
        <v>700.35</v>
      </c>
      <c r="I21" s="177"/>
      <c r="J21" s="174">
        <f t="shared" si="3"/>
        <v>0</v>
      </c>
      <c r="K21" s="177"/>
      <c r="L21" s="174">
        <f t="shared" si="4"/>
        <v>0</v>
      </c>
      <c r="M21" s="167"/>
      <c r="N21" s="169">
        <f t="shared" si="5"/>
        <v>0</v>
      </c>
    </row>
    <row r="22" spans="1:14">
      <c r="A22" s="161">
        <v>13</v>
      </c>
      <c r="B22" s="149" t="s">
        <v>170</v>
      </c>
      <c r="C22" s="172">
        <v>30</v>
      </c>
      <c r="D22" s="164">
        <f t="shared" si="6"/>
        <v>16</v>
      </c>
      <c r="E22" s="163" t="s">
        <v>162</v>
      </c>
      <c r="F22" s="168">
        <f t="shared" si="1"/>
        <v>480</v>
      </c>
      <c r="G22" s="170">
        <v>4</v>
      </c>
      <c r="H22" s="169">
        <f t="shared" si="2"/>
        <v>120</v>
      </c>
      <c r="I22" s="170">
        <v>4</v>
      </c>
      <c r="J22" s="174">
        <f t="shared" si="3"/>
        <v>120</v>
      </c>
      <c r="K22" s="170">
        <v>4</v>
      </c>
      <c r="L22" s="174">
        <f t="shared" si="4"/>
        <v>120</v>
      </c>
      <c r="M22" s="163">
        <v>4</v>
      </c>
      <c r="N22" s="169">
        <f t="shared" si="5"/>
        <v>120</v>
      </c>
    </row>
    <row r="23" spans="1:14">
      <c r="A23" s="180">
        <v>14</v>
      </c>
      <c r="B23" s="156" t="s">
        <v>171</v>
      </c>
      <c r="C23" s="176">
        <v>30</v>
      </c>
      <c r="D23" s="164">
        <f t="shared" si="6"/>
        <v>8</v>
      </c>
      <c r="E23" s="167" t="s">
        <v>162</v>
      </c>
      <c r="F23" s="168">
        <f t="shared" si="1"/>
        <v>240</v>
      </c>
      <c r="G23" s="177">
        <v>2</v>
      </c>
      <c r="H23" s="169">
        <f t="shared" si="2"/>
        <v>60</v>
      </c>
      <c r="I23" s="177">
        <v>2</v>
      </c>
      <c r="J23" s="174">
        <f t="shared" si="3"/>
        <v>60</v>
      </c>
      <c r="K23" s="177">
        <v>2</v>
      </c>
      <c r="L23" s="174">
        <f t="shared" si="4"/>
        <v>60</v>
      </c>
      <c r="M23" s="167">
        <v>2</v>
      </c>
      <c r="N23" s="175">
        <f t="shared" si="5"/>
        <v>60</v>
      </c>
    </row>
    <row r="24" spans="1:14">
      <c r="A24" s="161">
        <v>15</v>
      </c>
      <c r="B24" s="150" t="s">
        <v>172</v>
      </c>
      <c r="C24" s="172">
        <v>305</v>
      </c>
      <c r="D24" s="164">
        <f t="shared" si="6"/>
        <v>12</v>
      </c>
      <c r="E24" s="163" t="s">
        <v>173</v>
      </c>
      <c r="F24" s="168">
        <f t="shared" si="1"/>
        <v>3660</v>
      </c>
      <c r="G24" s="170">
        <v>3</v>
      </c>
      <c r="H24" s="175">
        <f t="shared" si="2"/>
        <v>915</v>
      </c>
      <c r="I24" s="170">
        <v>3</v>
      </c>
      <c r="J24" s="169">
        <f t="shared" si="3"/>
        <v>915</v>
      </c>
      <c r="K24" s="170">
        <v>3</v>
      </c>
      <c r="L24" s="174">
        <f t="shared" si="4"/>
        <v>915</v>
      </c>
      <c r="M24" s="163">
        <v>3</v>
      </c>
      <c r="N24" s="175">
        <f t="shared" si="5"/>
        <v>915</v>
      </c>
    </row>
    <row r="25" spans="1:14">
      <c r="A25" s="180">
        <v>16</v>
      </c>
      <c r="B25" s="156" t="s">
        <v>174</v>
      </c>
      <c r="C25" s="176">
        <v>305</v>
      </c>
      <c r="D25" s="164">
        <f t="shared" si="6"/>
        <v>10</v>
      </c>
      <c r="E25" s="167" t="s">
        <v>173</v>
      </c>
      <c r="F25" s="168">
        <f t="shared" si="1"/>
        <v>3050</v>
      </c>
      <c r="G25" s="177">
        <v>3</v>
      </c>
      <c r="H25" s="169">
        <f t="shared" si="2"/>
        <v>915</v>
      </c>
      <c r="I25" s="177">
        <v>2</v>
      </c>
      <c r="J25" s="178">
        <f t="shared" si="3"/>
        <v>610</v>
      </c>
      <c r="K25" s="177">
        <v>3</v>
      </c>
      <c r="L25" s="174">
        <f t="shared" si="4"/>
        <v>915</v>
      </c>
      <c r="M25" s="167">
        <v>2</v>
      </c>
      <c r="N25" s="174">
        <f t="shared" si="5"/>
        <v>610</v>
      </c>
    </row>
    <row r="26" spans="1:14">
      <c r="A26" s="161">
        <v>17</v>
      </c>
      <c r="B26" s="150" t="s">
        <v>175</v>
      </c>
      <c r="C26" s="172">
        <v>305</v>
      </c>
      <c r="D26" s="164">
        <f t="shared" si="6"/>
        <v>10</v>
      </c>
      <c r="E26" s="163" t="s">
        <v>173</v>
      </c>
      <c r="F26" s="168">
        <f t="shared" si="1"/>
        <v>3050</v>
      </c>
      <c r="G26" s="170">
        <v>3</v>
      </c>
      <c r="H26" s="169">
        <f t="shared" si="2"/>
        <v>915</v>
      </c>
      <c r="I26" s="170">
        <v>3</v>
      </c>
      <c r="J26" s="169">
        <f t="shared" si="3"/>
        <v>915</v>
      </c>
      <c r="K26" s="170">
        <v>2</v>
      </c>
      <c r="L26" s="174">
        <f t="shared" si="4"/>
        <v>610</v>
      </c>
      <c r="M26" s="163">
        <v>2</v>
      </c>
      <c r="N26" s="181">
        <f t="shared" si="5"/>
        <v>610</v>
      </c>
    </row>
    <row r="27" spans="1:14">
      <c r="A27" s="180">
        <v>18</v>
      </c>
      <c r="B27" s="156" t="s">
        <v>176</v>
      </c>
      <c r="C27" s="176">
        <v>305</v>
      </c>
      <c r="D27" s="164">
        <f t="shared" si="6"/>
        <v>10</v>
      </c>
      <c r="E27" s="167" t="s">
        <v>173</v>
      </c>
      <c r="F27" s="168">
        <f t="shared" si="1"/>
        <v>3050</v>
      </c>
      <c r="G27" s="177">
        <v>2</v>
      </c>
      <c r="H27" s="169">
        <f t="shared" si="2"/>
        <v>610</v>
      </c>
      <c r="I27" s="177">
        <v>3</v>
      </c>
      <c r="J27" s="174">
        <f t="shared" si="3"/>
        <v>915</v>
      </c>
      <c r="K27" s="177">
        <v>2</v>
      </c>
      <c r="L27" s="174">
        <f t="shared" si="4"/>
        <v>610</v>
      </c>
      <c r="M27" s="167">
        <v>3</v>
      </c>
      <c r="N27" s="169">
        <f t="shared" si="5"/>
        <v>915</v>
      </c>
    </row>
    <row r="28" spans="1:14">
      <c r="A28" s="161">
        <v>19</v>
      </c>
      <c r="B28" s="150" t="s">
        <v>177</v>
      </c>
      <c r="C28" s="172">
        <v>6</v>
      </c>
      <c r="D28" s="164">
        <f t="shared" si="6"/>
        <v>40</v>
      </c>
      <c r="E28" s="163" t="s">
        <v>162</v>
      </c>
      <c r="F28" s="168">
        <f t="shared" si="1"/>
        <v>240</v>
      </c>
      <c r="G28" s="170">
        <v>10</v>
      </c>
      <c r="H28" s="175">
        <f t="shared" si="2"/>
        <v>60</v>
      </c>
      <c r="I28" s="170">
        <v>10</v>
      </c>
      <c r="J28" s="169">
        <f t="shared" si="3"/>
        <v>60</v>
      </c>
      <c r="K28" s="170">
        <v>10</v>
      </c>
      <c r="L28" s="174">
        <f t="shared" si="4"/>
        <v>60</v>
      </c>
      <c r="M28" s="163">
        <v>10</v>
      </c>
      <c r="N28" s="181">
        <f t="shared" si="5"/>
        <v>60</v>
      </c>
    </row>
    <row r="29" spans="1:14">
      <c r="A29" s="180">
        <v>20</v>
      </c>
      <c r="B29" s="156" t="s">
        <v>178</v>
      </c>
      <c r="C29" s="176">
        <v>5</v>
      </c>
      <c r="D29" s="164">
        <f t="shared" si="6"/>
        <v>14</v>
      </c>
      <c r="E29" s="167" t="s">
        <v>162</v>
      </c>
      <c r="F29" s="168">
        <f t="shared" si="1"/>
        <v>70</v>
      </c>
      <c r="G29" s="177">
        <v>3</v>
      </c>
      <c r="H29" s="169">
        <f t="shared" si="2"/>
        <v>15</v>
      </c>
      <c r="I29" s="177">
        <v>3</v>
      </c>
      <c r="J29" s="175">
        <f t="shared" si="3"/>
        <v>15</v>
      </c>
      <c r="K29" s="177">
        <v>4</v>
      </c>
      <c r="L29" s="174">
        <f t="shared" si="4"/>
        <v>20</v>
      </c>
      <c r="M29" s="167">
        <v>4</v>
      </c>
      <c r="N29" s="174">
        <f t="shared" si="5"/>
        <v>20</v>
      </c>
    </row>
    <row r="30" spans="1:14">
      <c r="A30" s="161">
        <v>21</v>
      </c>
      <c r="B30" s="150" t="s">
        <v>179</v>
      </c>
      <c r="C30" s="172">
        <v>0.15</v>
      </c>
      <c r="D30" s="164">
        <f t="shared" si="6"/>
        <v>400</v>
      </c>
      <c r="E30" s="163" t="s">
        <v>162</v>
      </c>
      <c r="F30" s="168">
        <f t="shared" si="1"/>
        <v>60</v>
      </c>
      <c r="G30" s="170">
        <v>100</v>
      </c>
      <c r="H30" s="175">
        <f t="shared" si="2"/>
        <v>15</v>
      </c>
      <c r="I30" s="170">
        <v>100</v>
      </c>
      <c r="J30" s="169">
        <f t="shared" si="3"/>
        <v>15</v>
      </c>
      <c r="K30" s="170">
        <v>100</v>
      </c>
      <c r="L30" s="174">
        <f t="shared" si="4"/>
        <v>15</v>
      </c>
      <c r="M30" s="163">
        <v>100</v>
      </c>
      <c r="N30" s="175">
        <f t="shared" si="5"/>
        <v>15</v>
      </c>
    </row>
    <row r="31" spans="1:14">
      <c r="A31" s="180">
        <v>22</v>
      </c>
      <c r="B31" s="156" t="s">
        <v>180</v>
      </c>
      <c r="C31" s="176">
        <v>25</v>
      </c>
      <c r="D31" s="164">
        <f t="shared" si="6"/>
        <v>3</v>
      </c>
      <c r="E31" s="167" t="s">
        <v>162</v>
      </c>
      <c r="F31" s="168">
        <f t="shared" si="1"/>
        <v>75</v>
      </c>
      <c r="G31" s="177"/>
      <c r="H31" s="178">
        <f t="shared" si="2"/>
        <v>0</v>
      </c>
      <c r="I31" s="177">
        <v>1</v>
      </c>
      <c r="J31" s="175">
        <f t="shared" si="3"/>
        <v>25</v>
      </c>
      <c r="K31" s="164">
        <v>1</v>
      </c>
      <c r="L31" s="171">
        <f t="shared" si="4"/>
        <v>25</v>
      </c>
      <c r="M31" s="167">
        <v>1</v>
      </c>
      <c r="N31" s="181">
        <f t="shared" si="5"/>
        <v>25</v>
      </c>
    </row>
    <row r="32" spans="1:14">
      <c r="A32" s="164">
        <v>23</v>
      </c>
      <c r="B32" s="149" t="s">
        <v>181</v>
      </c>
      <c r="C32" s="172">
        <v>45</v>
      </c>
      <c r="D32" s="164">
        <f t="shared" si="6"/>
        <v>1</v>
      </c>
      <c r="E32" s="163" t="s">
        <v>182</v>
      </c>
      <c r="F32" s="168">
        <f t="shared" si="1"/>
        <v>45</v>
      </c>
      <c r="G32" s="170"/>
      <c r="H32" s="174">
        <f t="shared" si="2"/>
        <v>0</v>
      </c>
      <c r="I32" s="170">
        <v>1</v>
      </c>
      <c r="J32" s="174">
        <f t="shared" si="3"/>
        <v>45</v>
      </c>
      <c r="K32" s="161"/>
      <c r="L32" s="182">
        <f t="shared" si="4"/>
        <v>0</v>
      </c>
      <c r="M32" s="163"/>
      <c r="N32" s="169">
        <f t="shared" si="5"/>
        <v>0</v>
      </c>
    </row>
    <row r="33" spans="1:14">
      <c r="A33" s="164">
        <v>24</v>
      </c>
      <c r="B33" s="156" t="s">
        <v>71</v>
      </c>
      <c r="C33" s="176">
        <v>45</v>
      </c>
      <c r="D33" s="164">
        <f t="shared" si="6"/>
        <v>1</v>
      </c>
      <c r="E33" s="167" t="s">
        <v>7</v>
      </c>
      <c r="F33" s="168">
        <f t="shared" si="1"/>
        <v>45</v>
      </c>
      <c r="G33" s="177"/>
      <c r="H33" s="169">
        <f t="shared" si="2"/>
        <v>0</v>
      </c>
      <c r="I33" s="177"/>
      <c r="J33" s="169">
        <f t="shared" si="3"/>
        <v>0</v>
      </c>
      <c r="K33" s="180">
        <v>1</v>
      </c>
      <c r="L33" s="171">
        <f t="shared" si="4"/>
        <v>45</v>
      </c>
      <c r="M33" s="167"/>
      <c r="N33" s="169">
        <f t="shared" si="5"/>
        <v>0</v>
      </c>
    </row>
    <row r="34" spans="1:14">
      <c r="A34" s="161">
        <v>25</v>
      </c>
      <c r="B34" s="150" t="s">
        <v>183</v>
      </c>
      <c r="C34" s="172">
        <v>60</v>
      </c>
      <c r="D34" s="164">
        <f t="shared" si="6"/>
        <v>1</v>
      </c>
      <c r="E34" s="163" t="s">
        <v>7</v>
      </c>
      <c r="F34" s="168">
        <f t="shared" si="1"/>
        <v>60</v>
      </c>
      <c r="G34" s="170">
        <v>1</v>
      </c>
      <c r="H34" s="175">
        <f t="shared" si="2"/>
        <v>60</v>
      </c>
      <c r="I34" s="170"/>
      <c r="J34" s="169">
        <f t="shared" si="3"/>
        <v>0</v>
      </c>
      <c r="K34" s="161"/>
      <c r="L34" s="171">
        <f t="shared" si="4"/>
        <v>0</v>
      </c>
      <c r="M34" s="163"/>
      <c r="N34" s="174">
        <f t="shared" si="5"/>
        <v>0</v>
      </c>
    </row>
    <row r="35" spans="1:14">
      <c r="A35" s="180">
        <v>26</v>
      </c>
      <c r="B35" s="156" t="s">
        <v>184</v>
      </c>
      <c r="C35" s="176">
        <v>80</v>
      </c>
      <c r="D35" s="164">
        <f t="shared" si="6"/>
        <v>3</v>
      </c>
      <c r="E35" s="167" t="s">
        <v>162</v>
      </c>
      <c r="F35" s="168">
        <f t="shared" si="1"/>
        <v>240</v>
      </c>
      <c r="G35" s="177">
        <v>1</v>
      </c>
      <c r="H35" s="169">
        <f t="shared" si="2"/>
        <v>80</v>
      </c>
      <c r="I35" s="177">
        <v>1</v>
      </c>
      <c r="J35" s="178">
        <f t="shared" si="3"/>
        <v>80</v>
      </c>
      <c r="K35" s="180"/>
      <c r="L35" s="171">
        <f t="shared" si="4"/>
        <v>0</v>
      </c>
      <c r="M35" s="167">
        <v>1</v>
      </c>
      <c r="N35" s="174">
        <f t="shared" si="5"/>
        <v>80</v>
      </c>
    </row>
    <row r="36" spans="1:14">
      <c r="A36" s="161">
        <v>27</v>
      </c>
      <c r="B36" s="150" t="s">
        <v>185</v>
      </c>
      <c r="C36" s="172">
        <v>50</v>
      </c>
      <c r="D36" s="164">
        <f t="shared" si="6"/>
        <v>4</v>
      </c>
      <c r="E36" s="163" t="s">
        <v>162</v>
      </c>
      <c r="F36" s="168">
        <f t="shared" si="1"/>
        <v>200</v>
      </c>
      <c r="G36" s="170">
        <v>1</v>
      </c>
      <c r="H36" s="169">
        <f t="shared" si="2"/>
        <v>50</v>
      </c>
      <c r="I36" s="170">
        <v>1</v>
      </c>
      <c r="J36" s="169">
        <v>50</v>
      </c>
      <c r="K36" s="161">
        <v>1</v>
      </c>
      <c r="L36" s="171">
        <f t="shared" si="4"/>
        <v>50</v>
      </c>
      <c r="M36" s="163">
        <v>1</v>
      </c>
      <c r="N36" s="174">
        <f t="shared" si="5"/>
        <v>50</v>
      </c>
    </row>
    <row r="37" spans="1:14">
      <c r="A37" s="161">
        <v>28</v>
      </c>
      <c r="B37" s="150" t="s">
        <v>186</v>
      </c>
      <c r="C37" s="172">
        <v>400</v>
      </c>
      <c r="D37" s="164">
        <f t="shared" si="6"/>
        <v>1</v>
      </c>
      <c r="E37" s="163" t="s">
        <v>162</v>
      </c>
      <c r="F37" s="168">
        <f t="shared" si="1"/>
        <v>400</v>
      </c>
      <c r="G37" s="170"/>
      <c r="H37" s="175">
        <f t="shared" si="2"/>
        <v>0</v>
      </c>
      <c r="I37" s="170">
        <v>1</v>
      </c>
      <c r="J37" s="169">
        <f t="shared" ref="J37:J44" si="7">C37*I37</f>
        <v>400</v>
      </c>
      <c r="K37" s="161"/>
      <c r="L37" s="171">
        <f t="shared" si="4"/>
        <v>0</v>
      </c>
      <c r="M37" s="163"/>
      <c r="N37" s="169">
        <f t="shared" si="5"/>
        <v>0</v>
      </c>
    </row>
    <row r="38" spans="1:14">
      <c r="A38" s="180">
        <v>29</v>
      </c>
      <c r="B38" s="156" t="s">
        <v>187</v>
      </c>
      <c r="C38" s="176">
        <v>400</v>
      </c>
      <c r="D38" s="164">
        <f t="shared" si="6"/>
        <v>1</v>
      </c>
      <c r="E38" s="167" t="s">
        <v>162</v>
      </c>
      <c r="F38" s="168">
        <f t="shared" si="1"/>
        <v>400</v>
      </c>
      <c r="G38" s="177"/>
      <c r="H38" s="175">
        <f t="shared" si="2"/>
        <v>0</v>
      </c>
      <c r="I38" s="177">
        <v>1</v>
      </c>
      <c r="J38" s="178">
        <f t="shared" si="7"/>
        <v>400</v>
      </c>
      <c r="K38" s="180"/>
      <c r="L38" s="171">
        <f t="shared" si="4"/>
        <v>0</v>
      </c>
      <c r="M38" s="167"/>
      <c r="N38" s="175">
        <f t="shared" si="5"/>
        <v>0</v>
      </c>
    </row>
    <row r="39" spans="1:14">
      <c r="A39" s="161">
        <v>30</v>
      </c>
      <c r="B39" s="150" t="s">
        <v>188</v>
      </c>
      <c r="C39" s="172">
        <v>400</v>
      </c>
      <c r="D39" s="164">
        <f t="shared" si="6"/>
        <v>1</v>
      </c>
      <c r="E39" s="163" t="s">
        <v>162</v>
      </c>
      <c r="F39" s="168">
        <f t="shared" si="1"/>
        <v>400</v>
      </c>
      <c r="G39" s="170"/>
      <c r="H39" s="175">
        <f t="shared" si="2"/>
        <v>0</v>
      </c>
      <c r="I39" s="170">
        <v>1</v>
      </c>
      <c r="J39" s="174">
        <f t="shared" si="7"/>
        <v>400</v>
      </c>
      <c r="K39" s="161"/>
      <c r="L39" s="171">
        <f t="shared" si="4"/>
        <v>0</v>
      </c>
      <c r="M39" s="163"/>
      <c r="N39" s="169">
        <f t="shared" si="5"/>
        <v>0</v>
      </c>
    </row>
    <row r="40" spans="1:14">
      <c r="A40" s="161">
        <v>31</v>
      </c>
      <c r="B40" s="150" t="s">
        <v>189</v>
      </c>
      <c r="C40" s="172">
        <v>400</v>
      </c>
      <c r="D40" s="161">
        <f t="shared" si="6"/>
        <v>1</v>
      </c>
      <c r="E40" s="163" t="s">
        <v>162</v>
      </c>
      <c r="F40" s="168">
        <f t="shared" si="1"/>
        <v>400</v>
      </c>
      <c r="G40" s="170"/>
      <c r="H40" s="178">
        <f t="shared" si="2"/>
        <v>0</v>
      </c>
      <c r="I40" s="183"/>
      <c r="J40" s="169">
        <f t="shared" si="7"/>
        <v>0</v>
      </c>
      <c r="K40" s="164"/>
      <c r="L40" s="171">
        <f t="shared" si="4"/>
        <v>0</v>
      </c>
      <c r="M40" s="163">
        <v>1</v>
      </c>
      <c r="N40" s="181">
        <f t="shared" si="5"/>
        <v>400</v>
      </c>
    </row>
    <row r="41" spans="1:14">
      <c r="A41" s="180">
        <v>32</v>
      </c>
      <c r="B41" s="156" t="s">
        <v>190</v>
      </c>
      <c r="C41" s="176">
        <v>400</v>
      </c>
      <c r="D41" s="164">
        <f t="shared" si="6"/>
        <v>1</v>
      </c>
      <c r="E41" s="167" t="s">
        <v>162</v>
      </c>
      <c r="F41" s="168">
        <f t="shared" si="1"/>
        <v>400</v>
      </c>
      <c r="G41" s="177"/>
      <c r="H41" s="169">
        <f t="shared" si="2"/>
        <v>0</v>
      </c>
      <c r="I41" s="170"/>
      <c r="J41" s="169">
        <f t="shared" si="7"/>
        <v>0</v>
      </c>
      <c r="K41" s="161"/>
      <c r="L41" s="182">
        <f t="shared" si="4"/>
        <v>0</v>
      </c>
      <c r="M41" s="167">
        <v>1</v>
      </c>
      <c r="N41" s="169">
        <f t="shared" si="5"/>
        <v>400</v>
      </c>
    </row>
    <row r="42" spans="1:14">
      <c r="A42" s="161">
        <v>33</v>
      </c>
      <c r="B42" s="150" t="s">
        <v>191</v>
      </c>
      <c r="C42" s="172">
        <v>200</v>
      </c>
      <c r="D42" s="161">
        <f t="shared" si="6"/>
        <v>2</v>
      </c>
      <c r="E42" s="163" t="s">
        <v>162</v>
      </c>
      <c r="F42" s="168">
        <f t="shared" si="1"/>
        <v>400</v>
      </c>
      <c r="G42" s="183"/>
      <c r="H42" s="169">
        <f t="shared" si="2"/>
        <v>0</v>
      </c>
      <c r="I42" s="177">
        <v>1</v>
      </c>
      <c r="J42" s="178">
        <f t="shared" si="7"/>
        <v>200</v>
      </c>
      <c r="K42" s="180"/>
      <c r="L42" s="181">
        <f t="shared" si="4"/>
        <v>0</v>
      </c>
      <c r="M42" s="163">
        <v>1</v>
      </c>
      <c r="N42" s="181">
        <f t="shared" si="5"/>
        <v>200</v>
      </c>
    </row>
    <row r="43" spans="1:14">
      <c r="A43" s="161">
        <v>34</v>
      </c>
      <c r="B43" s="150" t="s">
        <v>192</v>
      </c>
      <c r="C43" s="172">
        <v>30</v>
      </c>
      <c r="D43" s="161">
        <f t="shared" si="6"/>
        <v>20</v>
      </c>
      <c r="E43" s="163" t="s">
        <v>162</v>
      </c>
      <c r="F43" s="168">
        <f t="shared" si="1"/>
        <v>600</v>
      </c>
      <c r="G43" s="162">
        <v>5</v>
      </c>
      <c r="H43" s="169">
        <f t="shared" si="2"/>
        <v>150</v>
      </c>
      <c r="I43" s="170">
        <v>5</v>
      </c>
      <c r="J43" s="169">
        <f t="shared" si="7"/>
        <v>150</v>
      </c>
      <c r="K43" s="161">
        <v>5</v>
      </c>
      <c r="L43" s="171">
        <f t="shared" si="4"/>
        <v>150</v>
      </c>
      <c r="M43" s="163">
        <v>5</v>
      </c>
      <c r="N43" s="169">
        <f t="shared" si="5"/>
        <v>150</v>
      </c>
    </row>
    <row r="44" spans="1:14">
      <c r="A44" s="161">
        <v>35</v>
      </c>
      <c r="B44" s="150" t="s">
        <v>193</v>
      </c>
      <c r="C44" s="172">
        <v>30</v>
      </c>
      <c r="D44" s="164">
        <f t="shared" si="6"/>
        <v>20</v>
      </c>
      <c r="E44" s="163" t="s">
        <v>162</v>
      </c>
      <c r="F44" s="168">
        <f t="shared" si="1"/>
        <v>600</v>
      </c>
      <c r="G44" s="173">
        <v>5</v>
      </c>
      <c r="H44" s="169">
        <f t="shared" si="2"/>
        <v>150</v>
      </c>
      <c r="I44" s="184">
        <v>5</v>
      </c>
      <c r="J44" s="175">
        <f t="shared" si="7"/>
        <v>150</v>
      </c>
      <c r="K44" s="185">
        <v>5</v>
      </c>
      <c r="L44" s="182">
        <f t="shared" si="4"/>
        <v>150</v>
      </c>
      <c r="M44" s="186">
        <v>5</v>
      </c>
      <c r="N44" s="169">
        <f t="shared" si="5"/>
        <v>150</v>
      </c>
    </row>
    <row r="45" spans="1:14">
      <c r="A45" s="187" t="s">
        <v>66</v>
      </c>
      <c r="B45" s="188"/>
      <c r="C45" s="187"/>
      <c r="D45" s="189"/>
      <c r="E45" s="190"/>
      <c r="F45" s="191">
        <f t="shared" si="1"/>
        <v>28718.35</v>
      </c>
      <c r="G45" s="188"/>
      <c r="H45" s="192">
        <f>SUM(H10:H44)</f>
        <v>7388.35</v>
      </c>
      <c r="I45" s="188"/>
      <c r="J45" s="192">
        <f>SUM(J10:J44)</f>
        <v>8143</v>
      </c>
      <c r="K45" s="193"/>
      <c r="L45" s="192">
        <f>SUM(L10:L44)</f>
        <v>6428</v>
      </c>
      <c r="M45" s="194"/>
      <c r="N45" s="195">
        <f>SUM(N10:N44)</f>
        <v>6759</v>
      </c>
    </row>
    <row r="46" spans="1:14">
      <c r="A46" s="152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4"/>
    </row>
    <row r="47" spans="1:14">
      <c r="A47" s="155"/>
      <c r="B47" s="156" t="s">
        <v>194</v>
      </c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7"/>
    </row>
    <row r="48" spans="1:14">
      <c r="A48" s="155"/>
      <c r="B48" s="156"/>
      <c r="C48" s="156"/>
      <c r="D48" s="156"/>
      <c r="E48" s="156"/>
      <c r="F48" s="156"/>
      <c r="G48" s="156"/>
      <c r="H48" s="156" t="s">
        <v>195</v>
      </c>
      <c r="I48" s="156"/>
      <c r="J48" s="156"/>
      <c r="K48" s="156"/>
      <c r="L48" s="156"/>
      <c r="M48" s="156"/>
      <c r="N48" s="157"/>
    </row>
    <row r="49" spans="1:14">
      <c r="A49" s="158"/>
      <c r="B49" s="159"/>
      <c r="C49" s="159"/>
      <c r="D49" s="159"/>
      <c r="E49" s="159"/>
      <c r="F49" s="159"/>
      <c r="G49" s="159"/>
      <c r="H49" s="159" t="s">
        <v>196</v>
      </c>
      <c r="I49" s="159"/>
      <c r="J49" s="159"/>
      <c r="K49" s="159"/>
      <c r="L49" s="159"/>
      <c r="M49" s="159"/>
      <c r="N49" s="160"/>
    </row>
  </sheetData>
  <sheetProtection password="CCFC" sheet="1" objects="1" scenarios="1" selectLockedCells="1" selectUnlockedCells="1"/>
  <mergeCells count="12">
    <mergeCell ref="G8:H8"/>
    <mergeCell ref="I8:J8"/>
    <mergeCell ref="K8:L8"/>
    <mergeCell ref="M8:N8"/>
    <mergeCell ref="A2:N2"/>
    <mergeCell ref="A3:N3"/>
    <mergeCell ref="A7:A9"/>
    <mergeCell ref="B7:B9"/>
    <mergeCell ref="C7:C9"/>
    <mergeCell ref="D7:E9"/>
    <mergeCell ref="F7:F9"/>
    <mergeCell ref="G7:N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opLeftCell="A16" workbookViewId="0">
      <selection activeCell="L34" sqref="L34"/>
    </sheetView>
  </sheetViews>
  <sheetFormatPr defaultRowHeight="15"/>
  <cols>
    <col min="2" max="2" width="20.5703125" customWidth="1"/>
    <col min="3" max="3" width="12.140625" customWidth="1"/>
    <col min="6" max="6" width="11.42578125" customWidth="1"/>
    <col min="8" max="8" width="11.42578125" customWidth="1"/>
    <col min="12" max="12" width="12" customWidth="1"/>
    <col min="14" max="14" width="13.28515625" customWidth="1"/>
  </cols>
  <sheetData>
    <row r="1" spans="1:14">
      <c r="A1" s="149" t="s">
        <v>141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1"/>
    </row>
    <row r="2" spans="1:14">
      <c r="A2" s="915" t="s">
        <v>142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7"/>
    </row>
    <row r="3" spans="1:14">
      <c r="A3" s="918" t="s">
        <v>143</v>
      </c>
      <c r="B3" s="918"/>
      <c r="C3" s="918"/>
      <c r="D3" s="918"/>
      <c r="E3" s="918"/>
      <c r="F3" s="918"/>
      <c r="G3" s="918"/>
      <c r="H3" s="918"/>
      <c r="I3" s="918"/>
      <c r="J3" s="918"/>
      <c r="K3" s="918"/>
      <c r="L3" s="918"/>
      <c r="M3" s="918"/>
      <c r="N3" s="919"/>
    </row>
    <row r="4" spans="1:14">
      <c r="A4" s="152" t="s">
        <v>144</v>
      </c>
      <c r="B4" s="152"/>
      <c r="C4" s="153"/>
      <c r="D4" s="153"/>
      <c r="E4" s="154"/>
      <c r="F4" s="153"/>
      <c r="G4" s="153"/>
      <c r="H4" s="154"/>
      <c r="I4" s="153"/>
      <c r="J4" s="153"/>
      <c r="K4" s="153"/>
      <c r="L4" s="153"/>
      <c r="M4" s="153"/>
      <c r="N4" s="154"/>
    </row>
    <row r="5" spans="1:14">
      <c r="A5" s="155" t="s">
        <v>145</v>
      </c>
      <c r="B5" s="155"/>
      <c r="C5" s="156"/>
      <c r="D5" s="156"/>
      <c r="E5" s="157"/>
      <c r="F5" s="156" t="s">
        <v>57</v>
      </c>
      <c r="G5" s="155"/>
      <c r="H5" s="157"/>
      <c r="I5" s="156"/>
      <c r="J5" s="156"/>
      <c r="K5" s="156" t="s">
        <v>197</v>
      </c>
      <c r="L5" s="156"/>
      <c r="M5" s="156"/>
      <c r="N5" s="157"/>
    </row>
    <row r="6" spans="1:14">
      <c r="A6" s="158" t="s">
        <v>147</v>
      </c>
      <c r="B6" s="158"/>
      <c r="C6" s="159"/>
      <c r="D6" s="159"/>
      <c r="E6" s="160"/>
      <c r="F6" s="155" t="s">
        <v>148</v>
      </c>
      <c r="G6" s="158" t="s">
        <v>53</v>
      </c>
      <c r="H6" s="160"/>
      <c r="I6" s="159" t="s">
        <v>149</v>
      </c>
      <c r="J6" s="159"/>
      <c r="K6" s="159" t="s">
        <v>150</v>
      </c>
      <c r="L6" s="159"/>
      <c r="M6" s="159"/>
      <c r="N6" s="160"/>
    </row>
    <row r="7" spans="1:14">
      <c r="A7" s="920" t="s">
        <v>49</v>
      </c>
      <c r="B7" s="920" t="s">
        <v>48</v>
      </c>
      <c r="C7" s="922" t="s">
        <v>151</v>
      </c>
      <c r="D7" s="925" t="s">
        <v>46</v>
      </c>
      <c r="E7" s="926"/>
      <c r="F7" s="922" t="s">
        <v>45</v>
      </c>
      <c r="G7" s="911" t="s">
        <v>152</v>
      </c>
      <c r="H7" s="913"/>
      <c r="I7" s="913"/>
      <c r="J7" s="913"/>
      <c r="K7" s="913"/>
      <c r="L7" s="913"/>
      <c r="M7" s="913"/>
      <c r="N7" s="912"/>
    </row>
    <row r="8" spans="1:14">
      <c r="A8" s="920"/>
      <c r="B8" s="920"/>
      <c r="C8" s="923"/>
      <c r="D8" s="920"/>
      <c r="E8" s="927"/>
      <c r="F8" s="923"/>
      <c r="G8" s="909" t="s">
        <v>153</v>
      </c>
      <c r="H8" s="910"/>
      <c r="I8" s="911" t="s">
        <v>154</v>
      </c>
      <c r="J8" s="912"/>
      <c r="K8" s="913" t="s">
        <v>155</v>
      </c>
      <c r="L8" s="912"/>
      <c r="M8" s="914" t="s">
        <v>156</v>
      </c>
      <c r="N8" s="910"/>
    </row>
    <row r="9" spans="1:14">
      <c r="A9" s="920"/>
      <c r="B9" s="921"/>
      <c r="C9" s="924"/>
      <c r="D9" s="921"/>
      <c r="E9" s="928"/>
      <c r="F9" s="924"/>
      <c r="G9" s="161" t="s">
        <v>39</v>
      </c>
      <c r="H9" s="161" t="s">
        <v>38</v>
      </c>
      <c r="I9" s="162" t="s">
        <v>39</v>
      </c>
      <c r="J9" s="161" t="s">
        <v>38</v>
      </c>
      <c r="K9" s="161" t="s">
        <v>39</v>
      </c>
      <c r="L9" s="163" t="s">
        <v>38</v>
      </c>
      <c r="M9" s="163" t="s">
        <v>39</v>
      </c>
      <c r="N9" s="163" t="s">
        <v>38</v>
      </c>
    </row>
    <row r="10" spans="1:14">
      <c r="A10" s="164">
        <v>36</v>
      </c>
      <c r="B10" s="165" t="s">
        <v>198</v>
      </c>
      <c r="C10" s="166">
        <v>295</v>
      </c>
      <c r="D10" s="164">
        <f t="shared" ref="D10:D22" si="0">G10+I10+K10+M10</f>
        <v>4</v>
      </c>
      <c r="E10" s="161" t="s">
        <v>199</v>
      </c>
      <c r="F10" s="196">
        <f t="shared" ref="F10:F22" si="1">C10*D10</f>
        <v>1180</v>
      </c>
      <c r="G10" s="197">
        <v>1</v>
      </c>
      <c r="H10" s="198">
        <v>295</v>
      </c>
      <c r="I10" s="199">
        <v>1</v>
      </c>
      <c r="J10" s="198">
        <v>295</v>
      </c>
      <c r="K10" s="200">
        <v>1</v>
      </c>
      <c r="L10" s="201">
        <v>295</v>
      </c>
      <c r="M10" s="202">
        <v>1</v>
      </c>
      <c r="N10" s="203">
        <v>295</v>
      </c>
    </row>
    <row r="11" spans="1:14">
      <c r="A11" s="161">
        <v>37</v>
      </c>
      <c r="B11" s="150" t="s">
        <v>200</v>
      </c>
      <c r="C11" s="166">
        <v>295</v>
      </c>
      <c r="D11" s="164">
        <f t="shared" si="0"/>
        <v>6</v>
      </c>
      <c r="E11" s="185" t="s">
        <v>199</v>
      </c>
      <c r="F11" s="196">
        <f t="shared" si="1"/>
        <v>1770</v>
      </c>
      <c r="G11" s="170">
        <v>1</v>
      </c>
      <c r="H11" s="204">
        <v>295</v>
      </c>
      <c r="I11" s="170">
        <v>2</v>
      </c>
      <c r="J11" s="169">
        <f>C11*I11</f>
        <v>590</v>
      </c>
      <c r="K11" s="170">
        <v>2</v>
      </c>
      <c r="L11" s="169">
        <f>C11*K11</f>
        <v>590</v>
      </c>
      <c r="M11" s="163">
        <v>1</v>
      </c>
      <c r="N11" s="182">
        <v>295</v>
      </c>
    </row>
    <row r="12" spans="1:14">
      <c r="A12" s="161">
        <v>38</v>
      </c>
      <c r="B12" s="151" t="s">
        <v>201</v>
      </c>
      <c r="C12" s="166">
        <v>295</v>
      </c>
      <c r="D12" s="164">
        <f t="shared" si="0"/>
        <v>4</v>
      </c>
      <c r="E12" s="185" t="s">
        <v>199</v>
      </c>
      <c r="F12" s="196">
        <f t="shared" si="1"/>
        <v>1180</v>
      </c>
      <c r="G12" s="177">
        <v>1</v>
      </c>
      <c r="H12" s="198">
        <v>295</v>
      </c>
      <c r="I12" s="177">
        <v>1</v>
      </c>
      <c r="J12" s="178">
        <v>295</v>
      </c>
      <c r="K12" s="177">
        <v>1</v>
      </c>
      <c r="L12" s="178">
        <v>295</v>
      </c>
      <c r="M12" s="167">
        <v>1</v>
      </c>
      <c r="N12" s="181">
        <v>295</v>
      </c>
    </row>
    <row r="13" spans="1:14">
      <c r="A13" s="161">
        <v>39</v>
      </c>
      <c r="B13" s="179" t="s">
        <v>200</v>
      </c>
      <c r="C13" s="172">
        <v>295</v>
      </c>
      <c r="D13" s="164">
        <f t="shared" si="0"/>
        <v>4</v>
      </c>
      <c r="E13" s="205" t="s">
        <v>199</v>
      </c>
      <c r="F13" s="196">
        <f t="shared" si="1"/>
        <v>1180</v>
      </c>
      <c r="G13" s="170">
        <v>1</v>
      </c>
      <c r="H13" s="204">
        <v>295</v>
      </c>
      <c r="I13" s="170">
        <v>1</v>
      </c>
      <c r="J13" s="169">
        <v>295</v>
      </c>
      <c r="K13" s="170">
        <v>1</v>
      </c>
      <c r="L13" s="169">
        <v>295</v>
      </c>
      <c r="M13" s="163">
        <v>1</v>
      </c>
      <c r="N13" s="182">
        <v>295</v>
      </c>
    </row>
    <row r="14" spans="1:14">
      <c r="A14" s="180">
        <v>40</v>
      </c>
      <c r="B14" s="156" t="s">
        <v>202</v>
      </c>
      <c r="C14" s="176">
        <v>45</v>
      </c>
      <c r="D14" s="164">
        <f t="shared" si="0"/>
        <v>12</v>
      </c>
      <c r="E14" s="161" t="s">
        <v>162</v>
      </c>
      <c r="F14" s="196">
        <f t="shared" si="1"/>
        <v>540</v>
      </c>
      <c r="G14" s="177">
        <v>3</v>
      </c>
      <c r="H14" s="198">
        <f t="shared" ref="H14:H22" si="2">C14*G14</f>
        <v>135</v>
      </c>
      <c r="I14" s="177">
        <v>3</v>
      </c>
      <c r="J14" s="178">
        <f t="shared" ref="J14:J22" si="3">C14*I14</f>
        <v>135</v>
      </c>
      <c r="K14" s="177">
        <v>3</v>
      </c>
      <c r="L14" s="178">
        <f t="shared" ref="L14:L22" si="4">C14*K14</f>
        <v>135</v>
      </c>
      <c r="M14" s="167">
        <v>3</v>
      </c>
      <c r="N14" s="181">
        <f t="shared" ref="N14:N22" si="5">C14*M14</f>
        <v>135</v>
      </c>
    </row>
    <row r="15" spans="1:14">
      <c r="A15" s="161">
        <v>41</v>
      </c>
      <c r="B15" s="150" t="s">
        <v>203</v>
      </c>
      <c r="C15" s="172">
        <v>150</v>
      </c>
      <c r="D15" s="164">
        <f t="shared" si="0"/>
        <v>4</v>
      </c>
      <c r="E15" s="167" t="s">
        <v>162</v>
      </c>
      <c r="F15" s="196">
        <f t="shared" si="1"/>
        <v>600</v>
      </c>
      <c r="G15" s="170">
        <v>1</v>
      </c>
      <c r="H15" s="204">
        <f t="shared" si="2"/>
        <v>150</v>
      </c>
      <c r="I15" s="170">
        <v>1</v>
      </c>
      <c r="J15" s="169">
        <f t="shared" si="3"/>
        <v>150</v>
      </c>
      <c r="K15" s="170">
        <v>1</v>
      </c>
      <c r="L15" s="169">
        <f t="shared" si="4"/>
        <v>150</v>
      </c>
      <c r="M15" s="163">
        <v>1</v>
      </c>
      <c r="N15" s="169">
        <f t="shared" si="5"/>
        <v>150</v>
      </c>
    </row>
    <row r="16" spans="1:14">
      <c r="A16" s="161">
        <v>42</v>
      </c>
      <c r="B16" s="150" t="s">
        <v>125</v>
      </c>
      <c r="C16" s="172">
        <v>300</v>
      </c>
      <c r="D16" s="164">
        <f t="shared" si="0"/>
        <v>1</v>
      </c>
      <c r="E16" s="163" t="s">
        <v>7</v>
      </c>
      <c r="F16" s="196">
        <f t="shared" si="1"/>
        <v>300</v>
      </c>
      <c r="G16" s="170"/>
      <c r="H16" s="206">
        <f t="shared" si="2"/>
        <v>0</v>
      </c>
      <c r="I16" s="170">
        <v>1</v>
      </c>
      <c r="J16" s="175">
        <f t="shared" si="3"/>
        <v>300</v>
      </c>
      <c r="K16" s="170"/>
      <c r="L16" s="169">
        <f t="shared" si="4"/>
        <v>0</v>
      </c>
      <c r="M16" s="163"/>
      <c r="N16" s="169">
        <f t="shared" si="5"/>
        <v>0</v>
      </c>
    </row>
    <row r="17" spans="1:14">
      <c r="A17" s="180">
        <v>43</v>
      </c>
      <c r="B17" s="156" t="s">
        <v>204</v>
      </c>
      <c r="C17" s="176">
        <v>200</v>
      </c>
      <c r="D17" s="164">
        <f t="shared" si="0"/>
        <v>6</v>
      </c>
      <c r="E17" s="167" t="s">
        <v>7</v>
      </c>
      <c r="F17" s="196">
        <f t="shared" si="1"/>
        <v>1200</v>
      </c>
      <c r="G17" s="177">
        <v>2</v>
      </c>
      <c r="H17" s="204">
        <f t="shared" si="2"/>
        <v>400</v>
      </c>
      <c r="I17" s="177">
        <v>1</v>
      </c>
      <c r="J17" s="175">
        <f t="shared" si="3"/>
        <v>200</v>
      </c>
      <c r="K17" s="177">
        <v>2</v>
      </c>
      <c r="L17" s="175">
        <f t="shared" si="4"/>
        <v>400</v>
      </c>
      <c r="M17" s="167">
        <v>1</v>
      </c>
      <c r="N17" s="175">
        <f t="shared" si="5"/>
        <v>200</v>
      </c>
    </row>
    <row r="18" spans="1:14">
      <c r="A18" s="161">
        <v>44</v>
      </c>
      <c r="B18" s="149" t="s">
        <v>205</v>
      </c>
      <c r="C18" s="207">
        <v>6000</v>
      </c>
      <c r="D18" s="164">
        <f t="shared" si="0"/>
        <v>1</v>
      </c>
      <c r="E18" s="163" t="s">
        <v>7</v>
      </c>
      <c r="F18" s="196">
        <f t="shared" si="1"/>
        <v>6000</v>
      </c>
      <c r="G18" s="170"/>
      <c r="H18" s="204">
        <f t="shared" si="2"/>
        <v>0</v>
      </c>
      <c r="I18" s="170">
        <v>1</v>
      </c>
      <c r="J18" s="178">
        <f t="shared" si="3"/>
        <v>6000</v>
      </c>
      <c r="K18" s="170"/>
      <c r="L18" s="169">
        <f t="shared" si="4"/>
        <v>0</v>
      </c>
      <c r="M18" s="163"/>
      <c r="N18" s="181">
        <f t="shared" si="5"/>
        <v>0</v>
      </c>
    </row>
    <row r="19" spans="1:14">
      <c r="A19" s="180">
        <v>45</v>
      </c>
      <c r="B19" s="156" t="s">
        <v>206</v>
      </c>
      <c r="C19" s="208">
        <v>40000</v>
      </c>
      <c r="D19" s="164">
        <f t="shared" si="0"/>
        <v>1</v>
      </c>
      <c r="E19" s="167" t="s">
        <v>7</v>
      </c>
      <c r="F19" s="196">
        <f t="shared" si="1"/>
        <v>40000</v>
      </c>
      <c r="G19" s="177">
        <v>1</v>
      </c>
      <c r="H19" s="206">
        <f t="shared" si="2"/>
        <v>40000</v>
      </c>
      <c r="I19" s="177"/>
      <c r="J19" s="174">
        <f t="shared" si="3"/>
        <v>0</v>
      </c>
      <c r="K19" s="177"/>
      <c r="L19" s="178">
        <f t="shared" si="4"/>
        <v>0</v>
      </c>
      <c r="M19" s="167"/>
      <c r="N19" s="169">
        <f t="shared" si="5"/>
        <v>0</v>
      </c>
    </row>
    <row r="20" spans="1:14">
      <c r="A20" s="161">
        <v>46</v>
      </c>
      <c r="B20" s="150" t="s">
        <v>207</v>
      </c>
      <c r="C20" s="207">
        <v>15000</v>
      </c>
      <c r="D20" s="164">
        <f t="shared" si="0"/>
        <v>1</v>
      </c>
      <c r="E20" s="161" t="s">
        <v>7</v>
      </c>
      <c r="F20" s="196">
        <f t="shared" si="1"/>
        <v>15000</v>
      </c>
      <c r="G20" s="170">
        <v>1</v>
      </c>
      <c r="H20" s="204">
        <f t="shared" si="2"/>
        <v>15000</v>
      </c>
      <c r="I20" s="170"/>
      <c r="J20" s="169">
        <f t="shared" si="3"/>
        <v>0</v>
      </c>
      <c r="K20" s="170"/>
      <c r="L20" s="174">
        <f t="shared" si="4"/>
        <v>0</v>
      </c>
      <c r="M20" s="163"/>
      <c r="N20" s="169">
        <f t="shared" si="5"/>
        <v>0</v>
      </c>
    </row>
    <row r="21" spans="1:14">
      <c r="A21" s="180">
        <v>46</v>
      </c>
      <c r="B21" s="156" t="s">
        <v>208</v>
      </c>
      <c r="C21" s="209">
        <v>300</v>
      </c>
      <c r="D21" s="164">
        <f t="shared" si="0"/>
        <v>1</v>
      </c>
      <c r="E21" s="164" t="s">
        <v>7</v>
      </c>
      <c r="F21" s="196">
        <f t="shared" si="1"/>
        <v>300</v>
      </c>
      <c r="G21" s="177"/>
      <c r="H21" s="204">
        <f t="shared" si="2"/>
        <v>0</v>
      </c>
      <c r="I21" s="177">
        <v>1</v>
      </c>
      <c r="J21" s="175">
        <f t="shared" si="3"/>
        <v>300</v>
      </c>
      <c r="K21" s="177"/>
      <c r="L21" s="174">
        <f t="shared" si="4"/>
        <v>0</v>
      </c>
      <c r="M21" s="167"/>
      <c r="N21" s="181">
        <f t="shared" si="5"/>
        <v>0</v>
      </c>
    </row>
    <row r="22" spans="1:14">
      <c r="A22" s="161">
        <v>47</v>
      </c>
      <c r="B22" s="149" t="s">
        <v>209</v>
      </c>
      <c r="C22" s="210">
        <v>100000</v>
      </c>
      <c r="D22" s="164">
        <f t="shared" si="0"/>
        <v>1</v>
      </c>
      <c r="E22" s="161" t="s">
        <v>7</v>
      </c>
      <c r="F22" s="196">
        <f t="shared" si="1"/>
        <v>100000</v>
      </c>
      <c r="G22" s="170"/>
      <c r="H22" s="204">
        <f t="shared" si="2"/>
        <v>0</v>
      </c>
      <c r="I22" s="170"/>
      <c r="J22" s="169">
        <f t="shared" si="3"/>
        <v>0</v>
      </c>
      <c r="K22" s="170">
        <v>1</v>
      </c>
      <c r="L22" s="174">
        <f t="shared" si="4"/>
        <v>100000</v>
      </c>
      <c r="M22" s="163"/>
      <c r="N22" s="169">
        <f t="shared" si="5"/>
        <v>0</v>
      </c>
    </row>
    <row r="23" spans="1:14">
      <c r="A23" s="161">
        <v>48</v>
      </c>
      <c r="B23" s="150" t="s">
        <v>210</v>
      </c>
      <c r="C23" s="210" t="s">
        <v>211</v>
      </c>
      <c r="D23" s="164">
        <v>1</v>
      </c>
      <c r="E23" s="163" t="s">
        <v>7</v>
      </c>
      <c r="F23" s="211">
        <v>100000</v>
      </c>
      <c r="G23" s="170">
        <v>1</v>
      </c>
      <c r="H23" s="198">
        <v>100000</v>
      </c>
      <c r="I23" s="170"/>
      <c r="J23" s="169"/>
      <c r="K23" s="170"/>
      <c r="L23" s="174"/>
      <c r="M23" s="163"/>
      <c r="N23" s="169"/>
    </row>
    <row r="24" spans="1:14">
      <c r="A24" s="161">
        <v>49</v>
      </c>
      <c r="B24" s="150" t="s">
        <v>212</v>
      </c>
      <c r="C24" s="210">
        <v>300000</v>
      </c>
      <c r="D24" s="161">
        <f>G24+I24+K24+M24</f>
        <v>1</v>
      </c>
      <c r="E24" s="163" t="s">
        <v>7</v>
      </c>
      <c r="F24" s="212">
        <f>C24*D24</f>
        <v>300000</v>
      </c>
      <c r="G24" s="170"/>
      <c r="H24" s="204">
        <f>C24*G24</f>
        <v>0</v>
      </c>
      <c r="I24" s="170"/>
      <c r="J24" s="169">
        <f>C24*I24</f>
        <v>0</v>
      </c>
      <c r="K24" s="170"/>
      <c r="L24" s="169">
        <f>C24*K24</f>
        <v>0</v>
      </c>
      <c r="M24" s="163">
        <v>1</v>
      </c>
      <c r="N24" s="169">
        <f>C24*M24</f>
        <v>300000</v>
      </c>
    </row>
    <row r="25" spans="1:14">
      <c r="A25" s="213"/>
      <c r="B25" s="188"/>
      <c r="C25" s="214"/>
      <c r="D25" s="187"/>
      <c r="E25" s="215"/>
      <c r="F25" s="216">
        <v>554750</v>
      </c>
      <c r="G25" s="193"/>
      <c r="H25" s="217">
        <f>SUM(H10:H24)</f>
        <v>156865</v>
      </c>
      <c r="I25" s="193"/>
      <c r="J25" s="192">
        <f>SUM(J10:J24)</f>
        <v>8560</v>
      </c>
      <c r="K25" s="193"/>
      <c r="L25" s="192">
        <f>SUM(L10:L24)</f>
        <v>102160</v>
      </c>
      <c r="M25" s="194"/>
      <c r="N25" s="192">
        <f>SUM(N10:N24)</f>
        <v>301665</v>
      </c>
    </row>
    <row r="26" spans="1:14">
      <c r="A26" s="184"/>
      <c r="B26" s="150"/>
      <c r="C26" s="218"/>
      <c r="D26" s="219" t="s">
        <v>213</v>
      </c>
      <c r="E26" s="163"/>
      <c r="F26" s="191">
        <v>28718.35</v>
      </c>
      <c r="G26" s="173"/>
      <c r="H26" s="220"/>
      <c r="I26" s="173"/>
      <c r="J26" s="175"/>
      <c r="K26" s="173"/>
      <c r="L26" s="175"/>
      <c r="M26" s="205"/>
      <c r="N26" s="175"/>
    </row>
    <row r="27" spans="1:14">
      <c r="A27" s="221"/>
      <c r="B27" s="219"/>
      <c r="C27" s="219"/>
      <c r="D27" s="188"/>
      <c r="E27" s="222" t="s">
        <v>66</v>
      </c>
      <c r="F27" s="223">
        <f>SUM(F25:F26)</f>
        <v>583468.35</v>
      </c>
      <c r="G27" s="188"/>
      <c r="H27" s="213"/>
      <c r="I27" s="188"/>
      <c r="J27" s="192"/>
      <c r="K27" s="188"/>
      <c r="L27" s="224"/>
      <c r="M27" s="190"/>
      <c r="N27" s="195"/>
    </row>
    <row r="28" spans="1:14">
      <c r="A28" s="152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4"/>
    </row>
    <row r="29" spans="1:14">
      <c r="A29" s="155"/>
      <c r="B29" s="156" t="s">
        <v>194</v>
      </c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7"/>
    </row>
    <row r="30" spans="1:14">
      <c r="A30" s="155"/>
      <c r="B30" s="156"/>
      <c r="C30" s="156"/>
      <c r="D30" s="156"/>
      <c r="E30" s="156"/>
      <c r="F30" s="156"/>
      <c r="G30" s="156"/>
      <c r="H30" s="156" t="s">
        <v>195</v>
      </c>
      <c r="I30" s="156"/>
      <c r="J30" s="156"/>
      <c r="K30" s="156"/>
      <c r="L30" s="156"/>
      <c r="M30" s="156"/>
      <c r="N30" s="157"/>
    </row>
    <row r="31" spans="1:14">
      <c r="A31" s="158"/>
      <c r="B31" s="159"/>
      <c r="C31" s="159"/>
      <c r="D31" s="159"/>
      <c r="E31" s="159"/>
      <c r="F31" s="159"/>
      <c r="G31" s="159"/>
      <c r="H31" s="159" t="s">
        <v>196</v>
      </c>
      <c r="I31" s="159"/>
      <c r="J31" s="159"/>
      <c r="K31" s="159"/>
      <c r="L31" s="159"/>
      <c r="M31" s="159"/>
      <c r="N31" s="160"/>
    </row>
  </sheetData>
  <sheetProtection password="CCFC" sheet="1" objects="1" scenarios="1" selectLockedCells="1" selectUnlockedCells="1"/>
  <mergeCells count="12">
    <mergeCell ref="G8:H8"/>
    <mergeCell ref="I8:J8"/>
    <mergeCell ref="K8:L8"/>
    <mergeCell ref="M8:N8"/>
    <mergeCell ref="A2:N2"/>
    <mergeCell ref="A3:N3"/>
    <mergeCell ref="A7:A9"/>
    <mergeCell ref="B7:B9"/>
    <mergeCell ref="C7:C9"/>
    <mergeCell ref="D7:E9"/>
    <mergeCell ref="F7:F9"/>
    <mergeCell ref="G7:N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3"/>
  <sheetViews>
    <sheetView topLeftCell="A25" workbookViewId="0">
      <selection activeCell="F41" sqref="F41"/>
    </sheetView>
  </sheetViews>
  <sheetFormatPr defaultRowHeight="15"/>
  <cols>
    <col min="2" max="2" width="20.140625" customWidth="1"/>
    <col min="3" max="3" width="11.7109375" customWidth="1"/>
    <col min="6" max="6" width="14.7109375" customWidth="1"/>
    <col min="8" max="8" width="14.140625" customWidth="1"/>
    <col min="10" max="10" width="13.28515625" customWidth="1"/>
    <col min="12" max="12" width="13.85546875" customWidth="1"/>
    <col min="14" max="14" width="11.7109375" customWidth="1"/>
    <col min="18" max="18" width="11.5703125" bestFit="1" customWidth="1"/>
  </cols>
  <sheetData>
    <row r="1" spans="1:15" ht="15.75">
      <c r="A1" s="565" t="s">
        <v>65</v>
      </c>
      <c r="B1" s="565"/>
      <c r="C1" s="566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565"/>
      <c r="O1" s="567"/>
    </row>
    <row r="2" spans="1:15" ht="15.75">
      <c r="A2" s="937" t="s">
        <v>1091</v>
      </c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</row>
    <row r="3" spans="1:15" ht="15.75">
      <c r="A3" s="940" t="s">
        <v>1092</v>
      </c>
      <c r="B3" s="940"/>
      <c r="C3" s="940"/>
      <c r="D3" s="940"/>
      <c r="E3" s="940"/>
      <c r="F3" s="940"/>
      <c r="G3" s="940"/>
      <c r="H3" s="940"/>
      <c r="I3" s="940"/>
      <c r="J3" s="940"/>
      <c r="K3" s="940"/>
      <c r="L3" s="940"/>
      <c r="M3" s="940"/>
      <c r="N3" s="940"/>
      <c r="O3" s="940"/>
    </row>
    <row r="4" spans="1:15" ht="15.75">
      <c r="A4" s="565"/>
      <c r="B4" s="565"/>
      <c r="C4" s="568"/>
      <c r="D4" s="569"/>
      <c r="E4" s="570"/>
      <c r="F4" s="571"/>
      <c r="G4" s="565"/>
      <c r="H4" s="565"/>
      <c r="I4" s="565"/>
      <c r="J4" s="565"/>
      <c r="K4" s="565"/>
      <c r="L4" s="565"/>
      <c r="M4" s="565"/>
      <c r="N4" s="565"/>
      <c r="O4" s="567"/>
    </row>
    <row r="5" spans="1:15" ht="15.75">
      <c r="A5" s="572" t="s">
        <v>713</v>
      </c>
      <c r="B5" s="572"/>
      <c r="C5" s="568" t="s">
        <v>1093</v>
      </c>
      <c r="D5" s="569"/>
      <c r="E5" s="570"/>
      <c r="F5" s="565"/>
      <c r="G5" s="565"/>
      <c r="H5" s="565"/>
      <c r="I5" s="565"/>
      <c r="J5" s="565"/>
      <c r="K5" s="565"/>
      <c r="L5" s="565"/>
      <c r="M5" s="565"/>
      <c r="N5" s="565"/>
      <c r="O5" s="567"/>
    </row>
    <row r="6" spans="1:15" ht="15.75">
      <c r="A6" s="573" t="s">
        <v>554</v>
      </c>
      <c r="B6" s="574"/>
      <c r="C6" s="575"/>
      <c r="D6" s="576"/>
      <c r="E6" s="577"/>
      <c r="F6" s="578" t="s">
        <v>57</v>
      </c>
      <c r="G6" s="579"/>
      <c r="H6" s="579"/>
      <c r="I6" s="579"/>
      <c r="J6" s="580"/>
      <c r="K6" s="574" t="s">
        <v>1094</v>
      </c>
      <c r="L6" s="574"/>
      <c r="M6" s="574"/>
      <c r="N6" s="581"/>
      <c r="O6" s="567"/>
    </row>
    <row r="7" spans="1:15" ht="15.75">
      <c r="A7" s="582" t="s">
        <v>496</v>
      </c>
      <c r="B7" s="572" t="s">
        <v>1095</v>
      </c>
      <c r="C7" s="583"/>
      <c r="D7" s="584"/>
      <c r="E7" s="585"/>
      <c r="F7" s="586" t="s">
        <v>54</v>
      </c>
      <c r="G7" s="586" t="s">
        <v>53</v>
      </c>
      <c r="H7" s="587"/>
      <c r="I7" s="578" t="s">
        <v>52</v>
      </c>
      <c r="J7" s="580"/>
      <c r="K7" s="588" t="s">
        <v>51</v>
      </c>
      <c r="L7" s="588"/>
      <c r="M7" s="588"/>
      <c r="N7" s="587"/>
      <c r="O7" s="567"/>
    </row>
    <row r="8" spans="1:15" ht="15.75">
      <c r="A8" s="589"/>
      <c r="B8" s="573"/>
      <c r="C8" s="590"/>
      <c r="D8" s="591"/>
      <c r="E8" s="592"/>
      <c r="F8" s="573"/>
      <c r="G8" s="932" t="s">
        <v>50</v>
      </c>
      <c r="H8" s="934"/>
      <c r="I8" s="934"/>
      <c r="J8" s="934"/>
      <c r="K8" s="934"/>
      <c r="L8" s="934"/>
      <c r="M8" s="934"/>
      <c r="N8" s="933"/>
      <c r="O8" s="567"/>
    </row>
    <row r="9" spans="1:15" ht="15.75">
      <c r="A9" s="593" t="s">
        <v>49</v>
      </c>
      <c r="B9" s="594" t="s">
        <v>48</v>
      </c>
      <c r="C9" s="595" t="s">
        <v>47</v>
      </c>
      <c r="D9" s="941" t="s">
        <v>46</v>
      </c>
      <c r="E9" s="942"/>
      <c r="F9" s="594" t="s">
        <v>45</v>
      </c>
      <c r="G9" s="932" t="s">
        <v>44</v>
      </c>
      <c r="H9" s="933"/>
      <c r="I9" s="932" t="s">
        <v>43</v>
      </c>
      <c r="J9" s="933"/>
      <c r="K9" s="932" t="s">
        <v>42</v>
      </c>
      <c r="L9" s="933"/>
      <c r="M9" s="932" t="s">
        <v>41</v>
      </c>
      <c r="N9" s="933"/>
      <c r="O9" s="567"/>
    </row>
    <row r="10" spans="1:15" ht="15.75">
      <c r="A10" s="596"/>
      <c r="B10" s="586"/>
      <c r="C10" s="597"/>
      <c r="D10" s="598"/>
      <c r="E10" s="599"/>
      <c r="F10" s="586"/>
      <c r="G10" s="600" t="s">
        <v>39</v>
      </c>
      <c r="H10" s="398" t="s">
        <v>38</v>
      </c>
      <c r="I10" s="398" t="s">
        <v>39</v>
      </c>
      <c r="J10" s="398" t="s">
        <v>40</v>
      </c>
      <c r="K10" s="600" t="s">
        <v>39</v>
      </c>
      <c r="L10" s="601" t="s">
        <v>40</v>
      </c>
      <c r="M10" s="600" t="s">
        <v>39</v>
      </c>
      <c r="N10" s="600" t="s">
        <v>38</v>
      </c>
      <c r="O10" s="567"/>
    </row>
    <row r="11" spans="1:15" ht="15.75">
      <c r="A11" s="398">
        <v>1</v>
      </c>
      <c r="B11" s="602" t="s">
        <v>1096</v>
      </c>
      <c r="C11" s="603">
        <v>1980</v>
      </c>
      <c r="D11" s="604">
        <v>1</v>
      </c>
      <c r="E11" s="605" t="s">
        <v>1097</v>
      </c>
      <c r="F11" s="606">
        <v>1980</v>
      </c>
      <c r="G11" s="398">
        <v>1</v>
      </c>
      <c r="H11" s="606" t="s">
        <v>1098</v>
      </c>
      <c r="I11" s="398"/>
      <c r="J11" s="607"/>
      <c r="K11" s="398"/>
      <c r="L11" s="607"/>
      <c r="M11" s="398"/>
      <c r="N11" s="607"/>
      <c r="O11" s="567"/>
    </row>
    <row r="12" spans="1:15" ht="15.75">
      <c r="A12" s="398">
        <v>2</v>
      </c>
      <c r="B12" s="602" t="s">
        <v>1099</v>
      </c>
      <c r="C12" s="603">
        <v>270</v>
      </c>
      <c r="D12" s="604">
        <v>1</v>
      </c>
      <c r="E12" s="605" t="s">
        <v>1097</v>
      </c>
      <c r="F12" s="606">
        <v>270</v>
      </c>
      <c r="G12" s="398">
        <v>1</v>
      </c>
      <c r="H12" s="606">
        <v>270</v>
      </c>
      <c r="I12" s="398"/>
      <c r="J12" s="607"/>
      <c r="K12" s="398"/>
      <c r="L12" s="607"/>
      <c r="M12" s="398"/>
      <c r="N12" s="607"/>
      <c r="O12" s="567"/>
    </row>
    <row r="13" spans="1:15" ht="15.75">
      <c r="A13" s="398">
        <v>3</v>
      </c>
      <c r="B13" s="602" t="s">
        <v>1100</v>
      </c>
      <c r="C13" s="603">
        <v>143</v>
      </c>
      <c r="D13" s="604">
        <v>1</v>
      </c>
      <c r="E13" s="605" t="s">
        <v>1101</v>
      </c>
      <c r="F13" s="606">
        <v>143</v>
      </c>
      <c r="G13" s="398">
        <v>1</v>
      </c>
      <c r="H13" s="606">
        <v>143</v>
      </c>
      <c r="I13" s="398"/>
      <c r="J13" s="607"/>
      <c r="K13" s="398"/>
      <c r="L13" s="607"/>
      <c r="M13" s="398"/>
      <c r="N13" s="607"/>
      <c r="O13" s="567"/>
    </row>
    <row r="14" spans="1:15" ht="15.75">
      <c r="A14" s="398">
        <v>4</v>
      </c>
      <c r="B14" s="602" t="s">
        <v>614</v>
      </c>
      <c r="C14" s="608">
        <v>200</v>
      </c>
      <c r="D14" s="604">
        <v>2</v>
      </c>
      <c r="E14" s="605" t="s">
        <v>1101</v>
      </c>
      <c r="F14" s="606">
        <v>400</v>
      </c>
      <c r="G14" s="398">
        <v>2</v>
      </c>
      <c r="H14" s="606">
        <v>400</v>
      </c>
      <c r="I14" s="398"/>
      <c r="J14" s="607"/>
      <c r="K14" s="398"/>
      <c r="L14" s="607"/>
      <c r="M14" s="398"/>
      <c r="N14" s="607"/>
      <c r="O14" s="567"/>
    </row>
    <row r="15" spans="1:15" ht="15.75">
      <c r="A15" s="398">
        <v>5</v>
      </c>
      <c r="B15" s="602" t="s">
        <v>1102</v>
      </c>
      <c r="C15" s="608">
        <v>105</v>
      </c>
      <c r="D15" s="604">
        <v>2</v>
      </c>
      <c r="E15" s="605" t="s">
        <v>1101</v>
      </c>
      <c r="F15" s="606">
        <v>210</v>
      </c>
      <c r="G15" s="398">
        <v>2</v>
      </c>
      <c r="H15" s="606">
        <v>210</v>
      </c>
      <c r="I15" s="398"/>
      <c r="J15" s="607"/>
      <c r="K15" s="398"/>
      <c r="L15" s="607"/>
      <c r="M15" s="398"/>
      <c r="N15" s="607"/>
      <c r="O15" s="567"/>
    </row>
    <row r="16" spans="1:15" ht="15.75">
      <c r="A16" s="398">
        <v>6</v>
      </c>
      <c r="B16" s="602" t="s">
        <v>1103</v>
      </c>
      <c r="C16" s="603">
        <v>25000</v>
      </c>
      <c r="D16" s="604">
        <v>2</v>
      </c>
      <c r="E16" s="605" t="s">
        <v>139</v>
      </c>
      <c r="F16" s="606">
        <v>50000</v>
      </c>
      <c r="G16" s="398">
        <v>1</v>
      </c>
      <c r="H16" s="609">
        <v>25000</v>
      </c>
      <c r="I16" s="398"/>
      <c r="J16" s="607"/>
      <c r="K16" s="398">
        <v>1</v>
      </c>
      <c r="L16" s="610">
        <v>25000</v>
      </c>
      <c r="M16" s="398"/>
      <c r="N16" s="607"/>
      <c r="O16" s="567"/>
    </row>
    <row r="17" spans="1:15" ht="15.75">
      <c r="A17" s="398">
        <v>7</v>
      </c>
      <c r="B17" s="602" t="s">
        <v>1104</v>
      </c>
      <c r="C17" s="603">
        <v>300</v>
      </c>
      <c r="D17" s="604">
        <v>1</v>
      </c>
      <c r="E17" s="605" t="s">
        <v>602</v>
      </c>
      <c r="F17" s="606">
        <v>300</v>
      </c>
      <c r="G17" s="398">
        <v>1</v>
      </c>
      <c r="H17" s="606">
        <v>300</v>
      </c>
      <c r="I17" s="398"/>
      <c r="J17" s="607"/>
      <c r="K17" s="398"/>
      <c r="L17" s="607"/>
      <c r="M17" s="398"/>
      <c r="N17" s="607"/>
      <c r="O17" s="567"/>
    </row>
    <row r="18" spans="1:15" ht="15.75">
      <c r="A18" s="398">
        <v>8</v>
      </c>
      <c r="B18" s="602" t="s">
        <v>1105</v>
      </c>
      <c r="C18" s="603">
        <v>200</v>
      </c>
      <c r="D18" s="604">
        <v>1</v>
      </c>
      <c r="E18" s="605" t="s">
        <v>1101</v>
      </c>
      <c r="F18" s="606">
        <v>200</v>
      </c>
      <c r="G18" s="398">
        <v>1</v>
      </c>
      <c r="H18" s="606">
        <v>200</v>
      </c>
      <c r="I18" s="398"/>
      <c r="J18" s="607"/>
      <c r="K18" s="398"/>
      <c r="L18" s="607"/>
      <c r="M18" s="398"/>
      <c r="N18" s="607"/>
      <c r="O18" s="567"/>
    </row>
    <row r="19" spans="1:15" ht="15.75">
      <c r="A19" s="398">
        <v>9</v>
      </c>
      <c r="B19" s="602" t="s">
        <v>1106</v>
      </c>
      <c r="C19" s="603">
        <v>200</v>
      </c>
      <c r="D19" s="604">
        <v>20</v>
      </c>
      <c r="E19" s="605" t="s">
        <v>102</v>
      </c>
      <c r="F19" s="606">
        <v>4000</v>
      </c>
      <c r="G19" s="398">
        <v>10</v>
      </c>
      <c r="H19" s="606">
        <v>2000</v>
      </c>
      <c r="I19" s="398"/>
      <c r="J19" s="607"/>
      <c r="K19" s="398">
        <v>10</v>
      </c>
      <c r="L19" s="607">
        <v>2000</v>
      </c>
      <c r="M19" s="398"/>
      <c r="N19" s="607"/>
      <c r="O19" s="567"/>
    </row>
    <row r="20" spans="1:15" ht="15.75">
      <c r="A20" s="398">
        <v>10</v>
      </c>
      <c r="B20" s="602" t="s">
        <v>1107</v>
      </c>
      <c r="C20" s="603">
        <v>200</v>
      </c>
      <c r="D20" s="604">
        <v>20</v>
      </c>
      <c r="E20" s="605" t="s">
        <v>102</v>
      </c>
      <c r="F20" s="606">
        <v>4000</v>
      </c>
      <c r="G20" s="398">
        <v>10</v>
      </c>
      <c r="H20" s="607">
        <v>2000</v>
      </c>
      <c r="I20" s="398"/>
      <c r="J20" s="607"/>
      <c r="K20" s="398">
        <v>10</v>
      </c>
      <c r="L20" s="607">
        <v>2000</v>
      </c>
      <c r="M20" s="398"/>
      <c r="N20" s="607"/>
      <c r="O20" s="567"/>
    </row>
    <row r="21" spans="1:15" ht="15.75">
      <c r="A21" s="398">
        <v>11</v>
      </c>
      <c r="B21" s="602" t="s">
        <v>1108</v>
      </c>
      <c r="C21" s="603">
        <v>195</v>
      </c>
      <c r="D21" s="604">
        <v>20</v>
      </c>
      <c r="E21" s="605" t="s">
        <v>102</v>
      </c>
      <c r="F21" s="606">
        <v>3900</v>
      </c>
      <c r="G21" s="398">
        <v>10</v>
      </c>
      <c r="H21" s="607">
        <v>1950</v>
      </c>
      <c r="I21" s="398"/>
      <c r="J21" s="607"/>
      <c r="K21" s="398">
        <v>10</v>
      </c>
      <c r="L21" s="607">
        <v>1950</v>
      </c>
      <c r="M21" s="398"/>
      <c r="N21" s="607"/>
      <c r="O21" s="567"/>
    </row>
    <row r="22" spans="1:15" ht="15.75">
      <c r="A22" s="398">
        <v>12</v>
      </c>
      <c r="B22" s="602" t="s">
        <v>1109</v>
      </c>
      <c r="C22" s="603">
        <v>195</v>
      </c>
      <c r="D22" s="604">
        <v>20</v>
      </c>
      <c r="E22" s="605" t="s">
        <v>102</v>
      </c>
      <c r="F22" s="606">
        <v>3900</v>
      </c>
      <c r="G22" s="398">
        <v>10</v>
      </c>
      <c r="H22" s="607">
        <v>1950</v>
      </c>
      <c r="I22" s="398"/>
      <c r="J22" s="607"/>
      <c r="K22" s="398">
        <v>10</v>
      </c>
      <c r="L22" s="607">
        <v>1950</v>
      </c>
      <c r="M22" s="398"/>
      <c r="N22" s="607"/>
      <c r="O22" s="567"/>
    </row>
    <row r="23" spans="1:15" ht="15.75">
      <c r="A23" s="398">
        <v>13</v>
      </c>
      <c r="B23" s="602" t="s">
        <v>1110</v>
      </c>
      <c r="C23" s="603">
        <v>35</v>
      </c>
      <c r="D23" s="604">
        <v>10</v>
      </c>
      <c r="E23" s="605" t="s">
        <v>26</v>
      </c>
      <c r="F23" s="606">
        <v>350</v>
      </c>
      <c r="G23" s="398">
        <v>5</v>
      </c>
      <c r="H23" s="607">
        <v>175</v>
      </c>
      <c r="I23" s="398"/>
      <c r="J23" s="607"/>
      <c r="K23" s="398">
        <v>5</v>
      </c>
      <c r="L23" s="607">
        <v>175</v>
      </c>
      <c r="M23" s="398"/>
      <c r="N23" s="607"/>
      <c r="O23" s="567"/>
    </row>
    <row r="24" spans="1:15" ht="15.75">
      <c r="A24" s="398">
        <v>14</v>
      </c>
      <c r="B24" s="602" t="s">
        <v>1111</v>
      </c>
      <c r="C24" s="603">
        <v>11</v>
      </c>
      <c r="D24" s="604">
        <v>100</v>
      </c>
      <c r="E24" s="605" t="s">
        <v>162</v>
      </c>
      <c r="F24" s="606">
        <v>1100</v>
      </c>
      <c r="G24" s="398">
        <v>50</v>
      </c>
      <c r="H24" s="607">
        <v>550</v>
      </c>
      <c r="I24" s="398"/>
      <c r="J24" s="607"/>
      <c r="K24" s="398">
        <v>50</v>
      </c>
      <c r="L24" s="607">
        <v>550</v>
      </c>
      <c r="M24" s="398"/>
      <c r="N24" s="607"/>
      <c r="O24" s="567"/>
    </row>
    <row r="25" spans="1:15" ht="15.75">
      <c r="A25" s="398">
        <v>15</v>
      </c>
      <c r="B25" s="602" t="s">
        <v>1112</v>
      </c>
      <c r="C25" s="603">
        <v>75</v>
      </c>
      <c r="D25" s="604">
        <v>6</v>
      </c>
      <c r="E25" s="605" t="s">
        <v>162</v>
      </c>
      <c r="F25" s="606">
        <v>450</v>
      </c>
      <c r="G25" s="398">
        <v>3</v>
      </c>
      <c r="H25" s="607">
        <v>225</v>
      </c>
      <c r="I25" s="398"/>
      <c r="J25" s="607"/>
      <c r="K25" s="398">
        <v>3</v>
      </c>
      <c r="L25" s="607">
        <v>225</v>
      </c>
      <c r="M25" s="398"/>
      <c r="N25" s="607"/>
      <c r="O25" s="567"/>
    </row>
    <row r="26" spans="1:15" ht="15.75">
      <c r="A26" s="398"/>
      <c r="B26" s="602"/>
      <c r="C26" s="603"/>
      <c r="D26" s="604"/>
      <c r="E26" s="605"/>
      <c r="F26" s="606"/>
      <c r="G26" s="398"/>
      <c r="H26" s="607"/>
      <c r="I26" s="398"/>
      <c r="J26" s="607"/>
      <c r="K26" s="398"/>
      <c r="L26" s="607"/>
      <c r="M26" s="398"/>
      <c r="N26" s="607"/>
      <c r="O26" s="567"/>
    </row>
    <row r="27" spans="1:15" ht="15.75">
      <c r="A27" s="398"/>
      <c r="B27" s="602"/>
      <c r="C27" s="603"/>
      <c r="D27" s="604"/>
      <c r="E27" s="605"/>
      <c r="F27" s="606"/>
      <c r="G27" s="398"/>
      <c r="H27" s="607"/>
      <c r="I27" s="398"/>
      <c r="J27" s="607"/>
      <c r="K27" s="398"/>
      <c r="L27" s="607"/>
      <c r="M27" s="398"/>
      <c r="N27" s="607"/>
      <c r="O27" s="567"/>
    </row>
    <row r="28" spans="1:15" ht="15.75">
      <c r="A28" s="398">
        <v>16</v>
      </c>
      <c r="B28" s="602" t="s">
        <v>1113</v>
      </c>
      <c r="C28" s="603">
        <v>5</v>
      </c>
      <c r="D28" s="604">
        <v>100</v>
      </c>
      <c r="E28" s="605" t="s">
        <v>162</v>
      </c>
      <c r="F28" s="606">
        <v>500</v>
      </c>
      <c r="G28" s="398">
        <v>25</v>
      </c>
      <c r="H28" s="607">
        <v>125</v>
      </c>
      <c r="I28" s="398"/>
      <c r="J28" s="607"/>
      <c r="K28" s="398">
        <v>25</v>
      </c>
      <c r="L28" s="607">
        <v>125</v>
      </c>
      <c r="M28" s="398"/>
      <c r="N28" s="607"/>
      <c r="O28" s="567"/>
    </row>
    <row r="29" spans="1:15" ht="15.75">
      <c r="A29" s="398">
        <v>17</v>
      </c>
      <c r="B29" s="602" t="s">
        <v>1114</v>
      </c>
      <c r="C29" s="603">
        <v>2.5</v>
      </c>
      <c r="D29" s="604">
        <v>100</v>
      </c>
      <c r="E29" s="605" t="s">
        <v>162</v>
      </c>
      <c r="F29" s="606">
        <v>250</v>
      </c>
      <c r="G29" s="398">
        <v>50</v>
      </c>
      <c r="H29" s="607">
        <v>100</v>
      </c>
      <c r="I29" s="398"/>
      <c r="J29" s="607"/>
      <c r="K29" s="398"/>
      <c r="L29" s="607"/>
      <c r="M29" s="398">
        <v>50</v>
      </c>
      <c r="N29" s="610">
        <v>100</v>
      </c>
      <c r="O29" s="567"/>
    </row>
    <row r="30" spans="1:15" ht="15.75">
      <c r="A30" s="398">
        <v>18</v>
      </c>
      <c r="B30" s="602" t="s">
        <v>1115</v>
      </c>
      <c r="C30" s="603">
        <v>5</v>
      </c>
      <c r="D30" s="604">
        <v>100</v>
      </c>
      <c r="E30" s="605" t="s">
        <v>162</v>
      </c>
      <c r="F30" s="606">
        <v>500</v>
      </c>
      <c r="G30" s="398">
        <v>50</v>
      </c>
      <c r="H30" s="607">
        <v>250</v>
      </c>
      <c r="I30" s="398"/>
      <c r="J30" s="607"/>
      <c r="K30" s="398">
        <v>50</v>
      </c>
      <c r="L30" s="607">
        <v>250</v>
      </c>
      <c r="M30" s="398"/>
      <c r="N30" s="607"/>
      <c r="O30" s="567"/>
    </row>
    <row r="31" spans="1:15" ht="15.75">
      <c r="A31" s="398">
        <v>19</v>
      </c>
      <c r="B31" s="602" t="s">
        <v>1116</v>
      </c>
      <c r="C31" s="608">
        <v>70</v>
      </c>
      <c r="D31" s="604">
        <v>24</v>
      </c>
      <c r="E31" s="605" t="s">
        <v>162</v>
      </c>
      <c r="F31" s="606">
        <v>1680</v>
      </c>
      <c r="G31" s="398">
        <v>12</v>
      </c>
      <c r="H31" s="607">
        <v>840</v>
      </c>
      <c r="I31" s="398"/>
      <c r="J31" s="607"/>
      <c r="K31" s="398">
        <v>12</v>
      </c>
      <c r="L31" s="607">
        <v>840</v>
      </c>
      <c r="M31" s="398"/>
      <c r="N31" s="607"/>
      <c r="O31" s="567"/>
    </row>
    <row r="32" spans="1:15" ht="15.75">
      <c r="A32" s="398" t="s">
        <v>66</v>
      </c>
      <c r="B32" s="602"/>
      <c r="C32" s="608"/>
      <c r="D32" s="604"/>
      <c r="E32" s="605"/>
      <c r="F32" s="606">
        <f>SUM(F11:F31)</f>
        <v>74133</v>
      </c>
      <c r="G32" s="398"/>
      <c r="H32" s="607">
        <f>SUM(H12:H31)</f>
        <v>36688</v>
      </c>
      <c r="I32" s="398"/>
      <c r="J32" s="607"/>
      <c r="K32" s="398"/>
      <c r="L32" s="610">
        <f>SUM(L16:L31)</f>
        <v>35065</v>
      </c>
      <c r="M32" s="398"/>
      <c r="N32" s="610">
        <v>100</v>
      </c>
      <c r="O32" s="567"/>
    </row>
    <row r="33" spans="1:15" s="245" customFormat="1" ht="15.75">
      <c r="A33" s="859"/>
      <c r="B33" s="860"/>
      <c r="C33" s="861"/>
      <c r="D33" s="862"/>
      <c r="E33" s="863"/>
      <c r="F33" s="864"/>
      <c r="G33" s="858"/>
      <c r="H33" s="860"/>
      <c r="I33" s="860"/>
      <c r="J33" s="860"/>
      <c r="K33" s="860"/>
      <c r="L33" s="860"/>
      <c r="M33" s="860"/>
      <c r="N33" s="865"/>
      <c r="O33" s="567"/>
    </row>
    <row r="34" spans="1:15" s="245" customFormat="1" ht="15.75">
      <c r="A34" s="866"/>
      <c r="B34" s="858" t="s">
        <v>2</v>
      </c>
      <c r="C34" s="867"/>
      <c r="D34" s="868"/>
      <c r="E34" s="869"/>
      <c r="F34" s="858"/>
      <c r="G34" s="858"/>
      <c r="H34" s="858"/>
      <c r="I34" s="858"/>
      <c r="J34" s="858"/>
      <c r="K34" s="858"/>
      <c r="L34" s="858"/>
      <c r="M34" s="858"/>
      <c r="N34" s="870"/>
      <c r="O34" s="567"/>
    </row>
    <row r="35" spans="1:15" s="245" customFormat="1" ht="15.75">
      <c r="A35" s="866"/>
      <c r="B35" s="858"/>
      <c r="C35" s="867"/>
      <c r="D35" s="868"/>
      <c r="E35" s="869"/>
      <c r="F35" s="858"/>
      <c r="G35" s="858"/>
      <c r="H35" s="858"/>
      <c r="I35" s="858"/>
      <c r="J35" s="858"/>
      <c r="K35" s="858"/>
      <c r="L35" s="858"/>
      <c r="M35" s="858"/>
      <c r="N35" s="870"/>
      <c r="O35" s="567"/>
    </row>
    <row r="36" spans="1:15" s="245" customFormat="1" ht="15.75">
      <c r="A36" s="866"/>
      <c r="B36" s="858"/>
      <c r="C36" s="867"/>
      <c r="D36" s="868"/>
      <c r="E36" s="869"/>
      <c r="F36" s="858"/>
      <c r="G36" s="858"/>
      <c r="H36" s="858"/>
      <c r="I36" s="858"/>
      <c r="J36" s="858"/>
      <c r="K36" s="858"/>
      <c r="L36" s="858"/>
      <c r="M36" s="858"/>
      <c r="N36" s="870"/>
      <c r="O36" s="567"/>
    </row>
    <row r="37" spans="1:15" ht="15.75">
      <c r="A37" s="612"/>
      <c r="B37" s="571"/>
      <c r="C37" s="613"/>
      <c r="D37" s="614"/>
      <c r="E37" s="615"/>
      <c r="F37" s="571"/>
      <c r="G37" s="571"/>
      <c r="H37" s="571"/>
      <c r="I37" s="571"/>
      <c r="J37" s="939"/>
      <c r="K37" s="939"/>
      <c r="L37" s="939"/>
      <c r="M37" s="571"/>
      <c r="N37" s="616"/>
      <c r="O37" s="567"/>
    </row>
    <row r="38" spans="1:15" ht="15.75">
      <c r="A38" s="612"/>
      <c r="B38" s="858" t="s">
        <v>271</v>
      </c>
      <c r="C38" s="613" t="s">
        <v>1117</v>
      </c>
      <c r="D38" s="614"/>
      <c r="E38" s="615"/>
      <c r="F38" s="571" t="s">
        <v>1118</v>
      </c>
      <c r="G38" s="571"/>
      <c r="H38" s="858" t="s">
        <v>1119</v>
      </c>
      <c r="I38" s="571"/>
      <c r="J38" s="936" t="s">
        <v>274</v>
      </c>
      <c r="K38" s="936"/>
      <c r="L38" s="936"/>
      <c r="M38" s="571"/>
      <c r="N38" s="616"/>
      <c r="O38" s="567"/>
    </row>
    <row r="39" spans="1:15" s="245" customFormat="1" ht="15.75">
      <c r="A39" s="852"/>
      <c r="B39" s="853"/>
      <c r="C39" s="854" t="s">
        <v>1120</v>
      </c>
      <c r="D39" s="855"/>
      <c r="E39" s="856"/>
      <c r="F39" s="853" t="s">
        <v>1121</v>
      </c>
      <c r="G39" s="853"/>
      <c r="H39" s="853"/>
      <c r="I39" s="853"/>
      <c r="J39" s="853"/>
      <c r="K39" s="853" t="s">
        <v>1122</v>
      </c>
      <c r="L39" s="853"/>
      <c r="M39" s="853"/>
      <c r="N39" s="857"/>
      <c r="O39" s="567"/>
    </row>
    <row r="40" spans="1:15">
      <c r="A40" s="276"/>
      <c r="B40" s="276"/>
      <c r="C40" s="277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</row>
    <row r="41" spans="1:15">
      <c r="A41" s="276"/>
      <c r="B41" s="276"/>
      <c r="C41" s="277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</row>
    <row r="42" spans="1:15">
      <c r="A42" s="276"/>
      <c r="B42" s="276"/>
      <c r="C42" s="277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</row>
    <row r="43" spans="1:15">
      <c r="A43" s="276"/>
      <c r="B43" s="276"/>
      <c r="C43" s="277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5">
      <c r="A44" s="276"/>
      <c r="B44" s="276"/>
      <c r="C44" s="277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  <row r="45" spans="1:15">
      <c r="A45" s="276"/>
      <c r="B45" s="276"/>
      <c r="C45" s="277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5">
      <c r="A46" s="276"/>
      <c r="B46" s="276"/>
      <c r="C46" s="277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</row>
    <row r="47" spans="1:15">
      <c r="A47" s="276"/>
      <c r="B47" s="276"/>
      <c r="C47" s="277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5">
      <c r="A48" s="276"/>
      <c r="B48" s="276"/>
      <c r="C48" s="277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 ht="15.75">
      <c r="A50" s="565" t="s">
        <v>65</v>
      </c>
      <c r="B50" s="565"/>
      <c r="C50" s="566"/>
      <c r="D50" s="565"/>
      <c r="E50" s="565"/>
      <c r="F50" s="565"/>
      <c r="G50" s="565"/>
      <c r="H50" s="565"/>
      <c r="I50" s="565"/>
      <c r="J50" s="565"/>
      <c r="K50" s="565"/>
      <c r="L50" s="565"/>
      <c r="M50" s="565"/>
      <c r="N50" s="565"/>
      <c r="O50" s="567"/>
    </row>
    <row r="51" spans="1:15" ht="15.75">
      <c r="A51" s="937" t="s">
        <v>61</v>
      </c>
      <c r="B51" s="937"/>
      <c r="C51" s="937"/>
      <c r="D51" s="937"/>
      <c r="E51" s="937"/>
      <c r="F51" s="937"/>
      <c r="G51" s="937"/>
      <c r="H51" s="937"/>
      <c r="I51" s="937"/>
      <c r="J51" s="937"/>
      <c r="K51" s="937"/>
      <c r="L51" s="937"/>
      <c r="M51" s="937"/>
      <c r="N51" s="937"/>
      <c r="O51" s="937"/>
    </row>
    <row r="52" spans="1:15" ht="15.75">
      <c r="A52" s="938" t="s">
        <v>1123</v>
      </c>
      <c r="B52" s="938"/>
      <c r="C52" s="938"/>
      <c r="D52" s="938"/>
      <c r="E52" s="938"/>
      <c r="F52" s="938"/>
      <c r="G52" s="938"/>
      <c r="H52" s="938"/>
      <c r="I52" s="938"/>
      <c r="J52" s="938"/>
      <c r="K52" s="938"/>
      <c r="L52" s="938"/>
      <c r="M52" s="938"/>
      <c r="N52" s="938"/>
      <c r="O52" s="938"/>
    </row>
    <row r="53" spans="1:15" ht="15.75">
      <c r="A53" s="565"/>
      <c r="B53" s="565"/>
      <c r="C53" s="568"/>
      <c r="D53" s="569"/>
      <c r="E53" s="570"/>
      <c r="F53" s="571"/>
      <c r="G53" s="565"/>
      <c r="H53" s="565"/>
      <c r="I53" s="565"/>
      <c r="J53" s="565"/>
      <c r="K53" s="565"/>
      <c r="L53" s="565"/>
      <c r="M53" s="565"/>
      <c r="N53" s="565"/>
      <c r="O53" s="567"/>
    </row>
    <row r="54" spans="1:15" ht="15.75">
      <c r="A54" s="572" t="s">
        <v>713</v>
      </c>
      <c r="B54" s="572"/>
      <c r="C54" s="568" t="s">
        <v>1124</v>
      </c>
      <c r="D54" s="569"/>
      <c r="E54" s="570"/>
      <c r="F54" s="565"/>
      <c r="G54" s="565"/>
      <c r="H54" s="565"/>
      <c r="I54" s="565"/>
      <c r="J54" s="565"/>
      <c r="K54" s="565"/>
      <c r="L54" s="565"/>
      <c r="M54" s="565"/>
      <c r="N54" s="565"/>
      <c r="O54" s="567"/>
    </row>
    <row r="55" spans="1:15" ht="15.75">
      <c r="A55" s="573" t="s">
        <v>554</v>
      </c>
      <c r="B55" s="574"/>
      <c r="C55" s="575"/>
      <c r="D55" s="576"/>
      <c r="E55" s="577"/>
      <c r="F55" s="578" t="s">
        <v>57</v>
      </c>
      <c r="G55" s="579"/>
      <c r="H55" s="579"/>
      <c r="I55" s="579"/>
      <c r="J55" s="580"/>
      <c r="K55" s="574" t="s">
        <v>1125</v>
      </c>
      <c r="L55" s="574"/>
      <c r="M55" s="574"/>
      <c r="N55" s="581"/>
      <c r="O55" s="567"/>
    </row>
    <row r="56" spans="1:15" ht="15.75">
      <c r="A56" s="582" t="s">
        <v>496</v>
      </c>
      <c r="B56" s="572" t="s">
        <v>1095</v>
      </c>
      <c r="C56" s="583"/>
      <c r="D56" s="584"/>
      <c r="E56" s="585"/>
      <c r="F56" s="586" t="s">
        <v>54</v>
      </c>
      <c r="G56" s="586" t="s">
        <v>53</v>
      </c>
      <c r="H56" s="587"/>
      <c r="I56" s="578" t="s">
        <v>52</v>
      </c>
      <c r="J56" s="580"/>
      <c r="K56" s="588" t="s">
        <v>51</v>
      </c>
      <c r="L56" s="588"/>
      <c r="M56" s="588"/>
      <c r="N56" s="587"/>
      <c r="O56" s="567"/>
    </row>
    <row r="57" spans="1:15" ht="15.75">
      <c r="A57" s="589"/>
      <c r="B57" s="573"/>
      <c r="C57" s="590"/>
      <c r="D57" s="591"/>
      <c r="E57" s="592"/>
      <c r="F57" s="573"/>
      <c r="G57" s="932" t="s">
        <v>50</v>
      </c>
      <c r="H57" s="934"/>
      <c r="I57" s="934"/>
      <c r="J57" s="934"/>
      <c r="K57" s="934"/>
      <c r="L57" s="934"/>
      <c r="M57" s="934"/>
      <c r="N57" s="933"/>
      <c r="O57" s="567"/>
    </row>
    <row r="58" spans="1:15" ht="15.75">
      <c r="A58" s="593" t="s">
        <v>49</v>
      </c>
      <c r="B58" s="594" t="s">
        <v>48</v>
      </c>
      <c r="C58" s="595" t="s">
        <v>47</v>
      </c>
      <c r="D58" s="594" t="s">
        <v>46</v>
      </c>
      <c r="E58" s="617"/>
      <c r="F58" s="594" t="s">
        <v>45</v>
      </c>
      <c r="G58" s="932" t="s">
        <v>44</v>
      </c>
      <c r="H58" s="933"/>
      <c r="I58" s="932" t="s">
        <v>43</v>
      </c>
      <c r="J58" s="933"/>
      <c r="K58" s="932" t="s">
        <v>42</v>
      </c>
      <c r="L58" s="933"/>
      <c r="M58" s="932" t="s">
        <v>41</v>
      </c>
      <c r="N58" s="934"/>
      <c r="O58" s="567"/>
    </row>
    <row r="59" spans="1:15" ht="15.75">
      <c r="A59" s="596"/>
      <c r="B59" s="586"/>
      <c r="C59" s="597"/>
      <c r="D59" s="598"/>
      <c r="E59" s="599"/>
      <c r="F59" s="586"/>
      <c r="G59" s="600" t="s">
        <v>39</v>
      </c>
      <c r="H59" s="398" t="s">
        <v>38</v>
      </c>
      <c r="I59" s="398" t="s">
        <v>39</v>
      </c>
      <c r="J59" s="398" t="s">
        <v>40</v>
      </c>
      <c r="K59" s="600" t="s">
        <v>39</v>
      </c>
      <c r="L59" s="601" t="s">
        <v>40</v>
      </c>
      <c r="M59" s="600" t="s">
        <v>39</v>
      </c>
      <c r="N59" s="600" t="s">
        <v>38</v>
      </c>
      <c r="O59" s="567"/>
    </row>
    <row r="60" spans="1:15" ht="15.75">
      <c r="A60" s="398">
        <v>20</v>
      </c>
      <c r="B60" s="602" t="s">
        <v>1126</v>
      </c>
      <c r="C60" s="603">
        <v>45</v>
      </c>
      <c r="D60" s="604">
        <v>4</v>
      </c>
      <c r="E60" s="605" t="s">
        <v>28</v>
      </c>
      <c r="F60" s="606">
        <v>180</v>
      </c>
      <c r="G60" s="398">
        <v>2</v>
      </c>
      <c r="H60" s="609">
        <v>90</v>
      </c>
      <c r="I60" s="398"/>
      <c r="J60" s="607"/>
      <c r="K60" s="398"/>
      <c r="L60" s="607"/>
      <c r="M60" s="398">
        <v>2</v>
      </c>
      <c r="N60" s="607">
        <v>90</v>
      </c>
      <c r="O60" s="567"/>
    </row>
    <row r="61" spans="1:15" ht="15.75">
      <c r="A61" s="398">
        <v>22</v>
      </c>
      <c r="B61" s="602" t="s">
        <v>1127</v>
      </c>
      <c r="C61" s="603">
        <v>50</v>
      </c>
      <c r="D61" s="604">
        <v>6</v>
      </c>
      <c r="E61" s="605" t="s">
        <v>28</v>
      </c>
      <c r="F61" s="606">
        <v>300</v>
      </c>
      <c r="G61" s="398">
        <v>2</v>
      </c>
      <c r="H61" s="606">
        <v>100</v>
      </c>
      <c r="I61" s="398"/>
      <c r="J61" s="607"/>
      <c r="K61" s="398">
        <v>2</v>
      </c>
      <c r="L61" s="607">
        <v>100</v>
      </c>
      <c r="M61" s="398">
        <v>2</v>
      </c>
      <c r="N61" s="610">
        <v>100</v>
      </c>
      <c r="O61" s="567"/>
    </row>
    <row r="62" spans="1:15" ht="15.75">
      <c r="A62" s="398">
        <v>23</v>
      </c>
      <c r="B62" s="602" t="s">
        <v>569</v>
      </c>
      <c r="C62" s="603">
        <v>75</v>
      </c>
      <c r="D62" s="604">
        <v>10</v>
      </c>
      <c r="E62" s="605" t="s">
        <v>1128</v>
      </c>
      <c r="F62" s="606">
        <v>750</v>
      </c>
      <c r="G62" s="398">
        <v>5</v>
      </c>
      <c r="H62" s="606">
        <v>375</v>
      </c>
      <c r="I62" s="398"/>
      <c r="J62" s="607"/>
      <c r="K62" s="398">
        <v>5</v>
      </c>
      <c r="L62" s="607">
        <v>375</v>
      </c>
      <c r="M62" s="398"/>
      <c r="N62" s="607"/>
      <c r="O62" s="567"/>
    </row>
    <row r="63" spans="1:15" ht="15.75">
      <c r="A63" s="398">
        <v>24</v>
      </c>
      <c r="B63" s="602" t="s">
        <v>1129</v>
      </c>
      <c r="C63" s="608">
        <v>35</v>
      </c>
      <c r="D63" s="604">
        <v>3</v>
      </c>
      <c r="E63" s="605" t="s">
        <v>28</v>
      </c>
      <c r="F63" s="606">
        <v>105</v>
      </c>
      <c r="G63" s="398">
        <v>2</v>
      </c>
      <c r="H63" s="606">
        <v>70</v>
      </c>
      <c r="I63" s="398"/>
      <c r="J63" s="607"/>
      <c r="K63" s="398"/>
      <c r="L63" s="607"/>
      <c r="M63" s="398">
        <v>1</v>
      </c>
      <c r="N63" s="607">
        <v>35</v>
      </c>
      <c r="O63" s="567"/>
    </row>
    <row r="64" spans="1:15" ht="15.75">
      <c r="A64" s="398">
        <v>25</v>
      </c>
      <c r="B64" s="602" t="s">
        <v>1130</v>
      </c>
      <c r="C64" s="608">
        <v>80</v>
      </c>
      <c r="D64" s="604">
        <v>12</v>
      </c>
      <c r="E64" s="605" t="s">
        <v>162</v>
      </c>
      <c r="F64" s="606">
        <v>960</v>
      </c>
      <c r="G64" s="398">
        <v>6</v>
      </c>
      <c r="H64" s="606">
        <v>480</v>
      </c>
      <c r="I64" s="398"/>
      <c r="J64" s="607"/>
      <c r="K64" s="398">
        <v>3</v>
      </c>
      <c r="L64" s="607">
        <v>240</v>
      </c>
      <c r="M64" s="398">
        <v>3</v>
      </c>
      <c r="N64" s="610">
        <v>240</v>
      </c>
      <c r="O64" s="567"/>
    </row>
    <row r="65" spans="1:15" ht="15.75">
      <c r="A65" s="398">
        <v>26</v>
      </c>
      <c r="B65" s="602" t="s">
        <v>1131</v>
      </c>
      <c r="C65" s="603">
        <v>35</v>
      </c>
      <c r="D65" s="604">
        <v>5</v>
      </c>
      <c r="E65" s="605" t="s">
        <v>162</v>
      </c>
      <c r="F65" s="606">
        <v>175</v>
      </c>
      <c r="G65" s="398">
        <v>2</v>
      </c>
      <c r="H65" s="609">
        <v>70</v>
      </c>
      <c r="I65" s="398"/>
      <c r="J65" s="607"/>
      <c r="K65" s="398">
        <v>3</v>
      </c>
      <c r="L65" s="607">
        <v>105</v>
      </c>
      <c r="M65" s="398"/>
      <c r="N65" s="607"/>
      <c r="O65" s="567"/>
    </row>
    <row r="66" spans="1:15" ht="15.75">
      <c r="A66" s="398">
        <v>27</v>
      </c>
      <c r="B66" s="602" t="s">
        <v>1132</v>
      </c>
      <c r="C66" s="603">
        <v>75</v>
      </c>
      <c r="D66" s="604">
        <v>5</v>
      </c>
      <c r="E66" s="605" t="s">
        <v>1133</v>
      </c>
      <c r="F66" s="606"/>
      <c r="G66" s="398">
        <v>2</v>
      </c>
      <c r="H66" s="606">
        <v>150</v>
      </c>
      <c r="I66" s="398"/>
      <c r="J66" s="607"/>
      <c r="K66" s="398">
        <v>3</v>
      </c>
      <c r="L66" s="607">
        <v>225</v>
      </c>
      <c r="M66" s="398"/>
      <c r="N66" s="607"/>
      <c r="O66" s="567"/>
    </row>
    <row r="67" spans="1:15" ht="15.75">
      <c r="A67" s="398">
        <v>28</v>
      </c>
      <c r="B67" s="602" t="s">
        <v>1134</v>
      </c>
      <c r="C67" s="603">
        <v>65</v>
      </c>
      <c r="D67" s="604">
        <v>2</v>
      </c>
      <c r="E67" s="605" t="s">
        <v>1135</v>
      </c>
      <c r="F67" s="606"/>
      <c r="G67" s="398">
        <v>2</v>
      </c>
      <c r="H67" s="606">
        <v>130</v>
      </c>
      <c r="I67" s="398"/>
      <c r="J67" s="607"/>
      <c r="K67" s="398"/>
      <c r="L67" s="607"/>
      <c r="M67" s="398"/>
      <c r="N67" s="607"/>
      <c r="O67" s="567"/>
    </row>
    <row r="68" spans="1:15" ht="15.75">
      <c r="A68" s="398">
        <v>29</v>
      </c>
      <c r="B68" s="602" t="s">
        <v>1013</v>
      </c>
      <c r="C68" s="603">
        <v>10</v>
      </c>
      <c r="D68" s="604">
        <v>20</v>
      </c>
      <c r="E68" s="605" t="s">
        <v>162</v>
      </c>
      <c r="F68" s="606">
        <v>2000</v>
      </c>
      <c r="G68" s="398">
        <v>10</v>
      </c>
      <c r="H68" s="606">
        <v>1000</v>
      </c>
      <c r="I68" s="398"/>
      <c r="J68" s="607"/>
      <c r="K68" s="398">
        <v>10</v>
      </c>
      <c r="L68" s="607">
        <v>1000</v>
      </c>
      <c r="M68" s="398"/>
      <c r="N68" s="607"/>
      <c r="O68" s="567"/>
    </row>
    <row r="69" spans="1:15" ht="15.75">
      <c r="A69" s="398">
        <v>30</v>
      </c>
      <c r="B69" s="602" t="s">
        <v>1136</v>
      </c>
      <c r="C69" s="603">
        <v>125</v>
      </c>
      <c r="D69" s="604">
        <v>2</v>
      </c>
      <c r="E69" s="605" t="s">
        <v>162</v>
      </c>
      <c r="F69" s="606">
        <v>250</v>
      </c>
      <c r="G69" s="398">
        <v>1</v>
      </c>
      <c r="H69" s="607">
        <v>125</v>
      </c>
      <c r="I69" s="398"/>
      <c r="J69" s="607"/>
      <c r="K69" s="398">
        <v>1</v>
      </c>
      <c r="L69" s="607">
        <v>125</v>
      </c>
      <c r="M69" s="398"/>
      <c r="N69" s="607"/>
      <c r="O69" s="567"/>
    </row>
    <row r="70" spans="1:15" ht="15.75">
      <c r="A70" s="398">
        <v>31</v>
      </c>
      <c r="B70" s="602" t="s">
        <v>1137</v>
      </c>
      <c r="C70" s="603">
        <v>350</v>
      </c>
      <c r="D70" s="604">
        <v>8</v>
      </c>
      <c r="E70" s="605" t="s">
        <v>1128</v>
      </c>
      <c r="F70" s="606">
        <v>2800</v>
      </c>
      <c r="G70" s="398">
        <v>4</v>
      </c>
      <c r="H70" s="607">
        <v>1400</v>
      </c>
      <c r="I70" s="398"/>
      <c r="J70" s="607"/>
      <c r="K70" s="398">
        <v>4</v>
      </c>
      <c r="L70" s="607">
        <v>1400</v>
      </c>
      <c r="M70" s="398"/>
      <c r="N70" s="607"/>
      <c r="O70" s="567"/>
    </row>
    <row r="71" spans="1:15" ht="15.75">
      <c r="A71" s="398">
        <v>32</v>
      </c>
      <c r="B71" s="602" t="s">
        <v>1138</v>
      </c>
      <c r="C71" s="603">
        <v>140</v>
      </c>
      <c r="D71" s="604">
        <v>6</v>
      </c>
      <c r="E71" s="605" t="s">
        <v>1139</v>
      </c>
      <c r="F71" s="606">
        <v>840</v>
      </c>
      <c r="G71" s="398">
        <v>2</v>
      </c>
      <c r="H71" s="607">
        <v>280</v>
      </c>
      <c r="I71" s="398"/>
      <c r="J71" s="607"/>
      <c r="K71" s="398">
        <v>4</v>
      </c>
      <c r="L71" s="607">
        <v>560</v>
      </c>
      <c r="M71" s="398"/>
      <c r="N71" s="607"/>
      <c r="O71" s="567"/>
    </row>
    <row r="72" spans="1:15" ht="15.75">
      <c r="A72" s="398">
        <v>33</v>
      </c>
      <c r="B72" s="602" t="s">
        <v>1140</v>
      </c>
      <c r="C72" s="603">
        <v>75</v>
      </c>
      <c r="D72" s="604">
        <v>8</v>
      </c>
      <c r="E72" s="605" t="s">
        <v>1141</v>
      </c>
      <c r="F72" s="606"/>
      <c r="G72" s="398">
        <v>3</v>
      </c>
      <c r="H72" s="607">
        <v>225</v>
      </c>
      <c r="I72" s="398"/>
      <c r="J72" s="607"/>
      <c r="K72" s="398">
        <v>3</v>
      </c>
      <c r="L72" s="607">
        <v>225</v>
      </c>
      <c r="M72" s="398">
        <v>2</v>
      </c>
      <c r="N72" s="610">
        <v>150</v>
      </c>
      <c r="O72" s="567"/>
    </row>
    <row r="73" spans="1:15" ht="15.75">
      <c r="A73" s="398">
        <v>34</v>
      </c>
      <c r="B73" s="602" t="s">
        <v>1142</v>
      </c>
      <c r="C73" s="603">
        <v>80</v>
      </c>
      <c r="D73" s="604">
        <v>6</v>
      </c>
      <c r="E73" s="605" t="s">
        <v>1128</v>
      </c>
      <c r="F73" s="606">
        <v>480</v>
      </c>
      <c r="G73" s="398">
        <v>3</v>
      </c>
      <c r="H73" s="607">
        <v>240</v>
      </c>
      <c r="I73" s="398"/>
      <c r="J73" s="607"/>
      <c r="K73" s="398">
        <v>3</v>
      </c>
      <c r="L73" s="607">
        <v>240</v>
      </c>
      <c r="M73" s="398"/>
      <c r="N73" s="610"/>
      <c r="O73" s="567"/>
    </row>
    <row r="74" spans="1:15" ht="15.75">
      <c r="A74" s="398">
        <v>35</v>
      </c>
      <c r="B74" s="602" t="s">
        <v>1143</v>
      </c>
      <c r="C74" s="603">
        <v>105</v>
      </c>
      <c r="D74" s="604">
        <v>2</v>
      </c>
      <c r="E74" s="605" t="s">
        <v>1144</v>
      </c>
      <c r="F74" s="606">
        <v>210</v>
      </c>
      <c r="G74" s="398">
        <v>1</v>
      </c>
      <c r="H74" s="607">
        <v>105</v>
      </c>
      <c r="I74" s="398"/>
      <c r="J74" s="607" t="s">
        <v>1145</v>
      </c>
      <c r="K74" s="398">
        <v>1</v>
      </c>
      <c r="L74" s="607">
        <v>105</v>
      </c>
      <c r="M74" s="398"/>
      <c r="N74" s="607"/>
      <c r="O74" s="567"/>
    </row>
    <row r="75" spans="1:15" ht="15.75">
      <c r="A75" s="398">
        <v>36</v>
      </c>
      <c r="B75" s="602" t="s">
        <v>123</v>
      </c>
      <c r="C75" s="603">
        <v>110</v>
      </c>
      <c r="D75" s="604">
        <v>2</v>
      </c>
      <c r="E75" s="605" t="s">
        <v>162</v>
      </c>
      <c r="F75" s="606">
        <v>220</v>
      </c>
      <c r="G75" s="398">
        <v>1</v>
      </c>
      <c r="H75" s="607">
        <v>110</v>
      </c>
      <c r="I75" s="398"/>
      <c r="J75" s="607"/>
      <c r="K75" s="398">
        <v>1</v>
      </c>
      <c r="L75" s="607">
        <v>110</v>
      </c>
      <c r="M75" s="398"/>
      <c r="N75" s="607"/>
      <c r="O75" s="567"/>
    </row>
    <row r="76" spans="1:15" ht="15.75">
      <c r="A76" s="398">
        <v>37</v>
      </c>
      <c r="B76" s="602" t="s">
        <v>1146</v>
      </c>
      <c r="C76" s="603">
        <v>350</v>
      </c>
      <c r="D76" s="604">
        <v>2</v>
      </c>
      <c r="E76" s="605" t="s">
        <v>162</v>
      </c>
      <c r="F76" s="606"/>
      <c r="G76" s="398">
        <v>1</v>
      </c>
      <c r="H76" s="606">
        <v>350</v>
      </c>
      <c r="I76" s="398">
        <v>1</v>
      </c>
      <c r="J76" s="607">
        <v>350</v>
      </c>
      <c r="K76" s="398"/>
      <c r="L76" s="607"/>
      <c r="M76" s="398"/>
      <c r="N76" s="607"/>
      <c r="O76" s="567"/>
    </row>
    <row r="77" spans="1:15" ht="15.75">
      <c r="A77" s="398">
        <v>38</v>
      </c>
      <c r="B77" s="602" t="s">
        <v>979</v>
      </c>
      <c r="C77" s="603">
        <v>500</v>
      </c>
      <c r="D77" s="604">
        <v>2</v>
      </c>
      <c r="E77" s="605" t="s">
        <v>162</v>
      </c>
      <c r="F77" s="606"/>
      <c r="G77" s="398"/>
      <c r="H77" s="607"/>
      <c r="I77" s="398">
        <v>2</v>
      </c>
      <c r="J77" s="607">
        <v>1000</v>
      </c>
      <c r="K77" s="398"/>
      <c r="L77" s="607"/>
      <c r="M77" s="398"/>
      <c r="N77" s="607"/>
      <c r="O77" s="567"/>
    </row>
    <row r="78" spans="1:15" ht="15.75">
      <c r="A78" s="398">
        <v>39</v>
      </c>
      <c r="B78" s="602" t="s">
        <v>957</v>
      </c>
      <c r="C78" s="603">
        <v>1200</v>
      </c>
      <c r="D78" s="604">
        <v>1</v>
      </c>
      <c r="E78" s="605" t="s">
        <v>7</v>
      </c>
      <c r="F78" s="606"/>
      <c r="G78" s="398"/>
      <c r="H78" s="606"/>
      <c r="I78" s="398">
        <v>1</v>
      </c>
      <c r="J78" s="607">
        <v>1200</v>
      </c>
      <c r="K78" s="398"/>
      <c r="L78" s="607"/>
      <c r="M78" s="398"/>
      <c r="N78" s="610"/>
      <c r="O78" s="567"/>
    </row>
    <row r="79" spans="1:15" ht="15.75">
      <c r="A79" s="398">
        <v>40</v>
      </c>
      <c r="B79" s="602" t="s">
        <v>1147</v>
      </c>
      <c r="C79" s="603">
        <v>150</v>
      </c>
      <c r="D79" s="604">
        <v>4</v>
      </c>
      <c r="E79" s="605" t="s">
        <v>162</v>
      </c>
      <c r="F79" s="606"/>
      <c r="G79" s="398"/>
      <c r="H79" s="607"/>
      <c r="I79" s="398">
        <v>4</v>
      </c>
      <c r="J79" s="607">
        <v>600</v>
      </c>
      <c r="K79" s="398"/>
      <c r="L79" s="607"/>
      <c r="M79" s="398"/>
      <c r="N79" s="607"/>
      <c r="O79" s="567"/>
    </row>
    <row r="80" spans="1:15" ht="15.75">
      <c r="A80" s="398">
        <v>41</v>
      </c>
      <c r="B80" s="602" t="s">
        <v>1148</v>
      </c>
      <c r="C80" s="608">
        <v>1500</v>
      </c>
      <c r="D80" s="604">
        <v>1</v>
      </c>
      <c r="E80" s="605" t="s">
        <v>7</v>
      </c>
      <c r="F80" s="606"/>
      <c r="G80" s="398"/>
      <c r="H80" s="607"/>
      <c r="I80" s="398">
        <v>1</v>
      </c>
      <c r="J80" s="607">
        <v>1500</v>
      </c>
      <c r="K80" s="398"/>
      <c r="L80" s="607"/>
      <c r="M80" s="398"/>
      <c r="N80" s="607"/>
      <c r="O80" s="567"/>
    </row>
    <row r="81" spans="1:15" ht="15.75">
      <c r="A81" s="398" t="s">
        <v>66</v>
      </c>
      <c r="B81" s="602"/>
      <c r="C81" s="608"/>
      <c r="D81" s="604"/>
      <c r="E81" s="605"/>
      <c r="F81" s="606">
        <f>SUM(F60:F80)</f>
        <v>9270</v>
      </c>
      <c r="G81" s="398"/>
      <c r="H81" s="606">
        <f>SUM(H60:H80)</f>
        <v>5300</v>
      </c>
      <c r="I81" s="398"/>
      <c r="J81" s="607">
        <f>SUM(J76:J80)</f>
        <v>4650</v>
      </c>
      <c r="K81" s="398"/>
      <c r="L81" s="610">
        <f>SUM(L61:L80)</f>
        <v>4810</v>
      </c>
      <c r="M81" s="398"/>
      <c r="N81" s="610">
        <f>SUM(N60:N80)</f>
        <v>615</v>
      </c>
      <c r="O81" s="567"/>
    </row>
    <row r="82" spans="1:15" ht="15.75">
      <c r="A82" s="573"/>
      <c r="B82" s="574"/>
      <c r="C82" s="575"/>
      <c r="D82" s="576"/>
      <c r="E82" s="577"/>
      <c r="F82" s="611"/>
      <c r="G82" s="571"/>
      <c r="H82" s="574"/>
      <c r="I82" s="574"/>
      <c r="J82" s="574"/>
      <c r="K82" s="574"/>
      <c r="L82" s="574"/>
      <c r="M82" s="574"/>
      <c r="N82" s="581"/>
      <c r="O82" s="567"/>
    </row>
    <row r="83" spans="1:15" ht="15.75">
      <c r="A83" s="612"/>
      <c r="B83" s="571" t="s">
        <v>2</v>
      </c>
      <c r="C83" s="613"/>
      <c r="D83" s="614"/>
      <c r="E83" s="615"/>
      <c r="F83" s="571"/>
      <c r="G83" s="571"/>
      <c r="H83" s="571"/>
      <c r="I83" s="571"/>
      <c r="J83" s="571"/>
      <c r="K83" s="571"/>
      <c r="L83" s="571"/>
      <c r="M83" s="571"/>
      <c r="N83" s="616"/>
      <c r="O83" s="567"/>
    </row>
    <row r="84" spans="1:15" ht="15.75">
      <c r="A84" s="612"/>
      <c r="B84" s="571"/>
      <c r="C84" s="613"/>
      <c r="D84" s="614"/>
      <c r="E84" s="615"/>
      <c r="F84" s="571"/>
      <c r="G84" s="571"/>
      <c r="H84" s="571"/>
      <c r="I84" s="571"/>
      <c r="J84" s="571"/>
      <c r="K84" s="571"/>
      <c r="L84" s="571"/>
      <c r="M84" s="571"/>
      <c r="N84" s="616"/>
      <c r="O84" s="567"/>
    </row>
    <row r="85" spans="1:15" ht="15.75">
      <c r="A85" s="612"/>
      <c r="B85" s="571"/>
      <c r="C85" s="613"/>
      <c r="D85" s="614"/>
      <c r="E85" s="615"/>
      <c r="F85" s="571"/>
      <c r="G85" s="571"/>
      <c r="H85" s="571"/>
      <c r="I85" s="571"/>
      <c r="J85" s="571"/>
      <c r="K85" s="571"/>
      <c r="L85" s="571"/>
      <c r="M85" s="571"/>
      <c r="N85" s="616"/>
      <c r="O85" s="567"/>
    </row>
    <row r="86" spans="1:15" ht="15.75">
      <c r="A86" s="612"/>
      <c r="B86" s="571"/>
      <c r="C86" s="613"/>
      <c r="D86" s="614"/>
      <c r="E86" s="615"/>
      <c r="F86" s="571"/>
      <c r="G86" s="571"/>
      <c r="H86" s="571"/>
      <c r="I86" s="571"/>
      <c r="J86" s="839"/>
      <c r="K86" s="839"/>
      <c r="L86" s="839"/>
      <c r="M86" s="571"/>
      <c r="N86" s="616"/>
      <c r="O86" s="567"/>
    </row>
    <row r="87" spans="1:15" ht="15.75">
      <c r="A87" s="612"/>
      <c r="B87" s="858" t="s">
        <v>271</v>
      </c>
      <c r="C87" s="931" t="s">
        <v>1117</v>
      </c>
      <c r="D87" s="931"/>
      <c r="E87" s="931"/>
      <c r="F87" s="571" t="s">
        <v>1149</v>
      </c>
      <c r="G87" s="571"/>
      <c r="H87" s="858" t="s">
        <v>1119</v>
      </c>
      <c r="I87" s="571"/>
      <c r="J87" s="838" t="s">
        <v>1150</v>
      </c>
      <c r="K87" s="838"/>
      <c r="L87" s="838"/>
      <c r="M87" s="571"/>
      <c r="N87" s="616"/>
      <c r="O87" s="567"/>
    </row>
    <row r="88" spans="1:15" s="245" customFormat="1" ht="15.75">
      <c r="A88" s="852"/>
      <c r="B88" s="853"/>
      <c r="C88" s="930" t="s">
        <v>1120</v>
      </c>
      <c r="D88" s="930"/>
      <c r="E88" s="930"/>
      <c r="F88" s="853" t="s">
        <v>1121</v>
      </c>
      <c r="G88" s="853"/>
      <c r="H88" s="853"/>
      <c r="I88" s="853"/>
      <c r="J88" s="853"/>
      <c r="K88" s="853" t="s">
        <v>1122</v>
      </c>
      <c r="L88" s="853"/>
      <c r="M88" s="853"/>
      <c r="N88" s="857"/>
      <c r="O88" s="567"/>
    </row>
    <row r="89" spans="1:15">
      <c r="A89" s="276"/>
    </row>
    <row r="90" spans="1:15">
      <c r="A90" s="276"/>
      <c r="B90" s="276"/>
      <c r="C90" s="277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</row>
    <row r="91" spans="1:15" ht="15.75">
      <c r="A91" s="565" t="s">
        <v>65</v>
      </c>
      <c r="B91" s="565"/>
      <c r="C91" s="566"/>
      <c r="D91" s="565"/>
      <c r="E91" s="565"/>
      <c r="F91" s="565"/>
      <c r="G91" s="565"/>
      <c r="H91" s="565"/>
      <c r="I91" s="565"/>
      <c r="J91" s="565"/>
      <c r="K91" s="565"/>
      <c r="L91" s="565"/>
      <c r="M91" s="565"/>
      <c r="N91" s="565"/>
      <c r="O91" s="567"/>
    </row>
    <row r="92" spans="1:15" ht="15.75">
      <c r="A92" s="937" t="s">
        <v>61</v>
      </c>
      <c r="B92" s="937"/>
      <c r="C92" s="937"/>
      <c r="D92" s="937"/>
      <c r="E92" s="937"/>
      <c r="F92" s="937"/>
      <c r="G92" s="937"/>
      <c r="H92" s="937"/>
      <c r="I92" s="937"/>
      <c r="J92" s="937"/>
      <c r="K92" s="937"/>
      <c r="L92" s="937"/>
      <c r="M92" s="937"/>
      <c r="N92" s="937"/>
      <c r="O92" s="937"/>
    </row>
    <row r="93" spans="1:15" ht="15.75">
      <c r="A93" s="938" t="s">
        <v>1151</v>
      </c>
      <c r="B93" s="938"/>
      <c r="C93" s="938"/>
      <c r="D93" s="938"/>
      <c r="E93" s="938"/>
      <c r="F93" s="938"/>
      <c r="G93" s="938"/>
      <c r="H93" s="938"/>
      <c r="I93" s="938"/>
      <c r="J93" s="938"/>
      <c r="K93" s="938"/>
      <c r="L93" s="938"/>
      <c r="M93" s="938"/>
      <c r="N93" s="938"/>
      <c r="O93" s="938"/>
    </row>
    <row r="94" spans="1:15" ht="15.75">
      <c r="A94" s="565"/>
      <c r="B94" s="565"/>
      <c r="C94" s="568"/>
      <c r="D94" s="569"/>
      <c r="E94" s="570"/>
      <c r="F94" s="571"/>
      <c r="G94" s="565"/>
      <c r="H94" s="565"/>
      <c r="I94" s="565"/>
      <c r="J94" s="565"/>
      <c r="K94" s="565"/>
      <c r="L94" s="565"/>
      <c r="M94" s="565"/>
      <c r="N94" s="565"/>
      <c r="O94" s="567"/>
    </row>
    <row r="95" spans="1:15" ht="15.75">
      <c r="A95" s="572" t="s">
        <v>713</v>
      </c>
      <c r="B95" s="572"/>
      <c r="C95" s="568" t="s">
        <v>1124</v>
      </c>
      <c r="D95" s="569"/>
      <c r="E95" s="570"/>
      <c r="F95" s="565"/>
      <c r="G95" s="565"/>
      <c r="H95" s="565"/>
      <c r="I95" s="565"/>
      <c r="J95" s="565"/>
      <c r="K95" s="565"/>
      <c r="L95" s="565"/>
      <c r="M95" s="565"/>
      <c r="N95" s="565"/>
      <c r="O95" s="567"/>
    </row>
    <row r="96" spans="1:15" ht="15.75">
      <c r="A96" s="573" t="s">
        <v>554</v>
      </c>
      <c r="B96" s="574"/>
      <c r="C96" s="575"/>
      <c r="D96" s="576"/>
      <c r="E96" s="577"/>
      <c r="F96" s="578" t="s">
        <v>57</v>
      </c>
      <c r="G96" s="579"/>
      <c r="H96" s="579"/>
      <c r="I96" s="579"/>
      <c r="J96" s="580"/>
      <c r="K96" s="574" t="s">
        <v>1152</v>
      </c>
      <c r="L96" s="574"/>
      <c r="M96" s="574"/>
      <c r="N96" s="581"/>
      <c r="O96" s="567"/>
    </row>
    <row r="97" spans="1:15" ht="15.75">
      <c r="A97" s="582" t="s">
        <v>496</v>
      </c>
      <c r="B97" s="572" t="s">
        <v>1153</v>
      </c>
      <c r="C97" s="583" t="s">
        <v>1154</v>
      </c>
      <c r="D97" s="584"/>
      <c r="E97" s="585"/>
      <c r="F97" s="586" t="s">
        <v>54</v>
      </c>
      <c r="G97" s="586" t="s">
        <v>53</v>
      </c>
      <c r="H97" s="587"/>
      <c r="I97" s="578" t="s">
        <v>52</v>
      </c>
      <c r="J97" s="580"/>
      <c r="K97" s="588" t="s">
        <v>51</v>
      </c>
      <c r="L97" s="588"/>
      <c r="M97" s="588"/>
      <c r="N97" s="587"/>
      <c r="O97" s="567"/>
    </row>
    <row r="98" spans="1:15" ht="15.75">
      <c r="A98" s="589"/>
      <c r="B98" s="573"/>
      <c r="C98" s="590"/>
      <c r="D98" s="591"/>
      <c r="E98" s="592"/>
      <c r="F98" s="573"/>
      <c r="G98" s="618" t="s">
        <v>50</v>
      </c>
      <c r="H98" s="619"/>
      <c r="I98" s="619"/>
      <c r="J98" s="619"/>
      <c r="K98" s="619"/>
      <c r="L98" s="619"/>
      <c r="M98" s="619"/>
      <c r="N98" s="620"/>
      <c r="O98" s="567"/>
    </row>
    <row r="99" spans="1:15" ht="15.75">
      <c r="A99" s="593" t="s">
        <v>49</v>
      </c>
      <c r="B99" s="594" t="s">
        <v>48</v>
      </c>
      <c r="C99" s="595" t="s">
        <v>47</v>
      </c>
      <c r="D99" s="594" t="s">
        <v>46</v>
      </c>
      <c r="E99" s="617"/>
      <c r="F99" s="594" t="s">
        <v>45</v>
      </c>
      <c r="G99" s="932" t="s">
        <v>44</v>
      </c>
      <c r="H99" s="933"/>
      <c r="I99" s="932" t="s">
        <v>43</v>
      </c>
      <c r="J99" s="934"/>
      <c r="K99" s="934" t="s">
        <v>42</v>
      </c>
      <c r="L99" s="933"/>
      <c r="M99" s="932" t="s">
        <v>41</v>
      </c>
      <c r="N99" s="934"/>
      <c r="O99" s="567"/>
    </row>
    <row r="100" spans="1:15" ht="15.75">
      <c r="A100" s="596"/>
      <c r="B100" s="586"/>
      <c r="C100" s="597"/>
      <c r="D100" s="598"/>
      <c r="E100" s="599"/>
      <c r="F100" s="586"/>
      <c r="G100" s="600" t="s">
        <v>39</v>
      </c>
      <c r="H100" s="398" t="s">
        <v>38</v>
      </c>
      <c r="I100" s="398" t="s">
        <v>39</v>
      </c>
      <c r="J100" s="398" t="s">
        <v>40</v>
      </c>
      <c r="K100" s="600" t="s">
        <v>39</v>
      </c>
      <c r="L100" s="601" t="s">
        <v>40</v>
      </c>
      <c r="M100" s="600" t="s">
        <v>39</v>
      </c>
      <c r="N100" s="600" t="s">
        <v>38</v>
      </c>
      <c r="O100" s="567"/>
    </row>
    <row r="101" spans="1:15" ht="15.75">
      <c r="A101" s="398">
        <v>42</v>
      </c>
      <c r="B101" s="315" t="s">
        <v>1155</v>
      </c>
      <c r="C101" s="603" t="s">
        <v>1156</v>
      </c>
      <c r="D101" s="604">
        <v>5</v>
      </c>
      <c r="E101" s="605" t="s">
        <v>1139</v>
      </c>
      <c r="F101" s="606" t="s">
        <v>1157</v>
      </c>
      <c r="G101" s="398"/>
      <c r="H101" s="609"/>
      <c r="I101" s="398">
        <v>5</v>
      </c>
      <c r="J101" s="607">
        <v>9500</v>
      </c>
      <c r="K101" s="398"/>
      <c r="L101" s="607"/>
      <c r="M101" s="398"/>
      <c r="N101" s="607"/>
      <c r="O101" s="567"/>
    </row>
    <row r="102" spans="1:15" ht="15.75">
      <c r="A102" s="398">
        <v>43</v>
      </c>
      <c r="B102" s="602" t="s">
        <v>1158</v>
      </c>
      <c r="C102" s="603">
        <v>170</v>
      </c>
      <c r="D102" s="604">
        <v>3</v>
      </c>
      <c r="E102" s="605" t="s">
        <v>162</v>
      </c>
      <c r="F102" s="606">
        <v>510</v>
      </c>
      <c r="G102" s="398"/>
      <c r="H102" s="606"/>
      <c r="I102" s="398">
        <v>3</v>
      </c>
      <c r="J102" s="607">
        <v>510</v>
      </c>
      <c r="K102" s="398"/>
      <c r="L102" s="607"/>
      <c r="M102" s="398"/>
      <c r="N102" s="610"/>
      <c r="O102" s="567"/>
    </row>
    <row r="103" spans="1:15" ht="15.75">
      <c r="A103" s="398">
        <v>44</v>
      </c>
      <c r="B103" s="602" t="s">
        <v>649</v>
      </c>
      <c r="C103" s="603">
        <v>45</v>
      </c>
      <c r="D103" s="604">
        <v>2</v>
      </c>
      <c r="E103" s="605" t="s">
        <v>162</v>
      </c>
      <c r="F103" s="606">
        <v>90</v>
      </c>
      <c r="G103" s="398"/>
      <c r="H103" s="606"/>
      <c r="I103" s="398">
        <v>2</v>
      </c>
      <c r="J103" s="607">
        <v>90</v>
      </c>
      <c r="K103" s="398"/>
      <c r="L103" s="607"/>
      <c r="M103" s="398"/>
      <c r="N103" s="607"/>
      <c r="O103" s="567"/>
    </row>
    <row r="104" spans="1:15" ht="15.75">
      <c r="A104" s="398">
        <v>45</v>
      </c>
      <c r="B104" s="602" t="s">
        <v>1159</v>
      </c>
      <c r="C104" s="608">
        <v>6000</v>
      </c>
      <c r="D104" s="604">
        <v>10</v>
      </c>
      <c r="E104" s="605" t="s">
        <v>162</v>
      </c>
      <c r="F104" s="606">
        <v>60000</v>
      </c>
      <c r="G104" s="398"/>
      <c r="H104" s="606"/>
      <c r="I104" s="398"/>
      <c r="J104" s="607"/>
      <c r="K104" s="398">
        <v>10</v>
      </c>
      <c r="L104" s="607">
        <v>60000</v>
      </c>
      <c r="M104" s="398"/>
      <c r="N104" s="607"/>
      <c r="O104" s="567"/>
    </row>
    <row r="105" spans="1:15" ht="15.75">
      <c r="A105" s="398">
        <v>46</v>
      </c>
      <c r="B105" s="602" t="s">
        <v>1160</v>
      </c>
      <c r="C105" s="608">
        <v>2500</v>
      </c>
      <c r="D105" s="604">
        <v>10</v>
      </c>
      <c r="E105" s="605" t="s">
        <v>162</v>
      </c>
      <c r="F105" s="606">
        <v>25000</v>
      </c>
      <c r="G105" s="398"/>
      <c r="H105" s="606"/>
      <c r="I105" s="398"/>
      <c r="J105" s="607"/>
      <c r="K105" s="398">
        <v>10</v>
      </c>
      <c r="L105" s="607">
        <v>25000</v>
      </c>
      <c r="M105" s="398"/>
      <c r="N105" s="610"/>
      <c r="O105" s="567"/>
    </row>
    <row r="106" spans="1:15" ht="15.75">
      <c r="A106" s="398">
        <v>47</v>
      </c>
      <c r="B106" s="602" t="s">
        <v>1161</v>
      </c>
      <c r="C106" s="603">
        <v>450</v>
      </c>
      <c r="D106" s="604">
        <v>1</v>
      </c>
      <c r="E106" s="605" t="s">
        <v>7</v>
      </c>
      <c r="F106" s="606">
        <v>450</v>
      </c>
      <c r="G106" s="398"/>
      <c r="H106" s="609"/>
      <c r="I106" s="398"/>
      <c r="J106" s="607"/>
      <c r="K106" s="398">
        <v>1</v>
      </c>
      <c r="L106" s="607">
        <v>450</v>
      </c>
      <c r="M106" s="398"/>
      <c r="N106" s="607"/>
      <c r="O106" s="567"/>
    </row>
    <row r="107" spans="1:15" ht="15.75">
      <c r="A107" s="398">
        <v>48</v>
      </c>
      <c r="B107" s="602" t="s">
        <v>1162</v>
      </c>
      <c r="C107" s="603">
        <v>2500</v>
      </c>
      <c r="D107" s="604">
        <v>20</v>
      </c>
      <c r="E107" s="605" t="s">
        <v>162</v>
      </c>
      <c r="F107" s="606">
        <v>50000</v>
      </c>
      <c r="G107" s="398"/>
      <c r="H107" s="606"/>
      <c r="I107" s="398"/>
      <c r="J107" s="607"/>
      <c r="K107" s="398">
        <v>20</v>
      </c>
      <c r="L107" s="607">
        <v>50000</v>
      </c>
      <c r="M107" s="398"/>
      <c r="N107" s="607"/>
      <c r="O107" s="567"/>
    </row>
    <row r="108" spans="1:15" ht="15.75">
      <c r="A108" s="398">
        <v>49</v>
      </c>
      <c r="B108" s="602" t="s">
        <v>1163</v>
      </c>
      <c r="C108" s="603">
        <v>60</v>
      </c>
      <c r="D108" s="604">
        <v>100</v>
      </c>
      <c r="E108" s="605" t="s">
        <v>162</v>
      </c>
      <c r="F108" s="606">
        <v>6000</v>
      </c>
      <c r="G108" s="398"/>
      <c r="H108" s="606"/>
      <c r="I108" s="398"/>
      <c r="J108" s="607"/>
      <c r="K108" s="398"/>
      <c r="L108" s="607"/>
      <c r="M108" s="398">
        <v>100</v>
      </c>
      <c r="N108" s="607">
        <v>6000</v>
      </c>
      <c r="O108" s="567"/>
    </row>
    <row r="109" spans="1:15" ht="15.75">
      <c r="A109" s="398">
        <v>50</v>
      </c>
      <c r="B109" s="602" t="s">
        <v>1164</v>
      </c>
      <c r="C109" s="603">
        <v>15000</v>
      </c>
      <c r="D109" s="604">
        <v>1</v>
      </c>
      <c r="E109" s="605" t="s">
        <v>7</v>
      </c>
      <c r="F109" s="606">
        <v>15000</v>
      </c>
      <c r="G109" s="398"/>
      <c r="H109" s="606"/>
      <c r="I109" s="398">
        <v>1</v>
      </c>
      <c r="J109" s="607">
        <v>15000</v>
      </c>
      <c r="K109" s="398"/>
      <c r="L109" s="607"/>
      <c r="M109" s="398"/>
      <c r="N109" s="607"/>
      <c r="O109" s="567"/>
    </row>
    <row r="110" spans="1:15" ht="15.75">
      <c r="A110" s="398">
        <v>51</v>
      </c>
      <c r="B110" s="602" t="s">
        <v>1165</v>
      </c>
      <c r="C110" s="603">
        <v>6000</v>
      </c>
      <c r="D110" s="604">
        <v>1</v>
      </c>
      <c r="E110" s="605" t="s">
        <v>162</v>
      </c>
      <c r="F110" s="606">
        <v>6000</v>
      </c>
      <c r="G110" s="398"/>
      <c r="H110" s="607"/>
      <c r="I110" s="398"/>
      <c r="J110" s="607"/>
      <c r="K110" s="398">
        <v>1</v>
      </c>
      <c r="L110" s="607">
        <v>6000</v>
      </c>
      <c r="M110" s="398"/>
      <c r="N110" s="607"/>
      <c r="O110" s="567"/>
    </row>
    <row r="111" spans="1:15" ht="15.75">
      <c r="A111" s="398">
        <v>52</v>
      </c>
      <c r="B111" s="602" t="s">
        <v>1166</v>
      </c>
      <c r="C111" s="603">
        <v>2500</v>
      </c>
      <c r="D111" s="604">
        <v>1</v>
      </c>
      <c r="E111" s="605" t="s">
        <v>162</v>
      </c>
      <c r="F111" s="606">
        <v>2500</v>
      </c>
      <c r="G111" s="398"/>
      <c r="H111" s="607"/>
      <c r="I111" s="398"/>
      <c r="J111" s="607"/>
      <c r="K111" s="398">
        <v>1</v>
      </c>
      <c r="L111" s="607">
        <v>2500</v>
      </c>
      <c r="M111" s="398"/>
      <c r="N111" s="607"/>
      <c r="O111" s="567"/>
    </row>
    <row r="112" spans="1:15" ht="15.75">
      <c r="A112" s="398">
        <v>53</v>
      </c>
      <c r="B112" s="602" t="s">
        <v>1167</v>
      </c>
      <c r="C112" s="603">
        <v>6000</v>
      </c>
      <c r="D112" s="604">
        <v>2</v>
      </c>
      <c r="E112" s="605" t="s">
        <v>162</v>
      </c>
      <c r="F112" s="606">
        <v>12000</v>
      </c>
      <c r="G112" s="398"/>
      <c r="H112" s="607"/>
      <c r="I112" s="398"/>
      <c r="J112" s="607"/>
      <c r="K112" s="398">
        <v>1</v>
      </c>
      <c r="L112" s="607">
        <v>12000</v>
      </c>
      <c r="M112" s="398"/>
      <c r="N112" s="607"/>
      <c r="O112" s="567"/>
    </row>
    <row r="113" spans="1:15" ht="15.75">
      <c r="A113" s="398">
        <v>54</v>
      </c>
      <c r="B113" s="602" t="s">
        <v>1168</v>
      </c>
      <c r="C113" s="603">
        <v>2500</v>
      </c>
      <c r="D113" s="604">
        <v>1</v>
      </c>
      <c r="E113" s="605" t="s">
        <v>162</v>
      </c>
      <c r="F113" s="606">
        <v>2500</v>
      </c>
      <c r="G113" s="398"/>
      <c r="H113" s="607"/>
      <c r="I113" s="398"/>
      <c r="J113" s="607"/>
      <c r="K113" s="398">
        <v>1</v>
      </c>
      <c r="L113" s="607">
        <v>2500</v>
      </c>
      <c r="M113" s="398"/>
      <c r="N113" s="610"/>
      <c r="O113" s="567"/>
    </row>
    <row r="114" spans="1:15" ht="15.75">
      <c r="A114" s="398">
        <v>55</v>
      </c>
      <c r="B114" s="602" t="s">
        <v>1169</v>
      </c>
      <c r="C114" s="603">
        <v>600</v>
      </c>
      <c r="D114" s="604">
        <v>2</v>
      </c>
      <c r="E114" s="605" t="s">
        <v>348</v>
      </c>
      <c r="F114" s="606">
        <v>1200</v>
      </c>
      <c r="G114" s="398"/>
      <c r="H114" s="607"/>
      <c r="I114" s="398">
        <v>2</v>
      </c>
      <c r="J114" s="607">
        <v>1200</v>
      </c>
      <c r="K114" s="398"/>
      <c r="L114" s="607"/>
      <c r="M114" s="398"/>
      <c r="N114" s="610"/>
      <c r="O114" s="567"/>
    </row>
    <row r="115" spans="1:15" ht="15.75">
      <c r="A115" s="398">
        <v>56</v>
      </c>
      <c r="B115" s="602" t="s">
        <v>1170</v>
      </c>
      <c r="C115" s="603">
        <v>600</v>
      </c>
      <c r="D115" s="604">
        <v>2</v>
      </c>
      <c r="E115" s="605" t="s">
        <v>348</v>
      </c>
      <c r="F115" s="606">
        <v>1200</v>
      </c>
      <c r="G115" s="398"/>
      <c r="H115" s="607"/>
      <c r="I115" s="398">
        <v>2</v>
      </c>
      <c r="J115" s="607">
        <v>1200</v>
      </c>
      <c r="K115" s="398"/>
      <c r="L115" s="607"/>
      <c r="M115" s="398"/>
      <c r="N115" s="607"/>
      <c r="O115" s="567"/>
    </row>
    <row r="116" spans="1:15" ht="15.75">
      <c r="A116" s="398">
        <v>57</v>
      </c>
      <c r="B116" s="602" t="s">
        <v>1171</v>
      </c>
      <c r="C116" s="603">
        <v>600</v>
      </c>
      <c r="D116" s="604">
        <v>2</v>
      </c>
      <c r="E116" s="605" t="s">
        <v>348</v>
      </c>
      <c r="F116" s="606">
        <v>1200</v>
      </c>
      <c r="G116" s="398"/>
      <c r="H116" s="607"/>
      <c r="I116" s="398">
        <v>2</v>
      </c>
      <c r="J116" s="607">
        <v>1200</v>
      </c>
      <c r="K116" s="398"/>
      <c r="L116" s="607"/>
      <c r="M116" s="398"/>
      <c r="N116" s="607"/>
      <c r="O116" s="567"/>
    </row>
    <row r="117" spans="1:15" ht="15.75">
      <c r="A117" s="398">
        <v>58</v>
      </c>
      <c r="B117" s="602" t="s">
        <v>1172</v>
      </c>
      <c r="C117" s="603">
        <v>600</v>
      </c>
      <c r="D117" s="604">
        <v>2</v>
      </c>
      <c r="E117" s="605" t="s">
        <v>348</v>
      </c>
      <c r="F117" s="606">
        <v>1200</v>
      </c>
      <c r="G117" s="398"/>
      <c r="H117" s="606"/>
      <c r="I117" s="398">
        <v>2</v>
      </c>
      <c r="J117" s="607">
        <v>1200</v>
      </c>
      <c r="K117" s="398"/>
      <c r="L117" s="607"/>
      <c r="M117" s="398"/>
      <c r="N117" s="607"/>
      <c r="O117" s="567"/>
    </row>
    <row r="118" spans="1:15" ht="15.75">
      <c r="A118" s="398">
        <v>59</v>
      </c>
      <c r="B118" s="602" t="s">
        <v>1173</v>
      </c>
      <c r="C118" s="603">
        <v>110</v>
      </c>
      <c r="D118" s="604">
        <v>1</v>
      </c>
      <c r="E118" s="605" t="s">
        <v>348</v>
      </c>
      <c r="F118" s="606">
        <v>110</v>
      </c>
      <c r="G118" s="398"/>
      <c r="H118" s="607"/>
      <c r="I118" s="398">
        <v>1</v>
      </c>
      <c r="J118" s="607">
        <v>110</v>
      </c>
      <c r="K118" s="398"/>
      <c r="L118" s="607"/>
      <c r="M118" s="398"/>
      <c r="N118" s="607"/>
      <c r="O118" s="567"/>
    </row>
    <row r="119" spans="1:15" ht="15.75">
      <c r="A119" s="398">
        <v>60</v>
      </c>
      <c r="B119" s="602" t="s">
        <v>1174</v>
      </c>
      <c r="C119" s="603">
        <v>150</v>
      </c>
      <c r="D119" s="604">
        <v>1</v>
      </c>
      <c r="E119" s="605" t="s">
        <v>348</v>
      </c>
      <c r="F119" s="606">
        <v>150</v>
      </c>
      <c r="G119" s="398"/>
      <c r="H119" s="606"/>
      <c r="I119" s="398">
        <v>1</v>
      </c>
      <c r="J119" s="607">
        <v>150</v>
      </c>
      <c r="K119" s="398"/>
      <c r="L119" s="607"/>
      <c r="M119" s="398"/>
      <c r="N119" s="610"/>
      <c r="O119" s="567"/>
    </row>
    <row r="120" spans="1:15" ht="15.75">
      <c r="A120" s="398">
        <v>61</v>
      </c>
      <c r="B120" s="602" t="s">
        <v>1175</v>
      </c>
      <c r="C120" s="603">
        <v>50</v>
      </c>
      <c r="D120" s="604">
        <v>3</v>
      </c>
      <c r="E120" s="605" t="s">
        <v>162</v>
      </c>
      <c r="F120" s="606">
        <v>150</v>
      </c>
      <c r="G120" s="398"/>
      <c r="H120" s="607"/>
      <c r="I120" s="398">
        <v>3</v>
      </c>
      <c r="J120" s="607">
        <v>150</v>
      </c>
      <c r="K120" s="398"/>
      <c r="L120" s="607"/>
      <c r="M120" s="398"/>
      <c r="N120" s="607"/>
      <c r="O120" s="567"/>
    </row>
    <row r="121" spans="1:15" ht="15.75">
      <c r="A121" s="398">
        <v>62</v>
      </c>
      <c r="B121" s="602" t="s">
        <v>1176</v>
      </c>
      <c r="C121" s="608">
        <v>150</v>
      </c>
      <c r="D121" s="604">
        <v>1</v>
      </c>
      <c r="E121" s="605" t="s">
        <v>7</v>
      </c>
      <c r="F121" s="606">
        <v>150</v>
      </c>
      <c r="G121" s="398"/>
      <c r="H121" s="607"/>
      <c r="I121" s="398">
        <v>1</v>
      </c>
      <c r="J121" s="607">
        <v>150</v>
      </c>
      <c r="K121" s="398"/>
      <c r="L121" s="607"/>
      <c r="M121" s="398"/>
      <c r="N121" s="607"/>
      <c r="O121" s="567"/>
    </row>
    <row r="122" spans="1:15" ht="15.75">
      <c r="A122" s="398"/>
      <c r="B122" s="602" t="s">
        <v>66</v>
      </c>
      <c r="C122" s="608"/>
      <c r="D122" s="604"/>
      <c r="E122" s="605"/>
      <c r="F122" s="606">
        <f>SUM(F102:F121)</f>
        <v>185410</v>
      </c>
      <c r="G122" s="398"/>
      <c r="H122" s="606"/>
      <c r="I122" s="398"/>
      <c r="J122" s="607">
        <f>SUM(J101:J121)</f>
        <v>30460</v>
      </c>
      <c r="K122" s="398"/>
      <c r="L122" s="610">
        <f>SUM(L104:L121)</f>
        <v>158450</v>
      </c>
      <c r="M122" s="398"/>
      <c r="N122" s="610">
        <f>SUM(N108:N121)</f>
        <v>6000</v>
      </c>
      <c r="O122" s="567"/>
    </row>
    <row r="123" spans="1:15" ht="15.75">
      <c r="A123" s="573"/>
      <c r="B123" s="574"/>
      <c r="C123" s="575"/>
      <c r="D123" s="576"/>
      <c r="E123" s="577"/>
      <c r="F123" s="611"/>
      <c r="G123" s="571"/>
      <c r="H123" s="574"/>
      <c r="I123" s="574"/>
      <c r="J123" s="574"/>
      <c r="K123" s="574"/>
      <c r="L123" s="574"/>
      <c r="M123" s="574"/>
      <c r="N123" s="581"/>
      <c r="O123" s="567"/>
    </row>
    <row r="124" spans="1:15" s="245" customFormat="1" ht="15.75">
      <c r="A124" s="866"/>
      <c r="B124" s="858" t="s">
        <v>2</v>
      </c>
      <c r="C124" s="867"/>
      <c r="D124" s="868"/>
      <c r="E124" s="869"/>
      <c r="F124" s="858"/>
      <c r="G124" s="858"/>
      <c r="H124" s="858"/>
      <c r="I124" s="858"/>
      <c r="J124" s="858"/>
      <c r="K124" s="858"/>
      <c r="L124" s="858"/>
      <c r="M124" s="858"/>
      <c r="N124" s="870"/>
      <c r="O124" s="567"/>
    </row>
    <row r="125" spans="1:15" s="245" customFormat="1" ht="15.75">
      <c r="A125" s="866"/>
      <c r="B125" s="858"/>
      <c r="C125" s="867"/>
      <c r="D125" s="868"/>
      <c r="E125" s="869"/>
      <c r="F125" s="858"/>
      <c r="G125" s="858"/>
      <c r="H125" s="858"/>
      <c r="I125" s="858"/>
      <c r="J125" s="858"/>
      <c r="K125" s="858"/>
      <c r="L125" s="858"/>
      <c r="M125" s="858"/>
      <c r="N125" s="870"/>
      <c r="O125" s="567"/>
    </row>
    <row r="126" spans="1:15" s="245" customFormat="1" ht="15.75">
      <c r="A126" s="866"/>
      <c r="B126" s="858"/>
      <c r="C126" s="867"/>
      <c r="D126" s="868"/>
      <c r="E126" s="869"/>
      <c r="F126" s="858"/>
      <c r="G126" s="858"/>
      <c r="H126" s="858"/>
      <c r="I126" s="858"/>
      <c r="J126" s="858"/>
      <c r="K126" s="858"/>
      <c r="L126" s="858"/>
      <c r="M126" s="858"/>
      <c r="N126" s="870"/>
      <c r="O126" s="567"/>
    </row>
    <row r="127" spans="1:15" ht="15.75">
      <c r="A127" s="612"/>
      <c r="B127" s="571"/>
      <c r="C127" s="613"/>
      <c r="D127" s="614"/>
      <c r="E127" s="615"/>
      <c r="F127" s="571"/>
      <c r="G127" s="571"/>
      <c r="H127" s="571"/>
      <c r="I127" s="571"/>
      <c r="J127" s="839"/>
      <c r="K127" s="839"/>
      <c r="L127" s="839"/>
      <c r="M127" s="571"/>
      <c r="N127" s="616"/>
      <c r="O127" s="567"/>
    </row>
    <row r="128" spans="1:15" ht="15.75">
      <c r="A128" s="612"/>
      <c r="B128" s="858" t="s">
        <v>271</v>
      </c>
      <c r="C128" s="613" t="s">
        <v>1117</v>
      </c>
      <c r="D128" s="614"/>
      <c r="E128" s="615"/>
      <c r="F128" s="571" t="s">
        <v>1149</v>
      </c>
      <c r="G128" s="571"/>
      <c r="H128" s="858" t="s">
        <v>1119</v>
      </c>
      <c r="I128" s="571" t="s">
        <v>1177</v>
      </c>
      <c r="J128" s="838"/>
      <c r="K128" s="838"/>
      <c r="L128" s="838"/>
      <c r="M128" s="571"/>
      <c r="N128" s="616"/>
      <c r="O128" s="567"/>
    </row>
    <row r="129" spans="1:15" s="245" customFormat="1" ht="15.75">
      <c r="A129" s="852"/>
      <c r="B129" s="853"/>
      <c r="C129" s="854" t="s">
        <v>1120</v>
      </c>
      <c r="D129" s="855"/>
      <c r="E129" s="856"/>
      <c r="F129" s="853" t="s">
        <v>1121</v>
      </c>
      <c r="G129" s="853"/>
      <c r="H129" s="853"/>
      <c r="I129" s="853"/>
      <c r="J129" s="853"/>
      <c r="K129" s="853" t="s">
        <v>1122</v>
      </c>
      <c r="L129" s="853"/>
      <c r="M129" s="853"/>
      <c r="N129" s="857"/>
      <c r="O129" s="567"/>
    </row>
    <row r="130" spans="1:15">
      <c r="A130" s="276"/>
      <c r="B130" s="276"/>
      <c r="C130" s="277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</row>
    <row r="131" spans="1:15">
      <c r="A131" s="276"/>
      <c r="B131" s="276"/>
      <c r="C131" s="277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</row>
    <row r="132" spans="1:15">
      <c r="A132" s="276"/>
      <c r="B132" s="276"/>
      <c r="C132" s="277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</row>
    <row r="133" spans="1:15" ht="15.75">
      <c r="A133" s="565" t="s">
        <v>65</v>
      </c>
      <c r="B133" s="565"/>
      <c r="C133" s="566"/>
      <c r="D133" s="565"/>
      <c r="E133" s="565"/>
      <c r="F133" s="565"/>
      <c r="G133" s="565"/>
      <c r="H133" s="565"/>
      <c r="I133" s="565"/>
      <c r="J133" s="565"/>
      <c r="K133" s="565"/>
      <c r="L133" s="565"/>
      <c r="M133" s="565"/>
      <c r="N133" s="565"/>
      <c r="O133" s="567"/>
    </row>
    <row r="134" spans="1:15" ht="15.75">
      <c r="A134" s="937" t="s">
        <v>61</v>
      </c>
      <c r="B134" s="937"/>
      <c r="C134" s="937"/>
      <c r="D134" s="937"/>
      <c r="E134" s="937"/>
      <c r="F134" s="937"/>
      <c r="G134" s="937"/>
      <c r="H134" s="937"/>
      <c r="I134" s="937"/>
      <c r="J134" s="937"/>
      <c r="K134" s="937"/>
      <c r="L134" s="937"/>
      <c r="M134" s="937"/>
      <c r="N134" s="937"/>
      <c r="O134" s="937"/>
    </row>
    <row r="135" spans="1:15" ht="15.75">
      <c r="A135" s="938" t="s">
        <v>1178</v>
      </c>
      <c r="B135" s="938"/>
      <c r="C135" s="938"/>
      <c r="D135" s="938"/>
      <c r="E135" s="938"/>
      <c r="F135" s="938"/>
      <c r="G135" s="938"/>
      <c r="H135" s="938"/>
      <c r="I135" s="938"/>
      <c r="J135" s="938"/>
      <c r="K135" s="938"/>
      <c r="L135" s="938"/>
      <c r="M135" s="938"/>
      <c r="N135" s="938"/>
      <c r="O135" s="938"/>
    </row>
    <row r="136" spans="1:15" ht="15.75">
      <c r="A136" s="565"/>
      <c r="B136" s="565"/>
      <c r="C136" s="568"/>
      <c r="D136" s="569"/>
      <c r="E136" s="570"/>
      <c r="F136" s="571"/>
      <c r="G136" s="565"/>
      <c r="H136" s="565"/>
      <c r="I136" s="565"/>
      <c r="J136" s="565"/>
      <c r="K136" s="565"/>
      <c r="L136" s="565"/>
      <c r="M136" s="565"/>
      <c r="N136" s="565"/>
      <c r="O136" s="567"/>
    </row>
    <row r="137" spans="1:15" ht="15.75">
      <c r="A137" s="572" t="s">
        <v>713</v>
      </c>
      <c r="B137" s="572"/>
      <c r="C137" s="568" t="s">
        <v>1124</v>
      </c>
      <c r="D137" s="569"/>
      <c r="E137" s="570"/>
      <c r="F137" s="565"/>
      <c r="G137" s="565"/>
      <c r="H137" s="565"/>
      <c r="I137" s="565"/>
      <c r="J137" s="565"/>
      <c r="K137" s="565"/>
      <c r="L137" s="565"/>
      <c r="M137" s="565"/>
      <c r="N137" s="565"/>
      <c r="O137" s="567"/>
    </row>
    <row r="138" spans="1:15" ht="15.75">
      <c r="A138" s="573" t="s">
        <v>554</v>
      </c>
      <c r="B138" s="574"/>
      <c r="C138" s="575"/>
      <c r="D138" s="576"/>
      <c r="E138" s="577"/>
      <c r="F138" s="578" t="s">
        <v>57</v>
      </c>
      <c r="G138" s="579"/>
      <c r="H138" s="579"/>
      <c r="I138" s="579"/>
      <c r="J138" s="580"/>
      <c r="K138" s="574" t="s">
        <v>1179</v>
      </c>
      <c r="L138" s="574"/>
      <c r="M138" s="574"/>
      <c r="N138" s="581"/>
      <c r="O138" s="567"/>
    </row>
    <row r="139" spans="1:15" ht="15.75">
      <c r="A139" s="582" t="s">
        <v>496</v>
      </c>
      <c r="B139" s="572" t="s">
        <v>1180</v>
      </c>
      <c r="C139" s="583"/>
      <c r="D139" s="584"/>
      <c r="E139" s="585"/>
      <c r="F139" s="586" t="s">
        <v>54</v>
      </c>
      <c r="G139" s="586" t="s">
        <v>53</v>
      </c>
      <c r="H139" s="587"/>
      <c r="I139" s="578" t="s">
        <v>52</v>
      </c>
      <c r="J139" s="580"/>
      <c r="K139" s="588" t="s">
        <v>51</v>
      </c>
      <c r="L139" s="588"/>
      <c r="M139" s="588"/>
      <c r="N139" s="587"/>
      <c r="O139" s="567"/>
    </row>
    <row r="140" spans="1:15" ht="15.75">
      <c r="A140" s="589"/>
      <c r="B140" s="573"/>
      <c r="C140" s="590"/>
      <c r="D140" s="591"/>
      <c r="E140" s="592"/>
      <c r="F140" s="573"/>
      <c r="G140" s="618" t="s">
        <v>50</v>
      </c>
      <c r="H140" s="619"/>
      <c r="I140" s="619"/>
      <c r="J140" s="619"/>
      <c r="K140" s="619"/>
      <c r="L140" s="619"/>
      <c r="M140" s="619"/>
      <c r="N140" s="620"/>
      <c r="O140" s="567"/>
    </row>
    <row r="141" spans="1:15" ht="15.75">
      <c r="A141" s="593" t="s">
        <v>49</v>
      </c>
      <c r="B141" s="594" t="s">
        <v>48</v>
      </c>
      <c r="C141" s="595" t="s">
        <v>47</v>
      </c>
      <c r="D141" s="594" t="s">
        <v>46</v>
      </c>
      <c r="E141" s="617"/>
      <c r="F141" s="594" t="s">
        <v>45</v>
      </c>
      <c r="G141" s="932" t="s">
        <v>44</v>
      </c>
      <c r="H141" s="933"/>
      <c r="I141" s="932" t="s">
        <v>43</v>
      </c>
      <c r="J141" s="934"/>
      <c r="K141" s="934" t="s">
        <v>42</v>
      </c>
      <c r="L141" s="934"/>
      <c r="M141" s="934" t="s">
        <v>41</v>
      </c>
      <c r="N141" s="934"/>
      <c r="O141" s="567"/>
    </row>
    <row r="142" spans="1:15" ht="15.75">
      <c r="A142" s="596"/>
      <c r="B142" s="586"/>
      <c r="C142" s="597"/>
      <c r="D142" s="598"/>
      <c r="E142" s="599"/>
      <c r="F142" s="586"/>
      <c r="G142" s="600" t="s">
        <v>39</v>
      </c>
      <c r="H142" s="398" t="s">
        <v>38</v>
      </c>
      <c r="I142" s="398" t="s">
        <v>39</v>
      </c>
      <c r="J142" s="398" t="s">
        <v>40</v>
      </c>
      <c r="K142" s="600" t="s">
        <v>39</v>
      </c>
      <c r="L142" s="601" t="s">
        <v>40</v>
      </c>
      <c r="M142" s="600" t="s">
        <v>39</v>
      </c>
      <c r="N142" s="600" t="s">
        <v>38</v>
      </c>
      <c r="O142" s="567"/>
    </row>
    <row r="143" spans="1:15" ht="15.75">
      <c r="A143" s="398">
        <v>63</v>
      </c>
      <c r="B143" s="602" t="s">
        <v>1181</v>
      </c>
      <c r="C143" s="603">
        <v>60</v>
      </c>
      <c r="D143" s="604">
        <v>1</v>
      </c>
      <c r="E143" s="605" t="s">
        <v>7</v>
      </c>
      <c r="F143" s="606">
        <v>60</v>
      </c>
      <c r="G143" s="398"/>
      <c r="H143" s="609"/>
      <c r="I143" s="398"/>
      <c r="J143" s="607"/>
      <c r="K143" s="398">
        <v>1</v>
      </c>
      <c r="L143" s="607">
        <v>60</v>
      </c>
      <c r="M143" s="398"/>
      <c r="N143" s="607"/>
      <c r="O143" s="567"/>
    </row>
    <row r="144" spans="1:15" ht="15.75">
      <c r="A144" s="398">
        <v>64</v>
      </c>
      <c r="B144" s="602" t="s">
        <v>1182</v>
      </c>
      <c r="C144" s="603">
        <v>6</v>
      </c>
      <c r="D144" s="604">
        <v>1</v>
      </c>
      <c r="E144" s="605" t="s">
        <v>602</v>
      </c>
      <c r="F144" s="606">
        <v>72</v>
      </c>
      <c r="G144" s="398"/>
      <c r="H144" s="606"/>
      <c r="I144" s="398">
        <v>1</v>
      </c>
      <c r="J144" s="607">
        <v>72</v>
      </c>
      <c r="K144" s="398"/>
      <c r="L144" s="607"/>
      <c r="M144" s="398"/>
      <c r="N144" s="610"/>
      <c r="O144" s="567"/>
    </row>
    <row r="145" spans="1:15" ht="15.75">
      <c r="A145" s="398">
        <v>65</v>
      </c>
      <c r="B145" s="602" t="s">
        <v>1183</v>
      </c>
      <c r="C145" s="603">
        <v>150</v>
      </c>
      <c r="D145" s="604">
        <v>2</v>
      </c>
      <c r="E145" s="605" t="s">
        <v>162</v>
      </c>
      <c r="F145" s="606">
        <v>300</v>
      </c>
      <c r="G145" s="398"/>
      <c r="H145" s="606"/>
      <c r="I145" s="398"/>
      <c r="J145" s="607"/>
      <c r="K145" s="398">
        <v>2</v>
      </c>
      <c r="L145" s="606">
        <v>300</v>
      </c>
      <c r="M145" s="398"/>
      <c r="N145" s="607"/>
      <c r="O145" s="567"/>
    </row>
    <row r="146" spans="1:15" ht="15.75">
      <c r="A146" s="398">
        <v>66</v>
      </c>
      <c r="B146" s="602" t="s">
        <v>1184</v>
      </c>
      <c r="C146" s="608">
        <v>150</v>
      </c>
      <c r="D146" s="604">
        <v>2</v>
      </c>
      <c r="E146" s="605" t="s">
        <v>162</v>
      </c>
      <c r="F146" s="606">
        <v>300</v>
      </c>
      <c r="G146" s="398"/>
      <c r="H146" s="606"/>
      <c r="I146" s="398"/>
      <c r="J146" s="607"/>
      <c r="K146" s="398">
        <v>2</v>
      </c>
      <c r="L146" s="606">
        <v>300</v>
      </c>
      <c r="M146" s="398"/>
      <c r="N146" s="607"/>
      <c r="O146" s="567"/>
    </row>
    <row r="147" spans="1:15" ht="15.75">
      <c r="A147" s="398">
        <v>67</v>
      </c>
      <c r="B147" s="602" t="s">
        <v>1185</v>
      </c>
      <c r="C147" s="608">
        <v>150</v>
      </c>
      <c r="D147" s="604">
        <v>2</v>
      </c>
      <c r="E147" s="605" t="s">
        <v>162</v>
      </c>
      <c r="F147" s="606">
        <v>300</v>
      </c>
      <c r="G147" s="398"/>
      <c r="H147" s="606"/>
      <c r="I147" s="398"/>
      <c r="J147" s="607"/>
      <c r="K147" s="398">
        <v>2</v>
      </c>
      <c r="L147" s="606">
        <v>300</v>
      </c>
      <c r="M147" s="398"/>
      <c r="N147" s="610"/>
      <c r="O147" s="567"/>
    </row>
    <row r="148" spans="1:15" ht="15.75">
      <c r="A148" s="398">
        <v>68</v>
      </c>
      <c r="B148" s="602" t="s">
        <v>1186</v>
      </c>
      <c r="C148" s="603">
        <v>150</v>
      </c>
      <c r="D148" s="604">
        <v>2</v>
      </c>
      <c r="E148" s="605" t="s">
        <v>162</v>
      </c>
      <c r="F148" s="606">
        <v>300</v>
      </c>
      <c r="G148" s="398"/>
      <c r="H148" s="609"/>
      <c r="I148" s="398"/>
      <c r="J148" s="607"/>
      <c r="K148" s="398">
        <v>2</v>
      </c>
      <c r="L148" s="606">
        <v>300</v>
      </c>
      <c r="M148" s="398"/>
      <c r="N148" s="607"/>
      <c r="O148" s="567"/>
    </row>
    <row r="149" spans="1:15" ht="15.75">
      <c r="A149" s="398">
        <v>69</v>
      </c>
      <c r="B149" s="403" t="s">
        <v>1187</v>
      </c>
      <c r="C149" s="603">
        <v>250</v>
      </c>
      <c r="D149" s="604">
        <v>20</v>
      </c>
      <c r="E149" s="605" t="s">
        <v>162</v>
      </c>
      <c r="F149" s="606">
        <v>5000</v>
      </c>
      <c r="G149" s="398"/>
      <c r="H149" s="606"/>
      <c r="I149" s="398"/>
      <c r="J149" s="607"/>
      <c r="K149" s="398">
        <v>20</v>
      </c>
      <c r="L149" s="606">
        <v>5000</v>
      </c>
      <c r="M149" s="398"/>
      <c r="N149" s="607"/>
      <c r="O149" s="567"/>
    </row>
    <row r="150" spans="1:15" ht="15.75">
      <c r="A150" s="398">
        <v>70</v>
      </c>
      <c r="B150" s="602" t="s">
        <v>1188</v>
      </c>
      <c r="C150" s="603">
        <v>350</v>
      </c>
      <c r="D150" s="604">
        <v>20</v>
      </c>
      <c r="E150" s="605" t="s">
        <v>162</v>
      </c>
      <c r="F150" s="606">
        <v>7000</v>
      </c>
      <c r="G150" s="398"/>
      <c r="H150" s="606"/>
      <c r="I150" s="398"/>
      <c r="J150" s="607"/>
      <c r="K150" s="398">
        <v>20</v>
      </c>
      <c r="L150" s="606">
        <v>7000</v>
      </c>
      <c r="M150" s="398"/>
      <c r="N150" s="607"/>
      <c r="O150" s="567"/>
    </row>
    <row r="151" spans="1:15" ht="15.75">
      <c r="A151" s="398">
        <v>71</v>
      </c>
      <c r="B151" s="602"/>
      <c r="C151" s="603"/>
      <c r="D151" s="604"/>
      <c r="E151" s="605"/>
      <c r="F151" s="606"/>
      <c r="G151" s="398"/>
      <c r="H151" s="606"/>
      <c r="I151" s="398"/>
      <c r="J151" s="607"/>
      <c r="K151" s="398"/>
      <c r="L151" s="607">
        <f>SUM(L143:L150)</f>
        <v>13260</v>
      </c>
      <c r="M151" s="398"/>
      <c r="N151" s="607"/>
      <c r="O151" s="567"/>
    </row>
    <row r="152" spans="1:15" ht="15.75">
      <c r="A152" s="398">
        <v>72</v>
      </c>
      <c r="B152" s="602"/>
      <c r="C152" s="603"/>
      <c r="D152" s="604"/>
      <c r="E152" s="605"/>
      <c r="F152" s="606"/>
      <c r="G152" s="398"/>
      <c r="H152" s="607"/>
      <c r="I152" s="398"/>
      <c r="J152" s="607"/>
      <c r="K152" s="398"/>
      <c r="L152" s="607"/>
      <c r="M152" s="398"/>
      <c r="N152" s="607"/>
      <c r="O152" s="567"/>
    </row>
    <row r="153" spans="1:15" ht="15.75">
      <c r="A153" s="398">
        <v>73</v>
      </c>
      <c r="B153" s="602"/>
      <c r="C153" s="603"/>
      <c r="D153" s="604"/>
      <c r="E153" s="605"/>
      <c r="F153" s="606"/>
      <c r="G153" s="398"/>
      <c r="H153" s="607"/>
      <c r="I153" s="398"/>
      <c r="J153" s="607"/>
      <c r="K153" s="398"/>
      <c r="L153" s="607"/>
      <c r="M153" s="398"/>
      <c r="N153" s="607"/>
      <c r="O153" s="567"/>
    </row>
    <row r="154" spans="1:15" ht="15.75">
      <c r="A154" s="398">
        <v>74</v>
      </c>
      <c r="B154" s="602"/>
      <c r="C154" s="603"/>
      <c r="D154" s="604"/>
      <c r="E154" s="605"/>
      <c r="F154" s="606"/>
      <c r="G154" s="398"/>
      <c r="H154" s="607"/>
      <c r="I154" s="398"/>
      <c r="J154" s="607"/>
      <c r="K154" s="398"/>
      <c r="L154" s="607"/>
      <c r="M154" s="398"/>
      <c r="N154" s="607"/>
      <c r="O154" s="567"/>
    </row>
    <row r="155" spans="1:15" ht="15.75">
      <c r="A155" s="398">
        <v>75</v>
      </c>
      <c r="B155" s="602"/>
      <c r="C155" s="603"/>
      <c r="D155" s="604"/>
      <c r="E155" s="605"/>
      <c r="F155" s="606"/>
      <c r="G155" s="398"/>
      <c r="H155" s="607"/>
      <c r="I155" s="398"/>
      <c r="J155" s="607"/>
      <c r="K155" s="398"/>
      <c r="L155" s="607"/>
      <c r="M155" s="398"/>
      <c r="N155" s="610"/>
      <c r="O155" s="567"/>
    </row>
    <row r="156" spans="1:15" ht="15.75">
      <c r="A156" s="398">
        <v>76</v>
      </c>
      <c r="B156" s="602"/>
      <c r="C156" s="603"/>
      <c r="D156" s="604"/>
      <c r="E156" s="605"/>
      <c r="F156" s="606"/>
      <c r="G156" s="398"/>
      <c r="H156" s="607"/>
      <c r="I156" s="398"/>
      <c r="J156" s="607"/>
      <c r="K156" s="398"/>
      <c r="L156" s="607"/>
      <c r="M156" s="398"/>
      <c r="N156" s="610"/>
      <c r="O156" s="567"/>
    </row>
    <row r="157" spans="1:15" ht="15.75">
      <c r="A157" s="398">
        <v>77</v>
      </c>
      <c r="B157" s="602"/>
      <c r="C157" s="603"/>
      <c r="D157" s="604"/>
      <c r="E157" s="605"/>
      <c r="F157" s="606"/>
      <c r="G157" s="398"/>
      <c r="H157" s="607"/>
      <c r="I157" s="398"/>
      <c r="J157" s="607"/>
      <c r="K157" s="398"/>
      <c r="L157" s="607"/>
      <c r="M157" s="398"/>
      <c r="N157" s="607"/>
      <c r="O157" s="567"/>
    </row>
    <row r="158" spans="1:15" ht="15.75">
      <c r="A158" s="398">
        <v>78</v>
      </c>
      <c r="B158" s="602"/>
      <c r="C158" s="603"/>
      <c r="D158" s="604"/>
      <c r="E158" s="605"/>
      <c r="F158" s="606"/>
      <c r="G158" s="398"/>
      <c r="H158" s="607"/>
      <c r="I158" s="398"/>
      <c r="J158" s="607"/>
      <c r="K158" s="398"/>
      <c r="L158" s="607"/>
      <c r="M158" s="398"/>
      <c r="N158" s="607"/>
      <c r="O158" s="567"/>
    </row>
    <row r="159" spans="1:15" ht="15.75">
      <c r="A159" s="398">
        <v>79</v>
      </c>
      <c r="B159" s="602"/>
      <c r="C159" s="603"/>
      <c r="D159" s="604"/>
      <c r="E159" s="605"/>
      <c r="F159" s="606"/>
      <c r="G159" s="398"/>
      <c r="H159" s="606"/>
      <c r="I159" s="398"/>
      <c r="J159" s="607"/>
      <c r="K159" s="398"/>
      <c r="L159" s="607"/>
      <c r="M159" s="398"/>
      <c r="N159" s="607"/>
      <c r="O159" s="567"/>
    </row>
    <row r="160" spans="1:15" ht="15.75">
      <c r="A160" s="398">
        <v>80</v>
      </c>
      <c r="B160" s="602"/>
      <c r="C160" s="603"/>
      <c r="D160" s="604"/>
      <c r="E160" s="605"/>
      <c r="F160" s="606"/>
      <c r="G160" s="398"/>
      <c r="H160" s="607"/>
      <c r="I160" s="398"/>
      <c r="J160" s="607"/>
      <c r="K160" s="398"/>
      <c r="L160" s="607"/>
      <c r="M160" s="398"/>
      <c r="N160" s="607"/>
      <c r="O160" s="567"/>
    </row>
    <row r="161" spans="1:18" ht="15.75">
      <c r="A161" s="398" t="s">
        <v>1189</v>
      </c>
      <c r="B161" s="602"/>
      <c r="C161" s="603"/>
      <c r="D161" s="604"/>
      <c r="E161" s="605"/>
      <c r="F161" s="606"/>
      <c r="G161" s="398"/>
      <c r="H161" s="606"/>
      <c r="I161" s="398"/>
      <c r="J161" s="607"/>
      <c r="K161" s="398"/>
      <c r="L161" s="607"/>
      <c r="M161" s="398"/>
      <c r="N161" s="610"/>
      <c r="O161" s="567"/>
    </row>
    <row r="162" spans="1:18" ht="15.75">
      <c r="A162" s="398">
        <v>82</v>
      </c>
      <c r="B162" s="602"/>
      <c r="C162" s="603"/>
      <c r="D162" s="604"/>
      <c r="E162" s="605"/>
      <c r="F162" s="606"/>
      <c r="G162" s="398"/>
      <c r="H162" s="607"/>
      <c r="I162" s="398"/>
      <c r="J162" s="607"/>
      <c r="K162" s="398"/>
      <c r="L162" s="607"/>
      <c r="M162" s="398"/>
      <c r="N162" s="607"/>
      <c r="O162" s="567"/>
      <c r="R162" s="385">
        <v>74133</v>
      </c>
    </row>
    <row r="163" spans="1:18" ht="15.75">
      <c r="A163" s="398">
        <v>83</v>
      </c>
      <c r="B163" s="602">
        <v>4</v>
      </c>
      <c r="C163" s="608"/>
      <c r="D163" s="604"/>
      <c r="E163" s="605"/>
      <c r="F163" s="606"/>
      <c r="G163" s="398"/>
      <c r="H163" s="607"/>
      <c r="I163" s="398"/>
      <c r="J163" s="607"/>
      <c r="K163" s="398"/>
      <c r="L163" s="607"/>
      <c r="M163" s="398"/>
      <c r="N163" s="607"/>
      <c r="O163" s="567"/>
      <c r="R163" s="385">
        <v>9270</v>
      </c>
    </row>
    <row r="164" spans="1:18" ht="15.75">
      <c r="A164" s="398"/>
      <c r="B164" s="602" t="s">
        <v>66</v>
      </c>
      <c r="C164" s="608"/>
      <c r="D164" s="604"/>
      <c r="E164" s="605"/>
      <c r="F164" s="606">
        <f>SUM(F143:F163)</f>
        <v>13332</v>
      </c>
      <c r="G164" s="398"/>
      <c r="H164" s="606"/>
      <c r="I164" s="398"/>
      <c r="J164" s="607">
        <f>SUM(J143:J163)</f>
        <v>72</v>
      </c>
      <c r="K164" s="398"/>
      <c r="L164" s="610">
        <f>SUM(L146:L163)</f>
        <v>26160</v>
      </c>
      <c r="M164" s="398"/>
      <c r="N164" s="610">
        <f>SUM(N150:N163)</f>
        <v>0</v>
      </c>
      <c r="O164" s="567"/>
      <c r="R164" s="385">
        <v>185410</v>
      </c>
    </row>
    <row r="165" spans="1:18" ht="15.75">
      <c r="A165" s="573"/>
      <c r="B165" s="574"/>
      <c r="C165" s="575"/>
      <c r="D165" s="576"/>
      <c r="E165" s="577"/>
      <c r="F165" s="611"/>
      <c r="G165" s="571"/>
      <c r="H165" s="574"/>
      <c r="I165" s="574"/>
      <c r="J165" s="574"/>
      <c r="K165" s="574"/>
      <c r="L165" s="574"/>
      <c r="M165" s="574"/>
      <c r="N165" s="581"/>
      <c r="O165" s="567"/>
      <c r="R165" s="385">
        <v>13332</v>
      </c>
    </row>
    <row r="166" spans="1:18" ht="15.75">
      <c r="A166" s="612"/>
      <c r="B166" s="858" t="s">
        <v>2</v>
      </c>
      <c r="C166" s="613"/>
      <c r="D166" s="614"/>
      <c r="E166" s="615"/>
      <c r="F166" s="571"/>
      <c r="G166" s="571"/>
      <c r="H166" s="571"/>
      <c r="I166" s="571"/>
      <c r="J166" s="571"/>
      <c r="K166" s="571"/>
      <c r="L166" s="571"/>
      <c r="M166" s="571"/>
      <c r="N166" s="616"/>
      <c r="O166" s="567"/>
      <c r="R166" s="244">
        <f>SUM(R162:R165)</f>
        <v>282145</v>
      </c>
    </row>
    <row r="167" spans="1:18" ht="15.75">
      <c r="A167" s="612"/>
      <c r="B167" s="858"/>
      <c r="C167" s="613"/>
      <c r="D167" s="614"/>
      <c r="E167" s="615"/>
      <c r="F167" s="571"/>
      <c r="G167" s="571"/>
      <c r="H167" s="571"/>
      <c r="I167" s="571"/>
      <c r="J167" s="571"/>
      <c r="K167" s="571"/>
      <c r="L167" s="571"/>
      <c r="M167" s="571"/>
      <c r="N167" s="616"/>
      <c r="O167" s="567"/>
      <c r="R167" s="244"/>
    </row>
    <row r="168" spans="1:18" ht="15.75">
      <c r="A168" s="612"/>
      <c r="B168" s="858"/>
      <c r="C168" s="613"/>
      <c r="D168" s="614"/>
      <c r="E168" s="615"/>
      <c r="F168" s="571"/>
      <c r="G168" s="571"/>
      <c r="H168" s="571"/>
      <c r="I168" s="571"/>
      <c r="J168" s="571"/>
      <c r="K168" s="571"/>
      <c r="L168" s="571"/>
      <c r="M168" s="571"/>
      <c r="N168" s="616"/>
      <c r="O168" s="567"/>
      <c r="R168" s="244"/>
    </row>
    <row r="169" spans="1:18" ht="15.75">
      <c r="A169" s="612"/>
      <c r="B169" s="571"/>
      <c r="C169" s="613"/>
      <c r="D169" s="614"/>
      <c r="E169" s="615"/>
      <c r="F169" s="571"/>
      <c r="G169" s="571"/>
      <c r="H169" s="571"/>
      <c r="I169" s="571"/>
      <c r="J169" s="621"/>
      <c r="K169" s="621"/>
      <c r="L169" s="621"/>
      <c r="M169" s="571"/>
      <c r="N169" s="616"/>
      <c r="O169" s="567"/>
    </row>
    <row r="170" spans="1:18" ht="15.75">
      <c r="A170" s="612"/>
      <c r="B170" s="858" t="s">
        <v>271</v>
      </c>
      <c r="C170" s="613" t="s">
        <v>1117</v>
      </c>
      <c r="D170" s="614"/>
      <c r="E170" s="615"/>
      <c r="F170" s="571" t="s">
        <v>1149</v>
      </c>
      <c r="G170" s="571"/>
      <c r="H170" s="935" t="s">
        <v>1190</v>
      </c>
      <c r="I170" s="935"/>
      <c r="J170" s="936" t="s">
        <v>1458</v>
      </c>
      <c r="K170" s="936"/>
      <c r="L170" s="936"/>
      <c r="M170" s="571"/>
      <c r="N170" s="616"/>
      <c r="O170" s="567"/>
    </row>
    <row r="171" spans="1:18" s="245" customFormat="1" ht="15.75">
      <c r="A171" s="852"/>
      <c r="B171" s="853"/>
      <c r="C171" s="854" t="s">
        <v>1120</v>
      </c>
      <c r="D171" s="855"/>
      <c r="E171" s="856"/>
      <c r="F171" s="853" t="s">
        <v>1121</v>
      </c>
      <c r="G171" s="853"/>
      <c r="H171" s="853"/>
      <c r="I171" s="853"/>
      <c r="J171" s="929" t="s">
        <v>276</v>
      </c>
      <c r="K171" s="929"/>
      <c r="L171" s="929"/>
      <c r="M171" s="853"/>
      <c r="N171" s="857"/>
      <c r="O171" s="567"/>
    </row>
    <row r="172" spans="1:18">
      <c r="A172" s="276"/>
      <c r="B172" s="276"/>
      <c r="C172" s="277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</row>
    <row r="173" spans="1:18">
      <c r="A173" s="276"/>
      <c r="B173" s="276"/>
      <c r="C173" s="277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</row>
  </sheetData>
  <sheetProtection password="CCFC" sheet="1" objects="1" scenarios="1" selectLockedCells="1" selectUnlockedCells="1"/>
  <mergeCells count="34">
    <mergeCell ref="A2:O2"/>
    <mergeCell ref="A3:O3"/>
    <mergeCell ref="G8:N8"/>
    <mergeCell ref="D9:E9"/>
    <mergeCell ref="G9:H9"/>
    <mergeCell ref="I9:J9"/>
    <mergeCell ref="K9:L9"/>
    <mergeCell ref="M9:N9"/>
    <mergeCell ref="G57:N57"/>
    <mergeCell ref="A92:O92"/>
    <mergeCell ref="A93:O93"/>
    <mergeCell ref="G58:H58"/>
    <mergeCell ref="J37:L37"/>
    <mergeCell ref="J38:L38"/>
    <mergeCell ref="A51:O51"/>
    <mergeCell ref="A52:O52"/>
    <mergeCell ref="I58:J58"/>
    <mergeCell ref="K58:L58"/>
    <mergeCell ref="M58:N58"/>
    <mergeCell ref="M99:N99"/>
    <mergeCell ref="H170:I170"/>
    <mergeCell ref="J170:L170"/>
    <mergeCell ref="A134:O134"/>
    <mergeCell ref="A135:O135"/>
    <mergeCell ref="G141:H141"/>
    <mergeCell ref="I141:J141"/>
    <mergeCell ref="K141:L141"/>
    <mergeCell ref="M141:N141"/>
    <mergeCell ref="J171:L171"/>
    <mergeCell ref="C88:E88"/>
    <mergeCell ref="C87:E87"/>
    <mergeCell ref="G99:H99"/>
    <mergeCell ref="I99:J99"/>
    <mergeCell ref="K99:L9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topLeftCell="A73" workbookViewId="0">
      <selection activeCell="E94" sqref="E94"/>
    </sheetView>
  </sheetViews>
  <sheetFormatPr defaultRowHeight="15"/>
  <cols>
    <col min="2" max="2" width="25.85546875" customWidth="1"/>
    <col min="6" max="6" width="11.5703125" customWidth="1"/>
    <col min="8" max="8" width="12.7109375" customWidth="1"/>
    <col min="10" max="10" width="10.7109375" customWidth="1"/>
    <col min="12" max="12" width="11" customWidth="1"/>
    <col min="14" max="14" width="12.7109375" customWidth="1"/>
  </cols>
  <sheetData>
    <row r="1" spans="1:15">
      <c r="A1" s="276" t="s">
        <v>65</v>
      </c>
      <c r="B1" s="276"/>
      <c r="C1" s="277"/>
      <c r="D1" s="371"/>
      <c r="E1" s="276"/>
      <c r="F1" s="456"/>
      <c r="G1" s="276"/>
      <c r="H1" s="456"/>
      <c r="I1" s="276"/>
      <c r="J1" s="456"/>
      <c r="K1" s="335" t="s">
        <v>64</v>
      </c>
      <c r="L1" s="457"/>
      <c r="M1" s="336"/>
      <c r="N1" s="458"/>
    </row>
    <row r="2" spans="1:15">
      <c r="A2" s="276"/>
      <c r="B2" s="276"/>
      <c r="C2" s="277"/>
      <c r="D2" s="371"/>
      <c r="E2" s="276"/>
      <c r="F2" s="456"/>
      <c r="G2" s="276"/>
      <c r="H2" s="456"/>
      <c r="I2" s="276"/>
      <c r="J2" s="456"/>
      <c r="K2" s="338" t="s">
        <v>63</v>
      </c>
      <c r="L2" s="459"/>
      <c r="M2" s="339"/>
      <c r="N2" s="460"/>
    </row>
    <row r="3" spans="1:15" ht="15.75" thickBot="1">
      <c r="A3" s="276"/>
      <c r="B3" s="276"/>
      <c r="C3" s="277"/>
      <c r="D3" s="371"/>
      <c r="E3" s="276"/>
      <c r="F3" s="456"/>
      <c r="G3" s="276"/>
      <c r="H3" s="456"/>
      <c r="I3" s="276"/>
      <c r="J3" s="456"/>
      <c r="K3" s="341" t="s">
        <v>62</v>
      </c>
      <c r="L3" s="461"/>
      <c r="M3" s="342"/>
      <c r="N3" s="462"/>
    </row>
    <row r="4" spans="1:15">
      <c r="A4" s="879" t="s">
        <v>61</v>
      </c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</row>
    <row r="5" spans="1:15">
      <c r="A5" s="880" t="s">
        <v>60</v>
      </c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</row>
    <row r="6" spans="1:15">
      <c r="A6" s="276"/>
      <c r="B6" s="276"/>
      <c r="C6" s="278"/>
      <c r="D6" s="463"/>
      <c r="E6" s="280"/>
      <c r="F6" s="409"/>
      <c r="G6" s="276"/>
      <c r="H6" s="456"/>
      <c r="I6" s="276"/>
      <c r="J6" s="456"/>
      <c r="K6" s="276"/>
      <c r="L6" s="456"/>
      <c r="M6" s="276"/>
      <c r="N6" s="456"/>
    </row>
    <row r="7" spans="1:15">
      <c r="A7" s="282" t="s">
        <v>59</v>
      </c>
      <c r="B7" s="282"/>
      <c r="C7" s="278"/>
      <c r="D7" s="463"/>
      <c r="E7" s="280"/>
      <c r="F7" s="456"/>
      <c r="G7" s="276"/>
      <c r="H7" s="456"/>
      <c r="I7" s="276"/>
      <c r="J7" s="456"/>
      <c r="K7" s="276"/>
      <c r="L7" s="456"/>
      <c r="M7" s="276"/>
      <c r="N7" s="456"/>
    </row>
    <row r="8" spans="1:15">
      <c r="A8" s="283" t="s">
        <v>58</v>
      </c>
      <c r="B8" s="284"/>
      <c r="C8" s="285"/>
      <c r="D8" s="464"/>
      <c r="E8" s="287"/>
      <c r="F8" s="465" t="s">
        <v>57</v>
      </c>
      <c r="G8" s="289"/>
      <c r="H8" s="391"/>
      <c r="I8" s="289"/>
      <c r="J8" s="466"/>
      <c r="K8" s="291" t="s">
        <v>106</v>
      </c>
      <c r="L8" s="467"/>
      <c r="M8" s="291"/>
      <c r="N8" s="468"/>
    </row>
    <row r="9" spans="1:15">
      <c r="A9" s="293" t="s">
        <v>884</v>
      </c>
      <c r="B9" s="282"/>
      <c r="C9" s="294"/>
      <c r="D9" s="469"/>
      <c r="E9" s="296"/>
      <c r="F9" s="470" t="s">
        <v>54</v>
      </c>
      <c r="G9" s="297" t="s">
        <v>53</v>
      </c>
      <c r="H9" s="471"/>
      <c r="I9" s="288" t="s">
        <v>52</v>
      </c>
      <c r="J9" s="466"/>
      <c r="K9" s="299" t="s">
        <v>51</v>
      </c>
      <c r="L9" s="472"/>
      <c r="M9" s="299"/>
      <c r="N9" s="471"/>
    </row>
    <row r="10" spans="1:15">
      <c r="A10" s="300"/>
      <c r="B10" s="283"/>
      <c r="C10" s="301"/>
      <c r="D10" s="473"/>
      <c r="E10" s="303"/>
      <c r="F10" s="474"/>
      <c r="G10" s="881" t="s">
        <v>50</v>
      </c>
      <c r="H10" s="882"/>
      <c r="I10" s="882"/>
      <c r="J10" s="882"/>
      <c r="K10" s="882"/>
      <c r="L10" s="882"/>
      <c r="M10" s="882"/>
      <c r="N10" s="883"/>
    </row>
    <row r="11" spans="1:15">
      <c r="A11" s="304" t="s">
        <v>49</v>
      </c>
      <c r="B11" s="375" t="s">
        <v>48</v>
      </c>
      <c r="C11" s="306" t="s">
        <v>47</v>
      </c>
      <c r="D11" s="884" t="s">
        <v>46</v>
      </c>
      <c r="E11" s="885"/>
      <c r="F11" s="475" t="s">
        <v>45</v>
      </c>
      <c r="G11" s="881" t="s">
        <v>44</v>
      </c>
      <c r="H11" s="883"/>
      <c r="I11" s="881" t="s">
        <v>43</v>
      </c>
      <c r="J11" s="883"/>
      <c r="K11" s="881" t="s">
        <v>42</v>
      </c>
      <c r="L11" s="883"/>
      <c r="M11" s="881" t="s">
        <v>41</v>
      </c>
      <c r="N11" s="883"/>
    </row>
    <row r="12" spans="1:15">
      <c r="A12" s="308"/>
      <c r="B12" s="297"/>
      <c r="C12" s="309"/>
      <c r="D12" s="476"/>
      <c r="E12" s="311"/>
      <c r="F12" s="470"/>
      <c r="G12" s="312" t="s">
        <v>39</v>
      </c>
      <c r="H12" s="28" t="s">
        <v>38</v>
      </c>
      <c r="I12" s="313" t="s">
        <v>39</v>
      </c>
      <c r="J12" s="28" t="s">
        <v>40</v>
      </c>
      <c r="K12" s="312" t="s">
        <v>39</v>
      </c>
      <c r="L12" s="477" t="s">
        <v>40</v>
      </c>
      <c r="M12" s="312" t="s">
        <v>39</v>
      </c>
      <c r="N12" s="478" t="s">
        <v>38</v>
      </c>
    </row>
    <row r="13" spans="1:15">
      <c r="A13" s="313">
        <v>1</v>
      </c>
      <c r="B13" s="315" t="s">
        <v>885</v>
      </c>
      <c r="C13" s="29">
        <v>75</v>
      </c>
      <c r="D13" s="316">
        <f t="shared" ref="D13:D44" si="0">+G13+I13+K13+M13</f>
        <v>0</v>
      </c>
      <c r="E13" s="313"/>
      <c r="F13" s="33">
        <f t="shared" ref="F13:F44" si="1">C13*D13</f>
        <v>0</v>
      </c>
      <c r="G13" s="313"/>
      <c r="H13" s="28">
        <f t="shared" ref="H13:H44" si="2">C13*G13</f>
        <v>0</v>
      </c>
      <c r="I13" s="313"/>
      <c r="J13" s="28">
        <f>C13*I13</f>
        <v>0</v>
      </c>
      <c r="K13" s="313"/>
      <c r="L13" s="28">
        <f t="shared" ref="L13:L60" si="3">C13*K13</f>
        <v>0</v>
      </c>
      <c r="M13" s="313"/>
      <c r="N13" s="28">
        <f t="shared" ref="N13:N44" si="4">C13*M13</f>
        <v>0</v>
      </c>
      <c r="O13" s="317"/>
    </row>
    <row r="14" spans="1:15">
      <c r="A14" s="313">
        <v>2</v>
      </c>
      <c r="B14" s="315" t="s">
        <v>886</v>
      </c>
      <c r="C14" s="29">
        <v>150</v>
      </c>
      <c r="D14" s="316">
        <f t="shared" si="0"/>
        <v>3</v>
      </c>
      <c r="E14" s="313"/>
      <c r="F14" s="33">
        <f t="shared" si="1"/>
        <v>450</v>
      </c>
      <c r="G14" s="313"/>
      <c r="H14" s="28">
        <f t="shared" si="2"/>
        <v>0</v>
      </c>
      <c r="I14" s="313">
        <v>2</v>
      </c>
      <c r="J14" s="28">
        <f>C14*I14</f>
        <v>300</v>
      </c>
      <c r="K14" s="313"/>
      <c r="L14" s="28">
        <f t="shared" si="3"/>
        <v>0</v>
      </c>
      <c r="M14" s="313">
        <v>1</v>
      </c>
      <c r="N14" s="28">
        <f t="shared" si="4"/>
        <v>150</v>
      </c>
      <c r="O14" s="317"/>
    </row>
    <row r="15" spans="1:15">
      <c r="A15" s="313">
        <v>3</v>
      </c>
      <c r="B15" s="315" t="s">
        <v>887</v>
      </c>
      <c r="C15" s="29">
        <v>65</v>
      </c>
      <c r="D15" s="316">
        <f t="shared" si="0"/>
        <v>8</v>
      </c>
      <c r="E15" s="313"/>
      <c r="F15" s="33">
        <f t="shared" si="1"/>
        <v>520</v>
      </c>
      <c r="G15" s="313"/>
      <c r="H15" s="28">
        <f t="shared" si="2"/>
        <v>0</v>
      </c>
      <c r="I15" s="313">
        <v>3</v>
      </c>
      <c r="J15" s="28">
        <f>C15*I15</f>
        <v>195</v>
      </c>
      <c r="K15" s="313"/>
      <c r="L15" s="28">
        <f t="shared" si="3"/>
        <v>0</v>
      </c>
      <c r="M15" s="313">
        <v>5</v>
      </c>
      <c r="N15" s="28">
        <f t="shared" si="4"/>
        <v>325</v>
      </c>
      <c r="O15" s="317"/>
    </row>
    <row r="16" spans="1:15">
      <c r="A16" s="313">
        <v>4</v>
      </c>
      <c r="B16" s="315" t="s">
        <v>888</v>
      </c>
      <c r="C16" s="29">
        <v>30</v>
      </c>
      <c r="D16" s="316">
        <f t="shared" si="0"/>
        <v>20</v>
      </c>
      <c r="E16" s="313"/>
      <c r="F16" s="33">
        <f t="shared" si="1"/>
        <v>600</v>
      </c>
      <c r="G16" s="313">
        <v>10</v>
      </c>
      <c r="H16" s="28">
        <f t="shared" si="2"/>
        <v>300</v>
      </c>
      <c r="I16" s="313"/>
      <c r="J16" s="28">
        <f>C16*I16</f>
        <v>0</v>
      </c>
      <c r="K16" s="313">
        <v>10</v>
      </c>
      <c r="L16" s="28">
        <f t="shared" si="3"/>
        <v>300</v>
      </c>
      <c r="M16" s="313"/>
      <c r="N16" s="28">
        <f t="shared" si="4"/>
        <v>0</v>
      </c>
      <c r="O16" s="317"/>
    </row>
    <row r="17" spans="1:15">
      <c r="A17" s="313">
        <v>5</v>
      </c>
      <c r="B17" s="479" t="s">
        <v>889</v>
      </c>
      <c r="C17" s="29">
        <v>30</v>
      </c>
      <c r="D17" s="316">
        <f t="shared" si="0"/>
        <v>20</v>
      </c>
      <c r="E17" s="313"/>
      <c r="F17" s="33">
        <f t="shared" si="1"/>
        <v>600</v>
      </c>
      <c r="G17" s="313">
        <v>10</v>
      </c>
      <c r="H17" s="28">
        <f t="shared" si="2"/>
        <v>300</v>
      </c>
      <c r="I17" s="313"/>
      <c r="J17" s="28"/>
      <c r="K17" s="313">
        <v>10</v>
      </c>
      <c r="L17" s="28">
        <f t="shared" si="3"/>
        <v>300</v>
      </c>
      <c r="M17" s="313"/>
      <c r="N17" s="28">
        <f t="shared" si="4"/>
        <v>0</v>
      </c>
      <c r="O17" s="317"/>
    </row>
    <row r="18" spans="1:15">
      <c r="A18" s="313">
        <v>6</v>
      </c>
      <c r="B18" s="315" t="s">
        <v>890</v>
      </c>
      <c r="C18" s="36">
        <v>50</v>
      </c>
      <c r="D18" s="316">
        <f t="shared" si="0"/>
        <v>4</v>
      </c>
      <c r="E18" s="313"/>
      <c r="F18" s="33">
        <f t="shared" si="1"/>
        <v>200</v>
      </c>
      <c r="G18" s="313">
        <v>4</v>
      </c>
      <c r="H18" s="28">
        <f t="shared" si="2"/>
        <v>200</v>
      </c>
      <c r="I18" s="313"/>
      <c r="J18" s="28">
        <f t="shared" ref="J18:J49" si="5">C18*I18</f>
        <v>0</v>
      </c>
      <c r="K18" s="313"/>
      <c r="L18" s="28">
        <f t="shared" si="3"/>
        <v>0</v>
      </c>
      <c r="M18" s="313"/>
      <c r="N18" s="28">
        <f t="shared" si="4"/>
        <v>0</v>
      </c>
      <c r="O18" s="317"/>
    </row>
    <row r="19" spans="1:15">
      <c r="A19" s="313">
        <v>7</v>
      </c>
      <c r="B19" s="315" t="s">
        <v>891</v>
      </c>
      <c r="C19" s="36">
        <v>220</v>
      </c>
      <c r="D19" s="316">
        <f t="shared" si="0"/>
        <v>20</v>
      </c>
      <c r="E19" s="313"/>
      <c r="F19" s="33">
        <f t="shared" si="1"/>
        <v>4400</v>
      </c>
      <c r="G19" s="313">
        <v>5</v>
      </c>
      <c r="H19" s="28">
        <f t="shared" si="2"/>
        <v>1100</v>
      </c>
      <c r="I19" s="313">
        <v>5</v>
      </c>
      <c r="J19" s="28">
        <f t="shared" si="5"/>
        <v>1100</v>
      </c>
      <c r="K19" s="313">
        <v>5</v>
      </c>
      <c r="L19" s="28">
        <f t="shared" si="3"/>
        <v>1100</v>
      </c>
      <c r="M19" s="313">
        <v>5</v>
      </c>
      <c r="N19" s="28">
        <f t="shared" si="4"/>
        <v>1100</v>
      </c>
      <c r="O19" s="317"/>
    </row>
    <row r="20" spans="1:15">
      <c r="A20" s="313">
        <v>8</v>
      </c>
      <c r="B20" s="315" t="s">
        <v>892</v>
      </c>
      <c r="C20" s="36">
        <v>200</v>
      </c>
      <c r="D20" s="316">
        <f t="shared" si="0"/>
        <v>60</v>
      </c>
      <c r="E20" s="313"/>
      <c r="F20" s="33">
        <f t="shared" si="1"/>
        <v>12000</v>
      </c>
      <c r="G20" s="313">
        <v>20</v>
      </c>
      <c r="H20" s="28">
        <f t="shared" si="2"/>
        <v>4000</v>
      </c>
      <c r="I20" s="313">
        <v>15</v>
      </c>
      <c r="J20" s="28">
        <f t="shared" si="5"/>
        <v>3000</v>
      </c>
      <c r="K20" s="313">
        <v>10</v>
      </c>
      <c r="L20" s="28">
        <f t="shared" si="3"/>
        <v>2000</v>
      </c>
      <c r="M20" s="313">
        <v>15</v>
      </c>
      <c r="N20" s="28">
        <f t="shared" si="4"/>
        <v>3000</v>
      </c>
      <c r="O20" s="317"/>
    </row>
    <row r="21" spans="1:15">
      <c r="A21" s="313">
        <v>9</v>
      </c>
      <c r="B21" s="315" t="s">
        <v>893</v>
      </c>
      <c r="C21" s="36">
        <v>210</v>
      </c>
      <c r="D21" s="316">
        <f t="shared" si="0"/>
        <v>10</v>
      </c>
      <c r="E21" s="313"/>
      <c r="F21" s="33">
        <f t="shared" si="1"/>
        <v>2100</v>
      </c>
      <c r="G21" s="313"/>
      <c r="H21" s="28">
        <f t="shared" si="2"/>
        <v>0</v>
      </c>
      <c r="I21" s="313">
        <v>5</v>
      </c>
      <c r="J21" s="28">
        <f t="shared" si="5"/>
        <v>1050</v>
      </c>
      <c r="K21" s="313"/>
      <c r="L21" s="28">
        <f t="shared" si="3"/>
        <v>0</v>
      </c>
      <c r="M21" s="313">
        <v>5</v>
      </c>
      <c r="N21" s="28">
        <f t="shared" si="4"/>
        <v>1050</v>
      </c>
      <c r="O21" s="317"/>
    </row>
    <row r="22" spans="1:15">
      <c r="A22" s="313">
        <v>10</v>
      </c>
      <c r="B22" s="315" t="s">
        <v>894</v>
      </c>
      <c r="C22" s="29">
        <v>300</v>
      </c>
      <c r="D22" s="316">
        <f t="shared" si="0"/>
        <v>2</v>
      </c>
      <c r="E22" s="313"/>
      <c r="F22" s="33">
        <f t="shared" si="1"/>
        <v>600</v>
      </c>
      <c r="G22" s="313"/>
      <c r="H22" s="28">
        <f t="shared" si="2"/>
        <v>0</v>
      </c>
      <c r="I22" s="313">
        <v>1</v>
      </c>
      <c r="J22" s="28">
        <f t="shared" si="5"/>
        <v>300</v>
      </c>
      <c r="K22" s="313"/>
      <c r="L22" s="28">
        <f t="shared" si="3"/>
        <v>0</v>
      </c>
      <c r="M22" s="313">
        <v>1</v>
      </c>
      <c r="N22" s="28">
        <f t="shared" si="4"/>
        <v>300</v>
      </c>
      <c r="O22" s="317"/>
    </row>
    <row r="23" spans="1:15">
      <c r="A23" s="313">
        <v>11</v>
      </c>
      <c r="B23" s="315" t="s">
        <v>895</v>
      </c>
      <c r="C23" s="29">
        <v>4</v>
      </c>
      <c r="D23" s="316">
        <f t="shared" si="0"/>
        <v>100</v>
      </c>
      <c r="E23" s="313"/>
      <c r="F23" s="33">
        <f t="shared" si="1"/>
        <v>400</v>
      </c>
      <c r="G23" s="313">
        <v>100</v>
      </c>
      <c r="H23" s="28">
        <f t="shared" si="2"/>
        <v>400</v>
      </c>
      <c r="I23" s="313"/>
      <c r="J23" s="28">
        <f t="shared" si="5"/>
        <v>0</v>
      </c>
      <c r="K23" s="313"/>
      <c r="L23" s="28">
        <f t="shared" si="3"/>
        <v>0</v>
      </c>
      <c r="M23" s="313"/>
      <c r="N23" s="28">
        <f t="shared" si="4"/>
        <v>0</v>
      </c>
      <c r="O23" s="317"/>
    </row>
    <row r="24" spans="1:15">
      <c r="A24" s="313">
        <v>12</v>
      </c>
      <c r="B24" s="315" t="s">
        <v>896</v>
      </c>
      <c r="C24" s="29">
        <v>3</v>
      </c>
      <c r="D24" s="316">
        <f t="shared" si="0"/>
        <v>100</v>
      </c>
      <c r="E24" s="313"/>
      <c r="F24" s="33">
        <f t="shared" si="1"/>
        <v>300</v>
      </c>
      <c r="G24" s="313">
        <v>100</v>
      </c>
      <c r="H24" s="28">
        <f t="shared" si="2"/>
        <v>300</v>
      </c>
      <c r="I24" s="313"/>
      <c r="J24" s="28">
        <f t="shared" si="5"/>
        <v>0</v>
      </c>
      <c r="K24" s="313"/>
      <c r="L24" s="28">
        <f t="shared" si="3"/>
        <v>0</v>
      </c>
      <c r="M24" s="313"/>
      <c r="N24" s="28">
        <f t="shared" si="4"/>
        <v>0</v>
      </c>
      <c r="O24" s="317"/>
    </row>
    <row r="25" spans="1:15">
      <c r="A25" s="313">
        <v>13</v>
      </c>
      <c r="B25" s="315" t="s">
        <v>897</v>
      </c>
      <c r="C25" s="29">
        <v>30</v>
      </c>
      <c r="D25" s="316">
        <f t="shared" si="0"/>
        <v>4</v>
      </c>
      <c r="E25" s="313"/>
      <c r="F25" s="33">
        <f t="shared" si="1"/>
        <v>120</v>
      </c>
      <c r="G25" s="313"/>
      <c r="H25" s="28">
        <f t="shared" si="2"/>
        <v>0</v>
      </c>
      <c r="I25" s="313">
        <v>2</v>
      </c>
      <c r="J25" s="28">
        <f t="shared" si="5"/>
        <v>60</v>
      </c>
      <c r="K25" s="313"/>
      <c r="L25" s="28">
        <f t="shared" si="3"/>
        <v>0</v>
      </c>
      <c r="M25" s="313">
        <v>2</v>
      </c>
      <c r="N25" s="28">
        <f t="shared" si="4"/>
        <v>60</v>
      </c>
      <c r="O25" s="317"/>
    </row>
    <row r="26" spans="1:15">
      <c r="A26" s="313">
        <v>14</v>
      </c>
      <c r="B26" s="315" t="s">
        <v>898</v>
      </c>
      <c r="C26" s="29">
        <v>60</v>
      </c>
      <c r="D26" s="316">
        <f t="shared" si="0"/>
        <v>3</v>
      </c>
      <c r="E26" s="313"/>
      <c r="F26" s="33">
        <f t="shared" si="1"/>
        <v>180</v>
      </c>
      <c r="G26" s="313"/>
      <c r="H26" s="28">
        <f t="shared" si="2"/>
        <v>0</v>
      </c>
      <c r="I26" s="313"/>
      <c r="J26" s="28">
        <f t="shared" si="5"/>
        <v>0</v>
      </c>
      <c r="K26" s="313">
        <v>3</v>
      </c>
      <c r="L26" s="28">
        <f t="shared" si="3"/>
        <v>180</v>
      </c>
      <c r="M26" s="313"/>
      <c r="N26" s="28">
        <f t="shared" si="4"/>
        <v>0</v>
      </c>
      <c r="O26" s="317"/>
    </row>
    <row r="27" spans="1:15">
      <c r="A27" s="313">
        <v>15</v>
      </c>
      <c r="B27" s="315" t="s">
        <v>899</v>
      </c>
      <c r="C27" s="36">
        <v>700</v>
      </c>
      <c r="D27" s="316">
        <f t="shared" si="0"/>
        <v>2</v>
      </c>
      <c r="E27" s="313"/>
      <c r="F27" s="33">
        <f t="shared" si="1"/>
        <v>1400</v>
      </c>
      <c r="G27" s="313"/>
      <c r="H27" s="28">
        <f t="shared" si="2"/>
        <v>0</v>
      </c>
      <c r="I27" s="313">
        <v>1</v>
      </c>
      <c r="J27" s="28">
        <f t="shared" si="5"/>
        <v>700</v>
      </c>
      <c r="K27" s="313"/>
      <c r="L27" s="28">
        <f t="shared" si="3"/>
        <v>0</v>
      </c>
      <c r="M27" s="313">
        <v>1</v>
      </c>
      <c r="N27" s="28">
        <f t="shared" si="4"/>
        <v>700</v>
      </c>
      <c r="O27" s="317"/>
    </row>
    <row r="28" spans="1:15">
      <c r="A28" s="313">
        <v>16</v>
      </c>
      <c r="B28" s="314" t="s">
        <v>900</v>
      </c>
      <c r="C28" s="480">
        <v>70</v>
      </c>
      <c r="D28" s="316">
        <f t="shared" si="0"/>
        <v>12</v>
      </c>
      <c r="E28" s="313"/>
      <c r="F28" s="33">
        <f t="shared" si="1"/>
        <v>840</v>
      </c>
      <c r="G28" s="313"/>
      <c r="H28" s="28">
        <f t="shared" si="2"/>
        <v>0</v>
      </c>
      <c r="I28" s="313">
        <v>4</v>
      </c>
      <c r="J28" s="28">
        <f t="shared" si="5"/>
        <v>280</v>
      </c>
      <c r="K28" s="313">
        <v>4</v>
      </c>
      <c r="L28" s="28">
        <f t="shared" si="3"/>
        <v>280</v>
      </c>
      <c r="M28" s="313">
        <v>4</v>
      </c>
      <c r="N28" s="28">
        <f t="shared" si="4"/>
        <v>280</v>
      </c>
      <c r="O28" s="317"/>
    </row>
    <row r="29" spans="1:15">
      <c r="A29" s="313">
        <v>17</v>
      </c>
      <c r="B29" s="314" t="s">
        <v>901</v>
      </c>
      <c r="C29" s="480">
        <v>300</v>
      </c>
      <c r="D29" s="316">
        <f t="shared" si="0"/>
        <v>0</v>
      </c>
      <c r="E29" s="313"/>
      <c r="F29" s="33">
        <f t="shared" si="1"/>
        <v>0</v>
      </c>
      <c r="G29" s="313"/>
      <c r="H29" s="28">
        <f t="shared" si="2"/>
        <v>0</v>
      </c>
      <c r="I29" s="313"/>
      <c r="J29" s="28">
        <f t="shared" si="5"/>
        <v>0</v>
      </c>
      <c r="K29" s="313"/>
      <c r="L29" s="28">
        <f t="shared" si="3"/>
        <v>0</v>
      </c>
      <c r="M29" s="313"/>
      <c r="N29" s="28">
        <f t="shared" si="4"/>
        <v>0</v>
      </c>
      <c r="O29" s="317"/>
    </row>
    <row r="30" spans="1:15">
      <c r="A30" s="313">
        <v>18</v>
      </c>
      <c r="B30" s="314" t="s">
        <v>902</v>
      </c>
      <c r="C30" s="480">
        <v>500</v>
      </c>
      <c r="D30" s="316">
        <f t="shared" si="0"/>
        <v>12</v>
      </c>
      <c r="E30" s="319"/>
      <c r="F30" s="33">
        <f t="shared" si="1"/>
        <v>6000</v>
      </c>
      <c r="G30" s="313">
        <v>12</v>
      </c>
      <c r="H30" s="28">
        <f t="shared" si="2"/>
        <v>6000</v>
      </c>
      <c r="I30" s="313"/>
      <c r="J30" s="28">
        <f t="shared" si="5"/>
        <v>0</v>
      </c>
      <c r="K30" s="313"/>
      <c r="L30" s="28">
        <f t="shared" si="3"/>
        <v>0</v>
      </c>
      <c r="M30" s="313"/>
      <c r="N30" s="28">
        <f t="shared" si="4"/>
        <v>0</v>
      </c>
      <c r="O30" s="317"/>
    </row>
    <row r="31" spans="1:15">
      <c r="A31" s="313">
        <v>19</v>
      </c>
      <c r="B31" s="314" t="s">
        <v>903</v>
      </c>
      <c r="C31" s="480">
        <v>1000</v>
      </c>
      <c r="D31" s="316">
        <f t="shared" si="0"/>
        <v>0</v>
      </c>
      <c r="E31" s="313"/>
      <c r="F31" s="33">
        <f t="shared" si="1"/>
        <v>0</v>
      </c>
      <c r="G31" s="313"/>
      <c r="H31" s="28">
        <f t="shared" si="2"/>
        <v>0</v>
      </c>
      <c r="I31" s="313"/>
      <c r="J31" s="28">
        <f t="shared" si="5"/>
        <v>0</v>
      </c>
      <c r="K31" s="313"/>
      <c r="L31" s="28">
        <f t="shared" si="3"/>
        <v>0</v>
      </c>
      <c r="M31" s="313"/>
      <c r="N31" s="28">
        <f t="shared" si="4"/>
        <v>0</v>
      </c>
      <c r="O31" s="317"/>
    </row>
    <row r="32" spans="1:15">
      <c r="A32" s="313">
        <v>20</v>
      </c>
      <c r="B32" s="314" t="s">
        <v>904</v>
      </c>
      <c r="C32" s="481">
        <v>70</v>
      </c>
      <c r="D32" s="316">
        <f t="shared" si="0"/>
        <v>5</v>
      </c>
      <c r="E32" s="313"/>
      <c r="F32" s="33">
        <f t="shared" si="1"/>
        <v>350</v>
      </c>
      <c r="G32" s="313"/>
      <c r="H32" s="28">
        <f t="shared" si="2"/>
        <v>0</v>
      </c>
      <c r="I32" s="313">
        <v>2</v>
      </c>
      <c r="J32" s="28">
        <f t="shared" si="5"/>
        <v>140</v>
      </c>
      <c r="K32" s="313">
        <v>2</v>
      </c>
      <c r="L32" s="28">
        <f t="shared" si="3"/>
        <v>140</v>
      </c>
      <c r="M32" s="313">
        <v>1</v>
      </c>
      <c r="N32" s="28">
        <f t="shared" si="4"/>
        <v>70</v>
      </c>
      <c r="O32" s="317"/>
    </row>
    <row r="33" spans="1:15">
      <c r="A33" s="313">
        <v>21</v>
      </c>
      <c r="B33" s="314" t="s">
        <v>905</v>
      </c>
      <c r="C33" s="481">
        <v>20</v>
      </c>
      <c r="D33" s="316">
        <f t="shared" si="0"/>
        <v>5</v>
      </c>
      <c r="E33" s="313"/>
      <c r="F33" s="33">
        <f t="shared" si="1"/>
        <v>100</v>
      </c>
      <c r="G33" s="313"/>
      <c r="H33" s="28">
        <f t="shared" si="2"/>
        <v>0</v>
      </c>
      <c r="I33" s="313">
        <v>2</v>
      </c>
      <c r="J33" s="28">
        <f t="shared" si="5"/>
        <v>40</v>
      </c>
      <c r="K33" s="313">
        <v>2</v>
      </c>
      <c r="L33" s="28">
        <f t="shared" si="3"/>
        <v>40</v>
      </c>
      <c r="M33" s="313">
        <v>1</v>
      </c>
      <c r="N33" s="28">
        <f t="shared" si="4"/>
        <v>20</v>
      </c>
      <c r="O33" s="317"/>
    </row>
    <row r="34" spans="1:15">
      <c r="A34" s="313">
        <v>22</v>
      </c>
      <c r="B34" s="314" t="s">
        <v>906</v>
      </c>
      <c r="C34" s="480">
        <v>12.5</v>
      </c>
      <c r="D34" s="316">
        <f t="shared" si="0"/>
        <v>20</v>
      </c>
      <c r="E34" s="313"/>
      <c r="F34" s="33">
        <f t="shared" si="1"/>
        <v>250</v>
      </c>
      <c r="G34" s="313">
        <v>10</v>
      </c>
      <c r="H34" s="28">
        <f t="shared" si="2"/>
        <v>125</v>
      </c>
      <c r="I34" s="313"/>
      <c r="J34" s="28">
        <f t="shared" si="5"/>
        <v>0</v>
      </c>
      <c r="K34" s="313">
        <v>10</v>
      </c>
      <c r="L34" s="28">
        <f t="shared" si="3"/>
        <v>125</v>
      </c>
      <c r="M34" s="313"/>
      <c r="N34" s="28">
        <f t="shared" si="4"/>
        <v>0</v>
      </c>
      <c r="O34" s="317"/>
    </row>
    <row r="35" spans="1:15">
      <c r="A35" s="313">
        <v>23</v>
      </c>
      <c r="B35" s="314" t="s">
        <v>907</v>
      </c>
      <c r="C35" s="480">
        <v>200</v>
      </c>
      <c r="D35" s="316">
        <f t="shared" si="0"/>
        <v>2</v>
      </c>
      <c r="E35" s="313"/>
      <c r="F35" s="33">
        <f t="shared" si="1"/>
        <v>400</v>
      </c>
      <c r="G35" s="313"/>
      <c r="H35" s="28">
        <f t="shared" si="2"/>
        <v>0</v>
      </c>
      <c r="I35" s="313">
        <v>1</v>
      </c>
      <c r="J35" s="28">
        <f t="shared" si="5"/>
        <v>200</v>
      </c>
      <c r="K35" s="313"/>
      <c r="L35" s="28">
        <f t="shared" si="3"/>
        <v>0</v>
      </c>
      <c r="M35" s="313">
        <v>1</v>
      </c>
      <c r="N35" s="28">
        <f t="shared" si="4"/>
        <v>200</v>
      </c>
      <c r="O35" s="317"/>
    </row>
    <row r="36" spans="1:15">
      <c r="A36" s="313">
        <v>24</v>
      </c>
      <c r="B36" s="314" t="s">
        <v>908</v>
      </c>
      <c r="C36" s="481">
        <v>70</v>
      </c>
      <c r="D36" s="316">
        <f t="shared" si="0"/>
        <v>13</v>
      </c>
      <c r="E36" s="313"/>
      <c r="F36" s="33">
        <f t="shared" si="1"/>
        <v>910</v>
      </c>
      <c r="G36" s="313"/>
      <c r="H36" s="28">
        <f t="shared" si="2"/>
        <v>0</v>
      </c>
      <c r="I36" s="313">
        <v>5</v>
      </c>
      <c r="J36" s="28">
        <f t="shared" si="5"/>
        <v>350</v>
      </c>
      <c r="K36" s="313">
        <v>4</v>
      </c>
      <c r="L36" s="28">
        <f t="shared" si="3"/>
        <v>280</v>
      </c>
      <c r="M36" s="313">
        <v>4</v>
      </c>
      <c r="N36" s="28">
        <f t="shared" si="4"/>
        <v>280</v>
      </c>
    </row>
    <row r="37" spans="1:15">
      <c r="A37" s="313">
        <v>25</v>
      </c>
      <c r="B37" s="314" t="s">
        <v>909</v>
      </c>
      <c r="C37" s="480">
        <v>150</v>
      </c>
      <c r="D37" s="316">
        <f t="shared" si="0"/>
        <v>4</v>
      </c>
      <c r="E37" s="313"/>
      <c r="F37" s="33">
        <f t="shared" si="1"/>
        <v>600</v>
      </c>
      <c r="G37" s="313"/>
      <c r="H37" s="28">
        <f t="shared" si="2"/>
        <v>0</v>
      </c>
      <c r="I37" s="313">
        <v>2</v>
      </c>
      <c r="J37" s="28">
        <f t="shared" si="5"/>
        <v>300</v>
      </c>
      <c r="K37" s="313"/>
      <c r="L37" s="28">
        <f t="shared" si="3"/>
        <v>0</v>
      </c>
      <c r="M37" s="313">
        <v>2</v>
      </c>
      <c r="N37" s="28">
        <f t="shared" si="4"/>
        <v>300</v>
      </c>
    </row>
    <row r="38" spans="1:15">
      <c r="A38" s="313">
        <v>26</v>
      </c>
      <c r="B38" s="314" t="s">
        <v>910</v>
      </c>
      <c r="C38" s="480">
        <v>7</v>
      </c>
      <c r="D38" s="316">
        <f t="shared" si="0"/>
        <v>0</v>
      </c>
      <c r="E38" s="313"/>
      <c r="F38" s="33">
        <f t="shared" si="1"/>
        <v>0</v>
      </c>
      <c r="G38" s="313"/>
      <c r="H38" s="28">
        <f t="shared" si="2"/>
        <v>0</v>
      </c>
      <c r="I38" s="313"/>
      <c r="J38" s="28">
        <f t="shared" si="5"/>
        <v>0</v>
      </c>
      <c r="K38" s="313"/>
      <c r="L38" s="28">
        <f t="shared" si="3"/>
        <v>0</v>
      </c>
      <c r="M38" s="313"/>
      <c r="N38" s="28">
        <f t="shared" si="4"/>
        <v>0</v>
      </c>
    </row>
    <row r="39" spans="1:15">
      <c r="A39" s="313">
        <v>27</v>
      </c>
      <c r="B39" s="314" t="s">
        <v>911</v>
      </c>
      <c r="C39" s="480">
        <v>6</v>
      </c>
      <c r="D39" s="316">
        <f t="shared" si="0"/>
        <v>0</v>
      </c>
      <c r="E39" s="313"/>
      <c r="F39" s="33">
        <f t="shared" si="1"/>
        <v>0</v>
      </c>
      <c r="G39" s="313"/>
      <c r="H39" s="28">
        <f t="shared" si="2"/>
        <v>0</v>
      </c>
      <c r="I39" s="313"/>
      <c r="J39" s="28">
        <f t="shared" si="5"/>
        <v>0</v>
      </c>
      <c r="K39" s="313"/>
      <c r="L39" s="28">
        <f t="shared" si="3"/>
        <v>0</v>
      </c>
      <c r="M39" s="313"/>
      <c r="N39" s="28">
        <f t="shared" si="4"/>
        <v>0</v>
      </c>
    </row>
    <row r="40" spans="1:15">
      <c r="A40" s="313">
        <v>28</v>
      </c>
      <c r="B40" s="314" t="s">
        <v>912</v>
      </c>
      <c r="C40" s="480">
        <v>200</v>
      </c>
      <c r="D40" s="316">
        <f t="shared" si="0"/>
        <v>4</v>
      </c>
      <c r="E40" s="313"/>
      <c r="F40" s="33">
        <f t="shared" si="1"/>
        <v>800</v>
      </c>
      <c r="G40" s="313"/>
      <c r="H40" s="28">
        <f t="shared" si="2"/>
        <v>0</v>
      </c>
      <c r="I40" s="313"/>
      <c r="J40" s="28">
        <f t="shared" si="5"/>
        <v>0</v>
      </c>
      <c r="K40" s="313">
        <v>2</v>
      </c>
      <c r="L40" s="28">
        <f t="shared" si="3"/>
        <v>400</v>
      </c>
      <c r="M40" s="313">
        <v>2</v>
      </c>
      <c r="N40" s="28">
        <f t="shared" si="4"/>
        <v>400</v>
      </c>
    </row>
    <row r="41" spans="1:15">
      <c r="A41" s="313">
        <v>29</v>
      </c>
      <c r="B41" s="314" t="s">
        <v>913</v>
      </c>
      <c r="C41" s="480">
        <v>500</v>
      </c>
      <c r="D41" s="316">
        <f t="shared" si="0"/>
        <v>0</v>
      </c>
      <c r="E41" s="313"/>
      <c r="F41" s="33">
        <f t="shared" si="1"/>
        <v>0</v>
      </c>
      <c r="G41" s="313"/>
      <c r="H41" s="28">
        <f t="shared" si="2"/>
        <v>0</v>
      </c>
      <c r="I41" s="313"/>
      <c r="J41" s="28">
        <f t="shared" si="5"/>
        <v>0</v>
      </c>
      <c r="K41" s="313"/>
      <c r="L41" s="28">
        <f t="shared" si="3"/>
        <v>0</v>
      </c>
      <c r="M41" s="313"/>
      <c r="N41" s="28">
        <f t="shared" si="4"/>
        <v>0</v>
      </c>
    </row>
    <row r="42" spans="1:15">
      <c r="A42" s="313">
        <v>30</v>
      </c>
      <c r="B42" s="314" t="s">
        <v>914</v>
      </c>
      <c r="C42" s="480">
        <v>100</v>
      </c>
      <c r="D42" s="316">
        <f t="shared" si="0"/>
        <v>0</v>
      </c>
      <c r="E42" s="313"/>
      <c r="F42" s="33">
        <f t="shared" si="1"/>
        <v>0</v>
      </c>
      <c r="G42" s="313"/>
      <c r="H42" s="28">
        <f t="shared" si="2"/>
        <v>0</v>
      </c>
      <c r="I42" s="313"/>
      <c r="J42" s="28">
        <f t="shared" si="5"/>
        <v>0</v>
      </c>
      <c r="K42" s="313"/>
      <c r="L42" s="28">
        <f t="shared" si="3"/>
        <v>0</v>
      </c>
      <c r="M42" s="313"/>
      <c r="N42" s="28">
        <f t="shared" si="4"/>
        <v>0</v>
      </c>
    </row>
    <row r="43" spans="1:15">
      <c r="A43" s="313">
        <v>31</v>
      </c>
      <c r="B43" s="314" t="s">
        <v>915</v>
      </c>
      <c r="C43" s="481">
        <v>100</v>
      </c>
      <c r="D43" s="316">
        <f t="shared" si="0"/>
        <v>9</v>
      </c>
      <c r="E43" s="313"/>
      <c r="F43" s="33">
        <f t="shared" si="1"/>
        <v>900</v>
      </c>
      <c r="G43" s="313"/>
      <c r="H43" s="28">
        <f t="shared" si="2"/>
        <v>0</v>
      </c>
      <c r="I43" s="313">
        <v>3</v>
      </c>
      <c r="J43" s="28">
        <f t="shared" si="5"/>
        <v>300</v>
      </c>
      <c r="K43" s="313">
        <v>3</v>
      </c>
      <c r="L43" s="28">
        <f t="shared" si="3"/>
        <v>300</v>
      </c>
      <c r="M43" s="313">
        <v>3</v>
      </c>
      <c r="N43" s="28">
        <f t="shared" si="4"/>
        <v>300</v>
      </c>
    </row>
    <row r="44" spans="1:15">
      <c r="A44" s="313">
        <v>32</v>
      </c>
      <c r="B44" s="314" t="s">
        <v>916</v>
      </c>
      <c r="C44" s="481">
        <v>400</v>
      </c>
      <c r="D44" s="316">
        <f t="shared" si="0"/>
        <v>10</v>
      </c>
      <c r="E44" s="313"/>
      <c r="F44" s="33">
        <f t="shared" si="1"/>
        <v>4000</v>
      </c>
      <c r="G44" s="313"/>
      <c r="H44" s="28">
        <f t="shared" si="2"/>
        <v>0</v>
      </c>
      <c r="I44" s="313"/>
      <c r="J44" s="28">
        <f t="shared" si="5"/>
        <v>0</v>
      </c>
      <c r="K44" s="313">
        <v>5</v>
      </c>
      <c r="L44" s="28">
        <f t="shared" si="3"/>
        <v>2000</v>
      </c>
      <c r="M44" s="313">
        <v>5</v>
      </c>
      <c r="N44" s="28">
        <f t="shared" si="4"/>
        <v>2000</v>
      </c>
    </row>
    <row r="45" spans="1:15">
      <c r="A45" s="313">
        <v>33</v>
      </c>
      <c r="B45" s="314" t="s">
        <v>917</v>
      </c>
      <c r="C45" s="481">
        <v>400</v>
      </c>
      <c r="D45" s="316">
        <f t="shared" ref="D45:D76" si="6">+G45+I45+K45+M45</f>
        <v>7</v>
      </c>
      <c r="E45" s="313"/>
      <c r="F45" s="33">
        <f t="shared" ref="F45:F76" si="7">C45*D45</f>
        <v>2800</v>
      </c>
      <c r="G45" s="313"/>
      <c r="H45" s="28">
        <f t="shared" ref="H45:H76" si="8">C45*G45</f>
        <v>0</v>
      </c>
      <c r="I45" s="313"/>
      <c r="J45" s="28">
        <f t="shared" si="5"/>
        <v>0</v>
      </c>
      <c r="K45" s="313">
        <v>2</v>
      </c>
      <c r="L45" s="28">
        <f t="shared" si="3"/>
        <v>800</v>
      </c>
      <c r="M45" s="313">
        <v>5</v>
      </c>
      <c r="N45" s="28">
        <f t="shared" ref="N45:N76" si="9">C45*M45</f>
        <v>2000</v>
      </c>
    </row>
    <row r="46" spans="1:15">
      <c r="A46" s="313">
        <v>34</v>
      </c>
      <c r="B46" s="314" t="s">
        <v>918</v>
      </c>
      <c r="C46" s="481">
        <v>400</v>
      </c>
      <c r="D46" s="316">
        <f t="shared" si="6"/>
        <v>7</v>
      </c>
      <c r="E46" s="313"/>
      <c r="F46" s="33">
        <f t="shared" si="7"/>
        <v>2800</v>
      </c>
      <c r="G46" s="313"/>
      <c r="H46" s="28">
        <f t="shared" si="8"/>
        <v>0</v>
      </c>
      <c r="I46" s="313"/>
      <c r="J46" s="28">
        <f t="shared" si="5"/>
        <v>0</v>
      </c>
      <c r="K46" s="313">
        <v>2</v>
      </c>
      <c r="L46" s="28">
        <f t="shared" si="3"/>
        <v>800</v>
      </c>
      <c r="M46" s="313">
        <v>5</v>
      </c>
      <c r="N46" s="28">
        <f t="shared" si="9"/>
        <v>2000</v>
      </c>
    </row>
    <row r="47" spans="1:15">
      <c r="A47" s="313">
        <v>35</v>
      </c>
      <c r="B47" s="314" t="s">
        <v>919</v>
      </c>
      <c r="C47" s="481">
        <v>400</v>
      </c>
      <c r="D47" s="316">
        <f t="shared" si="6"/>
        <v>7</v>
      </c>
      <c r="E47" s="313"/>
      <c r="F47" s="33">
        <f t="shared" si="7"/>
        <v>2800</v>
      </c>
      <c r="G47" s="313"/>
      <c r="H47" s="28">
        <f t="shared" si="8"/>
        <v>0</v>
      </c>
      <c r="I47" s="313"/>
      <c r="J47" s="28">
        <f t="shared" si="5"/>
        <v>0</v>
      </c>
      <c r="K47" s="313">
        <v>2</v>
      </c>
      <c r="L47" s="28">
        <f t="shared" si="3"/>
        <v>800</v>
      </c>
      <c r="M47" s="313">
        <v>5</v>
      </c>
      <c r="N47" s="28">
        <f t="shared" si="9"/>
        <v>2000</v>
      </c>
    </row>
    <row r="48" spans="1:15">
      <c r="A48" s="313">
        <v>36</v>
      </c>
      <c r="B48" s="314" t="s">
        <v>920</v>
      </c>
      <c r="C48" s="481">
        <v>80</v>
      </c>
      <c r="D48" s="316">
        <f t="shared" si="6"/>
        <v>1</v>
      </c>
      <c r="E48" s="313"/>
      <c r="F48" s="33">
        <f t="shared" si="7"/>
        <v>80</v>
      </c>
      <c r="G48" s="313"/>
      <c r="H48" s="28">
        <f t="shared" si="8"/>
        <v>0</v>
      </c>
      <c r="I48" s="313">
        <v>1</v>
      </c>
      <c r="J48" s="28">
        <f t="shared" si="5"/>
        <v>80</v>
      </c>
      <c r="K48" s="313"/>
      <c r="L48" s="28">
        <f t="shared" si="3"/>
        <v>0</v>
      </c>
      <c r="M48" s="313"/>
      <c r="N48" s="28">
        <f t="shared" si="9"/>
        <v>0</v>
      </c>
    </row>
    <row r="49" spans="1:14">
      <c r="A49" s="313">
        <v>37</v>
      </c>
      <c r="B49" s="314" t="s">
        <v>921</v>
      </c>
      <c r="C49" s="481">
        <v>80</v>
      </c>
      <c r="D49" s="316">
        <f t="shared" si="6"/>
        <v>1</v>
      </c>
      <c r="E49" s="313"/>
      <c r="F49" s="33">
        <f t="shared" si="7"/>
        <v>80</v>
      </c>
      <c r="G49" s="313"/>
      <c r="H49" s="28">
        <f t="shared" si="8"/>
        <v>0</v>
      </c>
      <c r="I49" s="313">
        <v>1</v>
      </c>
      <c r="J49" s="28">
        <f t="shared" si="5"/>
        <v>80</v>
      </c>
      <c r="K49" s="313"/>
      <c r="L49" s="28">
        <f t="shared" si="3"/>
        <v>0</v>
      </c>
      <c r="M49" s="313"/>
      <c r="N49" s="28">
        <f t="shared" si="9"/>
        <v>0</v>
      </c>
    </row>
    <row r="50" spans="1:14">
      <c r="A50" s="313">
        <v>38</v>
      </c>
      <c r="B50" s="314" t="s">
        <v>922</v>
      </c>
      <c r="C50" s="480">
        <v>50</v>
      </c>
      <c r="D50" s="316">
        <f t="shared" si="6"/>
        <v>6</v>
      </c>
      <c r="E50" s="313"/>
      <c r="F50" s="33">
        <f t="shared" si="7"/>
        <v>300</v>
      </c>
      <c r="G50" s="313">
        <v>3</v>
      </c>
      <c r="H50" s="28">
        <f t="shared" si="8"/>
        <v>150</v>
      </c>
      <c r="I50" s="313"/>
      <c r="J50" s="28">
        <f t="shared" ref="J50:J81" si="10">C50*I50</f>
        <v>0</v>
      </c>
      <c r="K50" s="313">
        <v>3</v>
      </c>
      <c r="L50" s="28">
        <f t="shared" si="3"/>
        <v>150</v>
      </c>
      <c r="M50" s="313"/>
      <c r="N50" s="28">
        <f t="shared" si="9"/>
        <v>0</v>
      </c>
    </row>
    <row r="51" spans="1:14">
      <c r="A51" s="313">
        <v>39</v>
      </c>
      <c r="B51" s="314" t="s">
        <v>923</v>
      </c>
      <c r="C51" s="480">
        <v>70</v>
      </c>
      <c r="D51" s="316">
        <f t="shared" si="6"/>
        <v>20</v>
      </c>
      <c r="E51" s="313"/>
      <c r="F51" s="33">
        <f t="shared" si="7"/>
        <v>1400</v>
      </c>
      <c r="G51" s="313"/>
      <c r="H51" s="28">
        <f t="shared" si="8"/>
        <v>0</v>
      </c>
      <c r="I51" s="313">
        <v>10</v>
      </c>
      <c r="J51" s="28">
        <f t="shared" si="10"/>
        <v>700</v>
      </c>
      <c r="K51" s="313"/>
      <c r="L51" s="28">
        <f t="shared" si="3"/>
        <v>0</v>
      </c>
      <c r="M51" s="313">
        <v>10</v>
      </c>
      <c r="N51" s="28">
        <f t="shared" si="9"/>
        <v>700</v>
      </c>
    </row>
    <row r="52" spans="1:14">
      <c r="A52" s="313">
        <v>40</v>
      </c>
      <c r="B52" s="315" t="s">
        <v>924</v>
      </c>
      <c r="C52" s="29">
        <v>100</v>
      </c>
      <c r="D52" s="316">
        <f t="shared" si="6"/>
        <v>0</v>
      </c>
      <c r="E52" s="313"/>
      <c r="F52" s="33">
        <f t="shared" si="7"/>
        <v>0</v>
      </c>
      <c r="G52" s="313"/>
      <c r="H52" s="28">
        <f t="shared" si="8"/>
        <v>0</v>
      </c>
      <c r="I52" s="313"/>
      <c r="J52" s="28">
        <f t="shared" si="10"/>
        <v>0</v>
      </c>
      <c r="K52" s="313"/>
      <c r="L52" s="28">
        <f t="shared" si="3"/>
        <v>0</v>
      </c>
      <c r="M52" s="313"/>
      <c r="N52" s="28">
        <f t="shared" si="9"/>
        <v>0</v>
      </c>
    </row>
    <row r="53" spans="1:14">
      <c r="A53" s="313">
        <v>41</v>
      </c>
      <c r="B53" s="315" t="s">
        <v>925</v>
      </c>
      <c r="C53" s="29">
        <v>500</v>
      </c>
      <c r="D53" s="316">
        <f t="shared" si="6"/>
        <v>3</v>
      </c>
      <c r="E53" s="313"/>
      <c r="F53" s="33">
        <f t="shared" si="7"/>
        <v>1500</v>
      </c>
      <c r="G53" s="313">
        <v>1</v>
      </c>
      <c r="H53" s="28">
        <f t="shared" si="8"/>
        <v>500</v>
      </c>
      <c r="I53" s="313"/>
      <c r="J53" s="28">
        <f t="shared" si="10"/>
        <v>0</v>
      </c>
      <c r="K53" s="313">
        <v>2</v>
      </c>
      <c r="L53" s="28">
        <f t="shared" si="3"/>
        <v>1000</v>
      </c>
      <c r="M53" s="313"/>
      <c r="N53" s="28">
        <f t="shared" si="9"/>
        <v>0</v>
      </c>
    </row>
    <row r="54" spans="1:14">
      <c r="A54" s="313">
        <v>42</v>
      </c>
      <c r="B54" s="314" t="s">
        <v>926</v>
      </c>
      <c r="C54" s="29">
        <v>45</v>
      </c>
      <c r="D54" s="316">
        <f t="shared" si="6"/>
        <v>6</v>
      </c>
      <c r="E54" s="313"/>
      <c r="F54" s="33">
        <f t="shared" si="7"/>
        <v>270</v>
      </c>
      <c r="G54" s="313"/>
      <c r="H54" s="28">
        <f t="shared" si="8"/>
        <v>0</v>
      </c>
      <c r="I54" s="313">
        <v>3</v>
      </c>
      <c r="J54" s="28">
        <f t="shared" si="10"/>
        <v>135</v>
      </c>
      <c r="K54" s="313"/>
      <c r="L54" s="28">
        <f t="shared" si="3"/>
        <v>0</v>
      </c>
      <c r="M54" s="313">
        <v>3</v>
      </c>
      <c r="N54" s="28">
        <f t="shared" si="9"/>
        <v>135</v>
      </c>
    </row>
    <row r="55" spans="1:14">
      <c r="A55" s="313">
        <v>43</v>
      </c>
      <c r="B55" s="315" t="s">
        <v>927</v>
      </c>
      <c r="C55" s="29">
        <v>25</v>
      </c>
      <c r="D55" s="316">
        <f t="shared" si="6"/>
        <v>6</v>
      </c>
      <c r="E55" s="313"/>
      <c r="F55" s="33">
        <f t="shared" si="7"/>
        <v>150</v>
      </c>
      <c r="G55" s="313"/>
      <c r="H55" s="28">
        <f t="shared" si="8"/>
        <v>0</v>
      </c>
      <c r="I55" s="313">
        <v>3</v>
      </c>
      <c r="J55" s="28">
        <f t="shared" si="10"/>
        <v>75</v>
      </c>
      <c r="K55" s="313"/>
      <c r="L55" s="28">
        <f t="shared" si="3"/>
        <v>0</v>
      </c>
      <c r="M55" s="313">
        <v>3</v>
      </c>
      <c r="N55" s="28">
        <f t="shared" si="9"/>
        <v>75</v>
      </c>
    </row>
    <row r="56" spans="1:14">
      <c r="A56" s="313">
        <v>44</v>
      </c>
      <c r="B56" s="315" t="s">
        <v>928</v>
      </c>
      <c r="C56" s="29">
        <v>150</v>
      </c>
      <c r="D56" s="316">
        <f t="shared" si="6"/>
        <v>1</v>
      </c>
      <c r="E56" s="313"/>
      <c r="F56" s="33">
        <f t="shared" si="7"/>
        <v>150</v>
      </c>
      <c r="G56" s="313">
        <v>1</v>
      </c>
      <c r="H56" s="28">
        <f t="shared" si="8"/>
        <v>150</v>
      </c>
      <c r="I56" s="313"/>
      <c r="J56" s="28">
        <f t="shared" si="10"/>
        <v>0</v>
      </c>
      <c r="K56" s="313"/>
      <c r="L56" s="28">
        <f t="shared" si="3"/>
        <v>0</v>
      </c>
      <c r="M56" s="313"/>
      <c r="N56" s="28">
        <f t="shared" si="9"/>
        <v>0</v>
      </c>
    </row>
    <row r="57" spans="1:14">
      <c r="A57" s="313">
        <v>45</v>
      </c>
      <c r="B57" s="315" t="s">
        <v>929</v>
      </c>
      <c r="C57" s="29">
        <v>100</v>
      </c>
      <c r="D57" s="316">
        <f t="shared" si="6"/>
        <v>2</v>
      </c>
      <c r="E57" s="313"/>
      <c r="F57" s="33">
        <f t="shared" si="7"/>
        <v>200</v>
      </c>
      <c r="G57" s="313">
        <v>2</v>
      </c>
      <c r="H57" s="28">
        <f t="shared" si="8"/>
        <v>200</v>
      </c>
      <c r="I57" s="313"/>
      <c r="J57" s="28">
        <f t="shared" si="10"/>
        <v>0</v>
      </c>
      <c r="K57" s="313"/>
      <c r="L57" s="28">
        <f t="shared" si="3"/>
        <v>0</v>
      </c>
      <c r="M57" s="313"/>
      <c r="N57" s="28">
        <f t="shared" si="9"/>
        <v>0</v>
      </c>
    </row>
    <row r="58" spans="1:14">
      <c r="A58" s="313">
        <v>46</v>
      </c>
      <c r="B58" s="315" t="s">
        <v>930</v>
      </c>
      <c r="C58" s="29">
        <v>400</v>
      </c>
      <c r="D58" s="316">
        <f t="shared" si="6"/>
        <v>2</v>
      </c>
      <c r="E58" s="313"/>
      <c r="F58" s="33">
        <f t="shared" si="7"/>
        <v>800</v>
      </c>
      <c r="G58" s="313"/>
      <c r="H58" s="28">
        <f t="shared" si="8"/>
        <v>0</v>
      </c>
      <c r="I58" s="313"/>
      <c r="J58" s="28">
        <f t="shared" si="10"/>
        <v>0</v>
      </c>
      <c r="K58" s="313"/>
      <c r="L58" s="28">
        <f t="shared" si="3"/>
        <v>0</v>
      </c>
      <c r="M58" s="313">
        <v>2</v>
      </c>
      <c r="N58" s="28">
        <f t="shared" si="9"/>
        <v>800</v>
      </c>
    </row>
    <row r="59" spans="1:14">
      <c r="A59" s="313">
        <v>47</v>
      </c>
      <c r="B59" s="315" t="s">
        <v>931</v>
      </c>
      <c r="C59" s="29">
        <v>60</v>
      </c>
      <c r="D59" s="316">
        <f t="shared" si="6"/>
        <v>2</v>
      </c>
      <c r="E59" s="313"/>
      <c r="F59" s="33">
        <f t="shared" si="7"/>
        <v>120</v>
      </c>
      <c r="G59" s="313"/>
      <c r="H59" s="28">
        <f t="shared" si="8"/>
        <v>0</v>
      </c>
      <c r="I59" s="313">
        <v>2</v>
      </c>
      <c r="J59" s="28">
        <f t="shared" si="10"/>
        <v>120</v>
      </c>
      <c r="K59" s="313"/>
      <c r="L59" s="28">
        <f t="shared" si="3"/>
        <v>0</v>
      </c>
      <c r="M59" s="313"/>
      <c r="N59" s="28">
        <f t="shared" si="9"/>
        <v>0</v>
      </c>
    </row>
    <row r="60" spans="1:14">
      <c r="A60" s="313">
        <v>48</v>
      </c>
      <c r="B60" s="315" t="s">
        <v>932</v>
      </c>
      <c r="C60" s="29">
        <v>20</v>
      </c>
      <c r="D60" s="316">
        <f t="shared" si="6"/>
        <v>12</v>
      </c>
      <c r="E60" s="313"/>
      <c r="F60" s="33">
        <f t="shared" si="7"/>
        <v>240</v>
      </c>
      <c r="G60" s="313"/>
      <c r="H60" s="28">
        <f t="shared" si="8"/>
        <v>0</v>
      </c>
      <c r="I60" s="313">
        <v>12</v>
      </c>
      <c r="J60" s="28">
        <f t="shared" si="10"/>
        <v>240</v>
      </c>
      <c r="K60" s="313"/>
      <c r="L60" s="28">
        <f t="shared" si="3"/>
        <v>0</v>
      </c>
      <c r="M60" s="313"/>
      <c r="N60" s="28">
        <f t="shared" si="9"/>
        <v>0</v>
      </c>
    </row>
    <row r="61" spans="1:14">
      <c r="A61" s="313">
        <v>49</v>
      </c>
      <c r="B61" s="315" t="s">
        <v>933</v>
      </c>
      <c r="C61" s="29">
        <v>20</v>
      </c>
      <c r="D61" s="316">
        <f t="shared" si="6"/>
        <v>12</v>
      </c>
      <c r="E61" s="313"/>
      <c r="F61" s="33">
        <f t="shared" si="7"/>
        <v>240</v>
      </c>
      <c r="G61" s="313"/>
      <c r="H61" s="28">
        <f t="shared" si="8"/>
        <v>0</v>
      </c>
      <c r="I61" s="313">
        <v>12</v>
      </c>
      <c r="J61" s="28">
        <f t="shared" si="10"/>
        <v>240</v>
      </c>
      <c r="K61" s="313"/>
      <c r="L61" s="28"/>
      <c r="M61" s="313"/>
      <c r="N61" s="28">
        <f t="shared" si="9"/>
        <v>0</v>
      </c>
    </row>
    <row r="62" spans="1:14">
      <c r="A62" s="313">
        <v>50</v>
      </c>
      <c r="B62" s="315" t="s">
        <v>934</v>
      </c>
      <c r="C62" s="29">
        <v>30</v>
      </c>
      <c r="D62" s="316">
        <f t="shared" si="6"/>
        <v>4</v>
      </c>
      <c r="E62" s="313"/>
      <c r="F62" s="33">
        <f t="shared" si="7"/>
        <v>120</v>
      </c>
      <c r="G62" s="313"/>
      <c r="H62" s="28">
        <f t="shared" si="8"/>
        <v>0</v>
      </c>
      <c r="I62" s="313">
        <v>2</v>
      </c>
      <c r="J62" s="28">
        <f t="shared" si="10"/>
        <v>60</v>
      </c>
      <c r="K62" s="313"/>
      <c r="L62" s="28">
        <f t="shared" ref="L62:L88" si="11">C62*K62</f>
        <v>0</v>
      </c>
      <c r="M62" s="313">
        <v>2</v>
      </c>
      <c r="N62" s="28">
        <f t="shared" si="9"/>
        <v>60</v>
      </c>
    </row>
    <row r="63" spans="1:14">
      <c r="A63" s="313">
        <v>51</v>
      </c>
      <c r="B63" s="315" t="s">
        <v>935</v>
      </c>
      <c r="C63" s="36">
        <v>25</v>
      </c>
      <c r="D63" s="316">
        <f t="shared" si="6"/>
        <v>10</v>
      </c>
      <c r="E63" s="313"/>
      <c r="F63" s="33">
        <f t="shared" si="7"/>
        <v>250</v>
      </c>
      <c r="G63" s="313"/>
      <c r="H63" s="28">
        <f t="shared" si="8"/>
        <v>0</v>
      </c>
      <c r="I63" s="313">
        <v>10</v>
      </c>
      <c r="J63" s="28">
        <f t="shared" si="10"/>
        <v>250</v>
      </c>
      <c r="K63" s="313"/>
      <c r="L63" s="28">
        <f t="shared" si="11"/>
        <v>0</v>
      </c>
      <c r="M63" s="313"/>
      <c r="N63" s="28">
        <f t="shared" si="9"/>
        <v>0</v>
      </c>
    </row>
    <row r="64" spans="1:14">
      <c r="A64" s="313">
        <v>52</v>
      </c>
      <c r="B64" s="315" t="s">
        <v>936</v>
      </c>
      <c r="C64" s="36">
        <v>65</v>
      </c>
      <c r="D64" s="316">
        <f t="shared" si="6"/>
        <v>2</v>
      </c>
      <c r="E64" s="313"/>
      <c r="F64" s="33">
        <f t="shared" si="7"/>
        <v>130</v>
      </c>
      <c r="G64" s="313"/>
      <c r="H64" s="28">
        <f t="shared" si="8"/>
        <v>0</v>
      </c>
      <c r="I64" s="313"/>
      <c r="J64" s="28">
        <f t="shared" si="10"/>
        <v>0</v>
      </c>
      <c r="K64" s="313"/>
      <c r="L64" s="28">
        <f t="shared" si="11"/>
        <v>0</v>
      </c>
      <c r="M64" s="313">
        <v>2</v>
      </c>
      <c r="N64" s="28">
        <f t="shared" si="9"/>
        <v>130</v>
      </c>
    </row>
    <row r="65" spans="1:15">
      <c r="A65" s="313">
        <v>53</v>
      </c>
      <c r="B65" s="315" t="s">
        <v>937</v>
      </c>
      <c r="C65" s="29">
        <v>45</v>
      </c>
      <c r="D65" s="316">
        <f t="shared" si="6"/>
        <v>2</v>
      </c>
      <c r="E65" s="313"/>
      <c r="F65" s="33">
        <f t="shared" si="7"/>
        <v>90</v>
      </c>
      <c r="G65" s="313"/>
      <c r="H65" s="28">
        <f t="shared" si="8"/>
        <v>0</v>
      </c>
      <c r="I65" s="313"/>
      <c r="J65" s="28">
        <f t="shared" si="10"/>
        <v>0</v>
      </c>
      <c r="K65" s="313"/>
      <c r="L65" s="28">
        <f t="shared" si="11"/>
        <v>0</v>
      </c>
      <c r="M65" s="313">
        <v>2</v>
      </c>
      <c r="N65" s="28">
        <f t="shared" si="9"/>
        <v>90</v>
      </c>
    </row>
    <row r="66" spans="1:15">
      <c r="A66" s="313">
        <v>54</v>
      </c>
      <c r="B66" s="315" t="s">
        <v>938</v>
      </c>
      <c r="C66" s="29">
        <v>30</v>
      </c>
      <c r="D66" s="316">
        <f t="shared" si="6"/>
        <v>2</v>
      </c>
      <c r="E66" s="313"/>
      <c r="F66" s="33">
        <f t="shared" si="7"/>
        <v>60</v>
      </c>
      <c r="G66" s="313"/>
      <c r="H66" s="28">
        <f t="shared" si="8"/>
        <v>0</v>
      </c>
      <c r="I66" s="313"/>
      <c r="J66" s="28">
        <f t="shared" si="10"/>
        <v>0</v>
      </c>
      <c r="K66" s="313"/>
      <c r="L66" s="28">
        <f t="shared" si="11"/>
        <v>0</v>
      </c>
      <c r="M66" s="313">
        <v>2</v>
      </c>
      <c r="N66" s="28">
        <f t="shared" si="9"/>
        <v>60</v>
      </c>
    </row>
    <row r="67" spans="1:15">
      <c r="A67" s="313">
        <v>55</v>
      </c>
      <c r="B67" s="315" t="s">
        <v>939</v>
      </c>
      <c r="C67" s="29">
        <v>15</v>
      </c>
      <c r="D67" s="316">
        <f t="shared" si="6"/>
        <v>1</v>
      </c>
      <c r="E67" s="313"/>
      <c r="F67" s="33">
        <f t="shared" si="7"/>
        <v>15</v>
      </c>
      <c r="G67" s="313"/>
      <c r="H67" s="28">
        <f t="shared" si="8"/>
        <v>0</v>
      </c>
      <c r="I67" s="313"/>
      <c r="J67" s="28">
        <f t="shared" si="10"/>
        <v>0</v>
      </c>
      <c r="K67" s="313"/>
      <c r="L67" s="28">
        <f t="shared" si="11"/>
        <v>0</v>
      </c>
      <c r="M67" s="313">
        <v>1</v>
      </c>
      <c r="N67" s="28">
        <f t="shared" si="9"/>
        <v>15</v>
      </c>
    </row>
    <row r="68" spans="1:15">
      <c r="A68" s="313">
        <v>56</v>
      </c>
      <c r="B68" s="315" t="s">
        <v>940</v>
      </c>
      <c r="C68" s="29">
        <v>100</v>
      </c>
      <c r="D68" s="316">
        <f t="shared" si="6"/>
        <v>2</v>
      </c>
      <c r="E68" s="313"/>
      <c r="F68" s="33">
        <f t="shared" si="7"/>
        <v>200</v>
      </c>
      <c r="G68" s="313"/>
      <c r="H68" s="28">
        <f t="shared" si="8"/>
        <v>0</v>
      </c>
      <c r="I68" s="313"/>
      <c r="J68" s="28">
        <f t="shared" si="10"/>
        <v>0</v>
      </c>
      <c r="K68" s="313">
        <v>2</v>
      </c>
      <c r="L68" s="28">
        <f t="shared" si="11"/>
        <v>200</v>
      </c>
      <c r="M68" s="313"/>
      <c r="N68" s="28">
        <f t="shared" si="9"/>
        <v>0</v>
      </c>
    </row>
    <row r="69" spans="1:15">
      <c r="A69" s="313">
        <v>57</v>
      </c>
      <c r="B69" s="315" t="s">
        <v>849</v>
      </c>
      <c r="C69" s="29">
        <v>150</v>
      </c>
      <c r="D69" s="316">
        <f t="shared" si="6"/>
        <v>1</v>
      </c>
      <c r="E69" s="313"/>
      <c r="F69" s="33">
        <f t="shared" si="7"/>
        <v>150</v>
      </c>
      <c r="G69" s="313">
        <v>1</v>
      </c>
      <c r="H69" s="28">
        <f t="shared" si="8"/>
        <v>150</v>
      </c>
      <c r="I69" s="313"/>
      <c r="J69" s="28">
        <f t="shared" si="10"/>
        <v>0</v>
      </c>
      <c r="K69" s="313"/>
      <c r="L69" s="28">
        <f t="shared" si="11"/>
        <v>0</v>
      </c>
      <c r="M69" s="313"/>
      <c r="N69" s="28">
        <f t="shared" si="9"/>
        <v>0</v>
      </c>
    </row>
    <row r="70" spans="1:15">
      <c r="A70" s="313">
        <v>58</v>
      </c>
      <c r="B70" s="315" t="s">
        <v>941</v>
      </c>
      <c r="C70" s="29">
        <v>100</v>
      </c>
      <c r="D70" s="316">
        <f t="shared" si="6"/>
        <v>5</v>
      </c>
      <c r="E70" s="313"/>
      <c r="F70" s="33">
        <f t="shared" si="7"/>
        <v>500</v>
      </c>
      <c r="G70" s="313"/>
      <c r="H70" s="28">
        <f t="shared" si="8"/>
        <v>0</v>
      </c>
      <c r="I70" s="313">
        <v>5</v>
      </c>
      <c r="J70" s="28">
        <f t="shared" si="10"/>
        <v>500</v>
      </c>
      <c r="K70" s="313"/>
      <c r="L70" s="28">
        <f t="shared" si="11"/>
        <v>0</v>
      </c>
      <c r="M70" s="313"/>
      <c r="N70" s="28">
        <f t="shared" si="9"/>
        <v>0</v>
      </c>
    </row>
    <row r="71" spans="1:15">
      <c r="A71" s="313">
        <v>59</v>
      </c>
      <c r="B71" s="315" t="s">
        <v>942</v>
      </c>
      <c r="C71" s="36">
        <v>50</v>
      </c>
      <c r="D71" s="316">
        <f t="shared" si="6"/>
        <v>5</v>
      </c>
      <c r="E71" s="313"/>
      <c r="F71" s="33">
        <f t="shared" si="7"/>
        <v>250</v>
      </c>
      <c r="G71" s="313"/>
      <c r="H71" s="28">
        <f t="shared" si="8"/>
        <v>0</v>
      </c>
      <c r="I71" s="313"/>
      <c r="J71" s="28">
        <f t="shared" si="10"/>
        <v>0</v>
      </c>
      <c r="K71" s="313"/>
      <c r="L71" s="28">
        <f t="shared" si="11"/>
        <v>0</v>
      </c>
      <c r="M71" s="313">
        <v>5</v>
      </c>
      <c r="N71" s="28">
        <f t="shared" si="9"/>
        <v>250</v>
      </c>
    </row>
    <row r="72" spans="1:15">
      <c r="A72" s="313">
        <v>60</v>
      </c>
      <c r="B72" s="315" t="s">
        <v>943</v>
      </c>
      <c r="C72" s="36">
        <v>75</v>
      </c>
      <c r="D72" s="316">
        <f t="shared" si="6"/>
        <v>5</v>
      </c>
      <c r="E72" s="313"/>
      <c r="F72" s="33">
        <f t="shared" si="7"/>
        <v>375</v>
      </c>
      <c r="G72" s="313"/>
      <c r="H72" s="28">
        <f t="shared" si="8"/>
        <v>0</v>
      </c>
      <c r="I72" s="313"/>
      <c r="J72" s="28">
        <f t="shared" si="10"/>
        <v>0</v>
      </c>
      <c r="K72" s="313"/>
      <c r="L72" s="28">
        <f t="shared" si="11"/>
        <v>0</v>
      </c>
      <c r="M72" s="313">
        <v>5</v>
      </c>
      <c r="N72" s="28">
        <f t="shared" si="9"/>
        <v>375</v>
      </c>
    </row>
    <row r="73" spans="1:15">
      <c r="A73" s="313">
        <v>61</v>
      </c>
      <c r="B73" s="315" t="s">
        <v>944</v>
      </c>
      <c r="C73" s="29">
        <v>80</v>
      </c>
      <c r="D73" s="316">
        <f t="shared" si="6"/>
        <v>3</v>
      </c>
      <c r="E73" s="313"/>
      <c r="F73" s="33">
        <f t="shared" si="7"/>
        <v>240</v>
      </c>
      <c r="G73" s="313"/>
      <c r="H73" s="28">
        <f t="shared" si="8"/>
        <v>0</v>
      </c>
      <c r="I73" s="313">
        <v>3</v>
      </c>
      <c r="J73" s="28">
        <f t="shared" si="10"/>
        <v>240</v>
      </c>
      <c r="K73" s="313"/>
      <c r="L73" s="28">
        <f t="shared" si="11"/>
        <v>0</v>
      </c>
      <c r="M73" s="313"/>
      <c r="N73" s="28">
        <f t="shared" si="9"/>
        <v>0</v>
      </c>
    </row>
    <row r="74" spans="1:15">
      <c r="A74" s="313">
        <v>62</v>
      </c>
      <c r="B74" s="315" t="s">
        <v>945</v>
      </c>
      <c r="C74" s="29">
        <v>100</v>
      </c>
      <c r="D74" s="316">
        <f t="shared" si="6"/>
        <v>3</v>
      </c>
      <c r="E74" s="313"/>
      <c r="F74" s="33">
        <f t="shared" si="7"/>
        <v>300</v>
      </c>
      <c r="G74" s="313"/>
      <c r="H74" s="28">
        <f t="shared" si="8"/>
        <v>0</v>
      </c>
      <c r="I74" s="313"/>
      <c r="J74" s="28">
        <f t="shared" si="10"/>
        <v>0</v>
      </c>
      <c r="K74" s="313">
        <v>3</v>
      </c>
      <c r="L74" s="28">
        <f t="shared" si="11"/>
        <v>300</v>
      </c>
      <c r="M74" s="313"/>
      <c r="N74" s="28">
        <f t="shared" si="9"/>
        <v>0</v>
      </c>
    </row>
    <row r="75" spans="1:15">
      <c r="A75" s="313">
        <v>63</v>
      </c>
      <c r="B75" s="315" t="s">
        <v>946</v>
      </c>
      <c r="C75" s="29">
        <v>200</v>
      </c>
      <c r="D75" s="316">
        <f t="shared" si="6"/>
        <v>10</v>
      </c>
      <c r="E75" s="313"/>
      <c r="F75" s="33">
        <f t="shared" si="7"/>
        <v>2000</v>
      </c>
      <c r="G75" s="313"/>
      <c r="H75" s="28">
        <f t="shared" si="8"/>
        <v>0</v>
      </c>
      <c r="I75" s="313">
        <v>5</v>
      </c>
      <c r="J75" s="28">
        <f t="shared" si="10"/>
        <v>1000</v>
      </c>
      <c r="K75" s="313"/>
      <c r="L75" s="28">
        <f t="shared" si="11"/>
        <v>0</v>
      </c>
      <c r="M75" s="313">
        <v>5</v>
      </c>
      <c r="N75" s="28">
        <f t="shared" si="9"/>
        <v>1000</v>
      </c>
    </row>
    <row r="76" spans="1:15">
      <c r="A76" s="313">
        <v>64</v>
      </c>
      <c r="B76" s="315" t="s">
        <v>947</v>
      </c>
      <c r="C76" s="36">
        <v>90</v>
      </c>
      <c r="D76" s="316">
        <f t="shared" si="6"/>
        <v>3</v>
      </c>
      <c r="E76" s="313"/>
      <c r="F76" s="33">
        <f t="shared" si="7"/>
        <v>270</v>
      </c>
      <c r="G76" s="313"/>
      <c r="H76" s="28">
        <f t="shared" si="8"/>
        <v>0</v>
      </c>
      <c r="I76" s="313">
        <v>1</v>
      </c>
      <c r="J76" s="28">
        <f t="shared" si="10"/>
        <v>90</v>
      </c>
      <c r="K76" s="313">
        <v>1</v>
      </c>
      <c r="L76" s="28">
        <f t="shared" si="11"/>
        <v>90</v>
      </c>
      <c r="M76" s="313">
        <v>1</v>
      </c>
      <c r="N76" s="28">
        <f t="shared" si="9"/>
        <v>90</v>
      </c>
    </row>
    <row r="77" spans="1:15">
      <c r="A77" s="313">
        <v>65</v>
      </c>
      <c r="B77" s="315" t="s">
        <v>948</v>
      </c>
      <c r="C77" s="36">
        <v>200</v>
      </c>
      <c r="D77" s="316">
        <f t="shared" ref="D77:D88" si="12">+G77+I77+K77+M77</f>
        <v>10</v>
      </c>
      <c r="E77" s="313"/>
      <c r="F77" s="33">
        <f t="shared" ref="F77:F88" si="13">C77*D77</f>
        <v>2000</v>
      </c>
      <c r="G77" s="313">
        <v>5</v>
      </c>
      <c r="H77" s="28">
        <f t="shared" ref="H77:H88" si="14">C77*G77</f>
        <v>1000</v>
      </c>
      <c r="I77" s="313"/>
      <c r="J77" s="28">
        <f t="shared" si="10"/>
        <v>0</v>
      </c>
      <c r="K77" s="313">
        <v>5</v>
      </c>
      <c r="L77" s="28">
        <f t="shared" si="11"/>
        <v>1000</v>
      </c>
      <c r="M77" s="313"/>
      <c r="N77" s="28">
        <f t="shared" ref="N77:N88" si="15">C77*M77</f>
        <v>0</v>
      </c>
    </row>
    <row r="78" spans="1:15">
      <c r="A78" s="313">
        <v>66</v>
      </c>
      <c r="B78" s="315" t="s">
        <v>949</v>
      </c>
      <c r="C78" s="29">
        <v>100</v>
      </c>
      <c r="D78" s="316">
        <f t="shared" si="12"/>
        <v>1</v>
      </c>
      <c r="E78" s="313"/>
      <c r="F78" s="33">
        <f t="shared" si="13"/>
        <v>100</v>
      </c>
      <c r="G78" s="313"/>
      <c r="H78" s="28">
        <f t="shared" si="14"/>
        <v>0</v>
      </c>
      <c r="I78" s="313"/>
      <c r="J78" s="28">
        <f t="shared" si="10"/>
        <v>0</v>
      </c>
      <c r="K78" s="313">
        <v>1</v>
      </c>
      <c r="L78" s="28">
        <f t="shared" si="11"/>
        <v>100</v>
      </c>
      <c r="M78" s="313"/>
      <c r="N78" s="28">
        <f t="shared" si="15"/>
        <v>0</v>
      </c>
    </row>
    <row r="79" spans="1:15">
      <c r="A79" s="313">
        <v>67</v>
      </c>
      <c r="B79" s="315" t="s">
        <v>950</v>
      </c>
      <c r="C79" s="29">
        <v>8000</v>
      </c>
      <c r="D79" s="316">
        <f t="shared" si="12"/>
        <v>3</v>
      </c>
      <c r="E79" s="313"/>
      <c r="F79" s="33">
        <f t="shared" si="13"/>
        <v>24000</v>
      </c>
      <c r="G79" s="313">
        <v>1</v>
      </c>
      <c r="H79" s="28">
        <f t="shared" si="14"/>
        <v>8000</v>
      </c>
      <c r="I79" s="313"/>
      <c r="J79" s="28">
        <f t="shared" si="10"/>
        <v>0</v>
      </c>
      <c r="K79" s="313">
        <v>1</v>
      </c>
      <c r="L79" s="28">
        <f t="shared" si="11"/>
        <v>8000</v>
      </c>
      <c r="M79" s="313">
        <v>1</v>
      </c>
      <c r="N79" s="28">
        <f t="shared" si="15"/>
        <v>8000</v>
      </c>
      <c r="O79" s="317"/>
    </row>
    <row r="80" spans="1:15">
      <c r="A80" s="313">
        <v>68</v>
      </c>
      <c r="B80" s="315" t="s">
        <v>951</v>
      </c>
      <c r="C80" s="29">
        <v>1500</v>
      </c>
      <c r="D80" s="316">
        <f t="shared" si="12"/>
        <v>1</v>
      </c>
      <c r="E80" s="313"/>
      <c r="F80" s="33">
        <f t="shared" si="13"/>
        <v>1500</v>
      </c>
      <c r="G80" s="313"/>
      <c r="H80" s="28">
        <f t="shared" si="14"/>
        <v>0</v>
      </c>
      <c r="I80" s="313"/>
      <c r="J80" s="28">
        <f t="shared" si="10"/>
        <v>0</v>
      </c>
      <c r="K80" s="313">
        <v>1</v>
      </c>
      <c r="L80" s="28">
        <f t="shared" si="11"/>
        <v>1500</v>
      </c>
      <c r="M80" s="313"/>
      <c r="N80" s="28">
        <f t="shared" si="15"/>
        <v>0</v>
      </c>
    </row>
    <row r="81" spans="1:15">
      <c r="A81" s="313">
        <v>69</v>
      </c>
      <c r="B81" s="314" t="s">
        <v>952</v>
      </c>
      <c r="C81" s="480">
        <v>5500</v>
      </c>
      <c r="D81" s="316">
        <f t="shared" si="12"/>
        <v>2</v>
      </c>
      <c r="E81" s="313"/>
      <c r="F81" s="33">
        <f t="shared" si="13"/>
        <v>11000</v>
      </c>
      <c r="G81" s="313">
        <v>1</v>
      </c>
      <c r="H81" s="28">
        <f t="shared" si="14"/>
        <v>5500</v>
      </c>
      <c r="I81" s="313"/>
      <c r="J81" s="28">
        <f t="shared" si="10"/>
        <v>0</v>
      </c>
      <c r="K81" s="313"/>
      <c r="L81" s="28">
        <f t="shared" si="11"/>
        <v>0</v>
      </c>
      <c r="M81" s="313">
        <v>1</v>
      </c>
      <c r="N81" s="28">
        <f t="shared" si="15"/>
        <v>5500</v>
      </c>
      <c r="O81" s="317"/>
    </row>
    <row r="82" spans="1:15">
      <c r="A82" s="313">
        <v>70</v>
      </c>
      <c r="B82" s="314" t="s">
        <v>953</v>
      </c>
      <c r="C82" s="480">
        <v>35000</v>
      </c>
      <c r="D82" s="316">
        <f t="shared" si="12"/>
        <v>3</v>
      </c>
      <c r="E82" s="313"/>
      <c r="F82" s="33">
        <f t="shared" si="13"/>
        <v>105000</v>
      </c>
      <c r="G82" s="313">
        <v>2</v>
      </c>
      <c r="H82" s="28">
        <f t="shared" si="14"/>
        <v>70000</v>
      </c>
      <c r="I82" s="313"/>
      <c r="J82" s="28">
        <f t="shared" ref="J82:J88" si="16">C82*I82</f>
        <v>0</v>
      </c>
      <c r="K82" s="313">
        <v>1</v>
      </c>
      <c r="L82" s="28">
        <f t="shared" si="11"/>
        <v>35000</v>
      </c>
      <c r="M82" s="313"/>
      <c r="N82" s="28">
        <f t="shared" si="15"/>
        <v>0</v>
      </c>
      <c r="O82" s="317"/>
    </row>
    <row r="83" spans="1:15">
      <c r="A83" s="313">
        <v>71</v>
      </c>
      <c r="B83" s="314" t="s">
        <v>954</v>
      </c>
      <c r="C83" s="480">
        <v>44000</v>
      </c>
      <c r="D83" s="316">
        <f t="shared" si="12"/>
        <v>1</v>
      </c>
      <c r="E83" s="313"/>
      <c r="F83" s="33">
        <f t="shared" si="13"/>
        <v>44000</v>
      </c>
      <c r="G83" s="313">
        <v>1</v>
      </c>
      <c r="H83" s="28">
        <f t="shared" si="14"/>
        <v>44000</v>
      </c>
      <c r="I83" s="313"/>
      <c r="J83" s="28">
        <f t="shared" si="16"/>
        <v>0</v>
      </c>
      <c r="K83" s="313"/>
      <c r="L83" s="28">
        <f t="shared" si="11"/>
        <v>0</v>
      </c>
      <c r="M83" s="313"/>
      <c r="N83" s="28">
        <f t="shared" si="15"/>
        <v>0</v>
      </c>
      <c r="O83" s="317"/>
    </row>
    <row r="84" spans="1:15">
      <c r="A84" s="313">
        <v>72</v>
      </c>
      <c r="B84" s="314" t="s">
        <v>955</v>
      </c>
      <c r="C84" s="480">
        <v>2000</v>
      </c>
      <c r="D84" s="316">
        <f t="shared" si="12"/>
        <v>2</v>
      </c>
      <c r="E84" s="313"/>
      <c r="F84" s="33">
        <f t="shared" si="13"/>
        <v>4000</v>
      </c>
      <c r="G84" s="313">
        <v>1</v>
      </c>
      <c r="H84" s="28">
        <f t="shared" si="14"/>
        <v>2000</v>
      </c>
      <c r="I84" s="313"/>
      <c r="J84" s="28">
        <f t="shared" si="16"/>
        <v>0</v>
      </c>
      <c r="K84" s="313"/>
      <c r="L84" s="28">
        <f t="shared" si="11"/>
        <v>0</v>
      </c>
      <c r="M84" s="313">
        <v>1</v>
      </c>
      <c r="N84" s="28">
        <f t="shared" si="15"/>
        <v>2000</v>
      </c>
    </row>
    <row r="85" spans="1:15">
      <c r="A85" s="313">
        <v>73</v>
      </c>
      <c r="B85" s="315" t="s">
        <v>956</v>
      </c>
      <c r="C85" s="29">
        <v>94500</v>
      </c>
      <c r="D85" s="316">
        <f t="shared" si="12"/>
        <v>1</v>
      </c>
      <c r="E85" s="319"/>
      <c r="F85" s="33">
        <f t="shared" si="13"/>
        <v>94500</v>
      </c>
      <c r="G85" s="313"/>
      <c r="H85" s="28">
        <f t="shared" si="14"/>
        <v>0</v>
      </c>
      <c r="I85" s="313"/>
      <c r="J85" s="28">
        <f t="shared" si="16"/>
        <v>0</v>
      </c>
      <c r="K85" s="313">
        <v>1</v>
      </c>
      <c r="L85" s="28">
        <f t="shared" si="11"/>
        <v>94500</v>
      </c>
      <c r="M85" s="313"/>
      <c r="N85" s="28">
        <f t="shared" si="15"/>
        <v>0</v>
      </c>
    </row>
    <row r="86" spans="1:15">
      <c r="A86" s="313">
        <v>74</v>
      </c>
      <c r="B86" s="315" t="s">
        <v>957</v>
      </c>
      <c r="C86" s="36">
        <v>8000</v>
      </c>
      <c r="D86" s="316">
        <f t="shared" si="12"/>
        <v>2</v>
      </c>
      <c r="E86" s="313"/>
      <c r="F86" s="33">
        <f t="shared" si="13"/>
        <v>16000</v>
      </c>
      <c r="G86" s="313"/>
      <c r="H86" s="28">
        <f t="shared" si="14"/>
        <v>0</v>
      </c>
      <c r="I86" s="313">
        <v>1</v>
      </c>
      <c r="J86" s="28">
        <f t="shared" si="16"/>
        <v>8000</v>
      </c>
      <c r="K86" s="313"/>
      <c r="L86" s="28">
        <f t="shared" si="11"/>
        <v>0</v>
      </c>
      <c r="M86" s="313">
        <v>1</v>
      </c>
      <c r="N86" s="28">
        <f t="shared" si="15"/>
        <v>8000</v>
      </c>
    </row>
    <row r="87" spans="1:15">
      <c r="A87" s="313">
        <v>75</v>
      </c>
      <c r="B87" s="315"/>
      <c r="C87" s="36"/>
      <c r="D87" s="316">
        <f t="shared" si="12"/>
        <v>0</v>
      </c>
      <c r="E87" s="313"/>
      <c r="F87" s="33">
        <f t="shared" si="13"/>
        <v>0</v>
      </c>
      <c r="G87" s="313"/>
      <c r="H87" s="28">
        <f t="shared" si="14"/>
        <v>0</v>
      </c>
      <c r="I87" s="313"/>
      <c r="J87" s="28">
        <f t="shared" si="16"/>
        <v>0</v>
      </c>
      <c r="K87" s="313"/>
      <c r="L87" s="28">
        <f t="shared" si="11"/>
        <v>0</v>
      </c>
      <c r="M87" s="313"/>
      <c r="N87" s="28">
        <f t="shared" si="15"/>
        <v>0</v>
      </c>
    </row>
    <row r="88" spans="1:15">
      <c r="A88" s="313">
        <v>76</v>
      </c>
      <c r="B88" s="315"/>
      <c r="C88" s="29"/>
      <c r="D88" s="316">
        <f t="shared" si="12"/>
        <v>0</v>
      </c>
      <c r="E88" s="313"/>
      <c r="F88" s="33">
        <f t="shared" si="13"/>
        <v>0</v>
      </c>
      <c r="G88" s="313"/>
      <c r="H88" s="28">
        <f t="shared" si="14"/>
        <v>0</v>
      </c>
      <c r="I88" s="313"/>
      <c r="J88" s="28">
        <f t="shared" si="16"/>
        <v>0</v>
      </c>
      <c r="K88" s="313"/>
      <c r="L88" s="28">
        <f t="shared" si="11"/>
        <v>0</v>
      </c>
      <c r="M88" s="313"/>
      <c r="N88" s="28">
        <f t="shared" si="15"/>
        <v>0</v>
      </c>
    </row>
    <row r="89" spans="1:15">
      <c r="A89" s="313" t="s">
        <v>66</v>
      </c>
      <c r="B89" s="315"/>
      <c r="C89" s="29"/>
      <c r="D89" s="316">
        <f>SUM(D13:D75)</f>
        <v>602</v>
      </c>
      <c r="E89" s="316"/>
      <c r="F89" s="28">
        <f t="shared" ref="F89:N89" si="17">SUM(F13:F88)</f>
        <v>360000</v>
      </c>
      <c r="G89" s="316">
        <f t="shared" si="17"/>
        <v>290</v>
      </c>
      <c r="H89" s="28">
        <f t="shared" si="17"/>
        <v>144375</v>
      </c>
      <c r="I89" s="316">
        <f t="shared" si="17"/>
        <v>124</v>
      </c>
      <c r="J89" s="28">
        <f t="shared" si="17"/>
        <v>20125</v>
      </c>
      <c r="K89" s="316">
        <f t="shared" si="17"/>
        <v>97</v>
      </c>
      <c r="L89" s="28">
        <f t="shared" si="17"/>
        <v>151685</v>
      </c>
      <c r="M89" s="316">
        <f t="shared" si="17"/>
        <v>120</v>
      </c>
      <c r="N89" s="28">
        <f t="shared" si="17"/>
        <v>43815</v>
      </c>
    </row>
    <row r="90" spans="1:15">
      <c r="A90" s="283"/>
      <c r="B90" s="291"/>
      <c r="C90" s="321"/>
      <c r="D90" s="482"/>
      <c r="E90" s="323"/>
      <c r="F90" s="483"/>
      <c r="G90" s="324"/>
      <c r="H90" s="467"/>
      <c r="I90" s="291"/>
      <c r="J90" s="467"/>
      <c r="K90" s="291"/>
      <c r="L90" s="467"/>
      <c r="M90" s="291"/>
      <c r="N90" s="468"/>
    </row>
    <row r="91" spans="1:15">
      <c r="A91" s="325"/>
      <c r="B91" s="324" t="s">
        <v>2</v>
      </c>
      <c r="C91" s="326"/>
      <c r="D91" s="484"/>
      <c r="E91" s="328"/>
      <c r="F91" s="483"/>
      <c r="G91" s="324"/>
      <c r="H91" s="483"/>
      <c r="I91" s="324"/>
      <c r="J91" s="483"/>
      <c r="K91" s="324"/>
      <c r="L91" s="483"/>
      <c r="M91" s="324"/>
      <c r="N91" s="485"/>
    </row>
    <row r="92" spans="1:15">
      <c r="A92" s="325"/>
      <c r="B92" s="324"/>
      <c r="C92" s="326"/>
      <c r="D92" s="484"/>
      <c r="E92" s="328"/>
      <c r="F92" s="483"/>
      <c r="G92" s="324"/>
      <c r="H92" s="483" t="s">
        <v>1</v>
      </c>
      <c r="I92" s="324"/>
      <c r="J92" s="888" t="s">
        <v>958</v>
      </c>
      <c r="K92" s="888"/>
      <c r="L92" s="888"/>
      <c r="M92" s="324"/>
      <c r="N92" s="485"/>
    </row>
    <row r="93" spans="1:15">
      <c r="A93" s="325"/>
      <c r="B93" s="324"/>
      <c r="C93" s="326"/>
      <c r="D93" s="484"/>
      <c r="E93" s="328"/>
      <c r="F93" s="483"/>
      <c r="G93" s="324"/>
      <c r="H93" s="483"/>
      <c r="I93" s="324"/>
      <c r="J93" s="886" t="s">
        <v>0</v>
      </c>
      <c r="K93" s="886"/>
      <c r="L93" s="886"/>
      <c r="M93" s="324"/>
      <c r="N93" s="485"/>
    </row>
    <row r="94" spans="1:15">
      <c r="A94" s="297"/>
      <c r="B94" s="299"/>
      <c r="C94" s="294"/>
      <c r="D94" s="469"/>
      <c r="E94" s="296"/>
      <c r="F94" s="472"/>
      <c r="G94" s="299"/>
      <c r="H94" s="472"/>
      <c r="I94" s="299"/>
      <c r="J94" s="472"/>
      <c r="K94" s="299"/>
      <c r="L94" s="472"/>
      <c r="M94" s="299"/>
      <c r="N94" s="471"/>
    </row>
  </sheetData>
  <sheetProtection password="CCFC" sheet="1" objects="1" scenarios="1" selectLockedCells="1" selectUnlockedCells="1"/>
  <mergeCells count="10">
    <mergeCell ref="J92:L92"/>
    <mergeCell ref="J93:L93"/>
    <mergeCell ref="A4:O4"/>
    <mergeCell ref="A5:O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6"/>
  <sheetViews>
    <sheetView topLeftCell="B235" workbookViewId="0">
      <selection activeCell="F254" sqref="F254"/>
    </sheetView>
  </sheetViews>
  <sheetFormatPr defaultRowHeight="15"/>
  <cols>
    <col min="1" max="1" width="18.28515625" customWidth="1"/>
    <col min="2" max="2" width="30.85546875" customWidth="1"/>
    <col min="6" max="6" width="13.85546875" customWidth="1"/>
    <col min="8" max="8" width="12.28515625" customWidth="1"/>
    <col min="10" max="10" width="16" customWidth="1"/>
    <col min="12" max="12" width="11.42578125" customWidth="1"/>
    <col min="14" max="14" width="12.5703125" customWidth="1"/>
    <col min="15" max="16" width="9.140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552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553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555</v>
      </c>
      <c r="L6" s="291"/>
      <c r="M6" s="291"/>
      <c r="N6" s="292"/>
    </row>
    <row r="7" spans="1:15">
      <c r="A7" s="293" t="s">
        <v>556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557</v>
      </c>
      <c r="C11" s="36">
        <v>200</v>
      </c>
      <c r="D11" s="318">
        <v>30</v>
      </c>
      <c r="E11" s="386" t="s">
        <v>158</v>
      </c>
      <c r="F11" s="33">
        <v>6000</v>
      </c>
      <c r="G11" s="313">
        <v>8</v>
      </c>
      <c r="H11" s="28">
        <v>1600</v>
      </c>
      <c r="I11" s="313">
        <v>8</v>
      </c>
      <c r="J11" s="28">
        <v>1600</v>
      </c>
      <c r="K11" s="313">
        <v>8</v>
      </c>
      <c r="L11" s="28">
        <v>1600</v>
      </c>
      <c r="M11" s="313">
        <v>6</v>
      </c>
      <c r="N11" s="28">
        <v>1200</v>
      </c>
      <c r="O11" s="317"/>
    </row>
    <row r="12" spans="1:15">
      <c r="A12" s="313">
        <v>2</v>
      </c>
      <c r="B12" s="315" t="s">
        <v>558</v>
      </c>
      <c r="C12" s="36">
        <v>220</v>
      </c>
      <c r="D12" s="318">
        <v>45</v>
      </c>
      <c r="E12" s="319" t="s">
        <v>158</v>
      </c>
      <c r="F12" s="33">
        <v>9900</v>
      </c>
      <c r="G12" s="313">
        <v>12</v>
      </c>
      <c r="H12" s="28">
        <v>2640</v>
      </c>
      <c r="I12" s="313">
        <v>11</v>
      </c>
      <c r="J12" s="28">
        <v>2420</v>
      </c>
      <c r="K12" s="313">
        <v>11</v>
      </c>
      <c r="L12" s="28">
        <v>2420</v>
      </c>
      <c r="M12" s="313">
        <v>11</v>
      </c>
      <c r="N12" s="28">
        <v>2420</v>
      </c>
      <c r="O12" s="317"/>
    </row>
    <row r="13" spans="1:15">
      <c r="A13" s="313">
        <v>3</v>
      </c>
      <c r="B13" s="315" t="s">
        <v>559</v>
      </c>
      <c r="C13" s="36">
        <v>200</v>
      </c>
      <c r="D13" s="318">
        <v>5</v>
      </c>
      <c r="E13" s="319" t="s">
        <v>158</v>
      </c>
      <c r="F13" s="33">
        <v>1000</v>
      </c>
      <c r="G13" s="313">
        <v>2</v>
      </c>
      <c r="H13" s="28">
        <v>400</v>
      </c>
      <c r="I13" s="313">
        <v>1</v>
      </c>
      <c r="J13" s="28">
        <v>200</v>
      </c>
      <c r="K13" s="313">
        <v>1</v>
      </c>
      <c r="L13" s="28">
        <v>200</v>
      </c>
      <c r="M13" s="313">
        <v>1</v>
      </c>
      <c r="N13" s="28">
        <v>200</v>
      </c>
      <c r="O13" s="317"/>
    </row>
    <row r="14" spans="1:15">
      <c r="A14" s="313">
        <v>4</v>
      </c>
      <c r="B14" s="315" t="s">
        <v>560</v>
      </c>
      <c r="C14" s="29">
        <v>25</v>
      </c>
      <c r="D14" s="318">
        <v>6</v>
      </c>
      <c r="E14" s="319" t="s">
        <v>28</v>
      </c>
      <c r="F14" s="33">
        <v>150</v>
      </c>
      <c r="G14" s="313">
        <v>2</v>
      </c>
      <c r="H14" s="28">
        <v>50</v>
      </c>
      <c r="I14" s="313">
        <v>2</v>
      </c>
      <c r="J14" s="28">
        <v>50</v>
      </c>
      <c r="K14" s="313">
        <v>1</v>
      </c>
      <c r="L14" s="28">
        <v>25</v>
      </c>
      <c r="M14" s="313">
        <v>1</v>
      </c>
      <c r="N14" s="28">
        <v>25</v>
      </c>
      <c r="O14" s="317"/>
    </row>
    <row r="15" spans="1:15">
      <c r="A15" s="313">
        <v>5</v>
      </c>
      <c r="B15" s="315" t="s">
        <v>561</v>
      </c>
      <c r="C15" s="29">
        <v>45</v>
      </c>
      <c r="D15" s="318">
        <v>7</v>
      </c>
      <c r="E15" s="319" t="s">
        <v>28</v>
      </c>
      <c r="F15" s="33">
        <v>315</v>
      </c>
      <c r="G15" s="313">
        <v>2</v>
      </c>
      <c r="H15" s="28">
        <v>90</v>
      </c>
      <c r="I15" s="313">
        <v>2</v>
      </c>
      <c r="J15" s="28">
        <v>90</v>
      </c>
      <c r="K15" s="313">
        <v>2</v>
      </c>
      <c r="L15" s="28">
        <v>90</v>
      </c>
      <c r="M15" s="313">
        <v>1</v>
      </c>
      <c r="N15" s="28">
        <v>45</v>
      </c>
      <c r="O15" s="317"/>
    </row>
    <row r="16" spans="1:15">
      <c r="A16" s="313">
        <v>6</v>
      </c>
      <c r="B16" s="315" t="s">
        <v>88</v>
      </c>
      <c r="C16" s="36">
        <v>70</v>
      </c>
      <c r="D16" s="318">
        <v>10</v>
      </c>
      <c r="E16" s="319" t="s">
        <v>28</v>
      </c>
      <c r="F16" s="33">
        <v>700</v>
      </c>
      <c r="G16" s="313">
        <v>3</v>
      </c>
      <c r="H16" s="28">
        <v>210</v>
      </c>
      <c r="I16" s="313">
        <v>3</v>
      </c>
      <c r="J16" s="28">
        <v>210</v>
      </c>
      <c r="K16" s="313">
        <v>2</v>
      </c>
      <c r="L16" s="28">
        <v>140</v>
      </c>
      <c r="M16" s="313">
        <v>2</v>
      </c>
      <c r="N16" s="28">
        <v>140</v>
      </c>
      <c r="O16" s="317"/>
    </row>
    <row r="17" spans="1:15">
      <c r="A17" s="313">
        <v>7</v>
      </c>
      <c r="B17" s="315" t="s">
        <v>562</v>
      </c>
      <c r="C17" s="36">
        <v>25</v>
      </c>
      <c r="D17" s="318">
        <v>0</v>
      </c>
      <c r="E17" s="319" t="s">
        <v>471</v>
      </c>
      <c r="F17" s="33"/>
      <c r="G17" s="313"/>
      <c r="H17" s="28"/>
      <c r="I17" s="313"/>
      <c r="J17" s="28"/>
      <c r="K17" s="313"/>
      <c r="L17" s="28"/>
      <c r="M17" s="313"/>
      <c r="N17" s="28"/>
      <c r="O17" s="317"/>
    </row>
    <row r="18" spans="1:15">
      <c r="A18" s="313">
        <v>8</v>
      </c>
      <c r="B18" s="315" t="s">
        <v>563</v>
      </c>
      <c r="C18" s="36">
        <v>400</v>
      </c>
      <c r="D18" s="318">
        <v>34</v>
      </c>
      <c r="E18" s="319" t="s">
        <v>229</v>
      </c>
      <c r="F18" s="33">
        <v>13600</v>
      </c>
      <c r="G18" s="313">
        <v>9</v>
      </c>
      <c r="H18" s="28">
        <v>3600</v>
      </c>
      <c r="I18" s="313">
        <v>9</v>
      </c>
      <c r="J18" s="28">
        <v>3600</v>
      </c>
      <c r="K18" s="313">
        <v>8</v>
      </c>
      <c r="L18" s="28">
        <v>3200</v>
      </c>
      <c r="M18" s="313">
        <v>8</v>
      </c>
      <c r="N18" s="28">
        <v>3200</v>
      </c>
      <c r="O18" s="317"/>
    </row>
    <row r="19" spans="1:15">
      <c r="A19" s="313">
        <v>9</v>
      </c>
      <c r="B19" s="315" t="s">
        <v>564</v>
      </c>
      <c r="C19" s="36">
        <v>400</v>
      </c>
      <c r="D19" s="318">
        <v>16</v>
      </c>
      <c r="E19" s="319" t="s">
        <v>229</v>
      </c>
      <c r="F19" s="33">
        <v>6400</v>
      </c>
      <c r="G19" s="313">
        <v>4</v>
      </c>
      <c r="H19" s="28">
        <v>1600</v>
      </c>
      <c r="I19" s="313">
        <v>4</v>
      </c>
      <c r="J19" s="28">
        <v>1600</v>
      </c>
      <c r="K19" s="313">
        <v>4</v>
      </c>
      <c r="L19" s="28">
        <v>1600</v>
      </c>
      <c r="M19" s="313">
        <v>4</v>
      </c>
      <c r="N19" s="28">
        <v>1600</v>
      </c>
      <c r="O19" s="317"/>
    </row>
    <row r="20" spans="1:15">
      <c r="A20" s="313">
        <v>10</v>
      </c>
      <c r="B20" s="315" t="s">
        <v>565</v>
      </c>
      <c r="C20" s="36">
        <v>400</v>
      </c>
      <c r="D20" s="318">
        <v>16</v>
      </c>
      <c r="E20" s="319" t="s">
        <v>229</v>
      </c>
      <c r="F20" s="33">
        <v>6400</v>
      </c>
      <c r="G20" s="313">
        <v>4</v>
      </c>
      <c r="H20" s="28">
        <v>1600</v>
      </c>
      <c r="I20" s="313">
        <v>4</v>
      </c>
      <c r="J20" s="28">
        <v>1600</v>
      </c>
      <c r="K20" s="313">
        <v>4</v>
      </c>
      <c r="L20" s="28">
        <v>1600</v>
      </c>
      <c r="M20" s="313">
        <v>4</v>
      </c>
      <c r="N20" s="28">
        <v>1600</v>
      </c>
      <c r="O20" s="317"/>
    </row>
    <row r="21" spans="1:15">
      <c r="A21" s="313">
        <v>11</v>
      </c>
      <c r="B21" s="315" t="s">
        <v>566</v>
      </c>
      <c r="C21" s="36">
        <v>400</v>
      </c>
      <c r="D21" s="318">
        <v>16</v>
      </c>
      <c r="E21" s="319" t="s">
        <v>229</v>
      </c>
      <c r="F21" s="33">
        <v>6400</v>
      </c>
      <c r="G21" s="313">
        <v>4</v>
      </c>
      <c r="H21" s="28">
        <v>1600</v>
      </c>
      <c r="I21" s="313">
        <v>4</v>
      </c>
      <c r="J21" s="28">
        <v>1600</v>
      </c>
      <c r="K21" s="313">
        <v>4</v>
      </c>
      <c r="L21" s="28">
        <v>1600</v>
      </c>
      <c r="M21" s="313">
        <v>4</v>
      </c>
      <c r="N21" s="28">
        <v>1600</v>
      </c>
      <c r="O21" s="317"/>
    </row>
    <row r="22" spans="1:15">
      <c r="A22" s="313">
        <v>12</v>
      </c>
      <c r="B22" s="315" t="s">
        <v>567</v>
      </c>
      <c r="C22" s="36">
        <v>50</v>
      </c>
      <c r="D22" s="318">
        <v>8</v>
      </c>
      <c r="E22" s="319" t="s">
        <v>28</v>
      </c>
      <c r="F22" s="33">
        <v>400</v>
      </c>
      <c r="G22" s="313">
        <v>2</v>
      </c>
      <c r="H22" s="28">
        <v>100</v>
      </c>
      <c r="I22" s="313">
        <v>2</v>
      </c>
      <c r="J22" s="28">
        <v>100</v>
      </c>
      <c r="K22" s="313">
        <v>2</v>
      </c>
      <c r="L22" s="28">
        <v>100</v>
      </c>
      <c r="M22" s="313">
        <v>2</v>
      </c>
      <c r="N22" s="28">
        <v>100</v>
      </c>
      <c r="O22" s="317"/>
    </row>
    <row r="23" spans="1:15">
      <c r="A23" s="313">
        <v>13</v>
      </c>
      <c r="B23" s="315" t="s">
        <v>568</v>
      </c>
      <c r="C23" s="36">
        <v>75</v>
      </c>
      <c r="D23" s="318">
        <v>8</v>
      </c>
      <c r="E23" s="319" t="s">
        <v>28</v>
      </c>
      <c r="F23" s="33">
        <v>600</v>
      </c>
      <c r="G23" s="313">
        <v>2</v>
      </c>
      <c r="H23" s="28">
        <v>150</v>
      </c>
      <c r="I23" s="313">
        <v>2</v>
      </c>
      <c r="J23" s="28">
        <v>150</v>
      </c>
      <c r="K23" s="313">
        <v>2</v>
      </c>
      <c r="L23" s="28">
        <v>150</v>
      </c>
      <c r="M23" s="313">
        <v>2</v>
      </c>
      <c r="N23" s="28">
        <v>150</v>
      </c>
      <c r="O23" s="317"/>
    </row>
    <row r="24" spans="1:15">
      <c r="A24" s="313">
        <v>14</v>
      </c>
      <c r="B24" s="315" t="s">
        <v>569</v>
      </c>
      <c r="C24" s="36">
        <v>100</v>
      </c>
      <c r="D24" s="318">
        <v>22</v>
      </c>
      <c r="E24" s="319" t="s">
        <v>570</v>
      </c>
      <c r="F24" s="33">
        <v>2200</v>
      </c>
      <c r="G24" s="313">
        <v>6</v>
      </c>
      <c r="H24" s="28">
        <v>600</v>
      </c>
      <c r="I24" s="313">
        <v>6</v>
      </c>
      <c r="J24" s="28">
        <v>600</v>
      </c>
      <c r="K24" s="313">
        <v>5</v>
      </c>
      <c r="L24" s="28">
        <v>500</v>
      </c>
      <c r="M24" s="313">
        <v>5</v>
      </c>
      <c r="N24" s="28">
        <v>500</v>
      </c>
      <c r="O24" s="317"/>
    </row>
    <row r="25" spans="1:15">
      <c r="A25" s="313">
        <v>15</v>
      </c>
      <c r="B25" s="315" t="s">
        <v>571</v>
      </c>
      <c r="C25" s="36">
        <v>280</v>
      </c>
      <c r="D25" s="318">
        <v>20</v>
      </c>
      <c r="E25" s="319" t="s">
        <v>280</v>
      </c>
      <c r="F25" s="33">
        <v>5600</v>
      </c>
      <c r="G25" s="313">
        <v>5</v>
      </c>
      <c r="H25" s="28">
        <v>1400</v>
      </c>
      <c r="I25" s="313">
        <v>5</v>
      </c>
      <c r="J25" s="28">
        <v>1400</v>
      </c>
      <c r="K25" s="313">
        <v>5</v>
      </c>
      <c r="L25" s="28">
        <v>1400</v>
      </c>
      <c r="M25" s="313">
        <v>5</v>
      </c>
      <c r="N25" s="28">
        <v>1400</v>
      </c>
      <c r="O25" s="317"/>
    </row>
    <row r="26" spans="1:15">
      <c r="A26" s="313">
        <v>16</v>
      </c>
      <c r="B26" s="315" t="s">
        <v>572</v>
      </c>
      <c r="C26" s="36">
        <v>70</v>
      </c>
      <c r="D26" s="318">
        <v>12</v>
      </c>
      <c r="E26" s="319" t="s">
        <v>573</v>
      </c>
      <c r="F26" s="33">
        <v>840</v>
      </c>
      <c r="G26" s="313">
        <v>3</v>
      </c>
      <c r="H26" s="28">
        <v>210</v>
      </c>
      <c r="I26" s="313">
        <v>3</v>
      </c>
      <c r="J26" s="28">
        <v>210</v>
      </c>
      <c r="K26" s="313">
        <v>3</v>
      </c>
      <c r="L26" s="28">
        <v>210</v>
      </c>
      <c r="M26" s="313">
        <v>3</v>
      </c>
      <c r="N26" s="28">
        <v>210</v>
      </c>
      <c r="O26" s="317"/>
    </row>
    <row r="27" spans="1:15">
      <c r="A27" s="313">
        <v>17</v>
      </c>
      <c r="B27" s="315" t="s">
        <v>574</v>
      </c>
      <c r="C27" s="36">
        <v>20</v>
      </c>
      <c r="D27" s="318">
        <v>10</v>
      </c>
      <c r="E27" s="319" t="s">
        <v>575</v>
      </c>
      <c r="F27" s="33">
        <v>200</v>
      </c>
      <c r="G27" s="313">
        <v>3</v>
      </c>
      <c r="H27" s="28">
        <v>60</v>
      </c>
      <c r="I27" s="313">
        <v>3</v>
      </c>
      <c r="J27" s="28">
        <v>60</v>
      </c>
      <c r="K27" s="313">
        <v>2</v>
      </c>
      <c r="L27" s="28">
        <v>40</v>
      </c>
      <c r="M27" s="313">
        <v>2</v>
      </c>
      <c r="N27" s="28">
        <v>40</v>
      </c>
      <c r="O27" s="317"/>
    </row>
    <row r="28" spans="1:15">
      <c r="A28" s="313">
        <v>18</v>
      </c>
      <c r="B28" s="315" t="s">
        <v>576</v>
      </c>
      <c r="C28" s="36">
        <v>80</v>
      </c>
      <c r="D28" s="318">
        <v>4</v>
      </c>
      <c r="E28" s="319" t="s">
        <v>229</v>
      </c>
      <c r="F28" s="33">
        <v>320</v>
      </c>
      <c r="G28" s="313">
        <v>1</v>
      </c>
      <c r="H28" s="28">
        <v>80</v>
      </c>
      <c r="I28" s="313">
        <v>1</v>
      </c>
      <c r="J28" s="28">
        <v>80</v>
      </c>
      <c r="K28" s="313">
        <v>1</v>
      </c>
      <c r="L28" s="28">
        <v>80</v>
      </c>
      <c r="M28" s="313">
        <v>1</v>
      </c>
      <c r="N28" s="28">
        <v>80</v>
      </c>
      <c r="O28" s="317"/>
    </row>
    <row r="29" spans="1:15">
      <c r="A29" s="313">
        <v>19</v>
      </c>
      <c r="B29" s="387" t="s">
        <v>577</v>
      </c>
      <c r="C29" s="36">
        <v>80</v>
      </c>
      <c r="D29" s="318">
        <v>4</v>
      </c>
      <c r="E29" s="319" t="s">
        <v>229</v>
      </c>
      <c r="F29" s="33">
        <v>320</v>
      </c>
      <c r="G29" s="313">
        <v>1</v>
      </c>
      <c r="H29" s="28">
        <v>80</v>
      </c>
      <c r="I29" s="313">
        <v>1</v>
      </c>
      <c r="J29" s="28">
        <v>80</v>
      </c>
      <c r="K29" s="313">
        <v>1</v>
      </c>
      <c r="L29" s="28">
        <v>80</v>
      </c>
      <c r="M29" s="313">
        <v>1</v>
      </c>
      <c r="N29" s="28">
        <v>80</v>
      </c>
      <c r="O29" s="317"/>
    </row>
    <row r="30" spans="1:15">
      <c r="A30" s="313">
        <v>20</v>
      </c>
      <c r="B30" s="387" t="s">
        <v>578</v>
      </c>
      <c r="C30" s="36">
        <v>150</v>
      </c>
      <c r="D30" s="318">
        <v>20</v>
      </c>
      <c r="E30" s="319" t="s">
        <v>280</v>
      </c>
      <c r="F30" s="33">
        <v>3000</v>
      </c>
      <c r="G30" s="313">
        <v>5</v>
      </c>
      <c r="H30" s="28">
        <v>750</v>
      </c>
      <c r="I30" s="313">
        <v>5</v>
      </c>
      <c r="J30" s="28">
        <v>750</v>
      </c>
      <c r="K30" s="313">
        <v>5</v>
      </c>
      <c r="L30" s="28">
        <v>750</v>
      </c>
      <c r="M30" s="313">
        <v>5</v>
      </c>
      <c r="N30" s="28">
        <v>750</v>
      </c>
      <c r="O30" s="317"/>
    </row>
    <row r="31" spans="1:15">
      <c r="A31" s="313">
        <v>21</v>
      </c>
      <c r="B31" s="387" t="s">
        <v>579</v>
      </c>
      <c r="C31" s="36">
        <v>85</v>
      </c>
      <c r="D31" s="318">
        <v>30</v>
      </c>
      <c r="E31" s="319" t="s">
        <v>229</v>
      </c>
      <c r="F31" s="33">
        <v>2550</v>
      </c>
      <c r="G31" s="313">
        <v>8</v>
      </c>
      <c r="H31" s="28">
        <v>680</v>
      </c>
      <c r="I31" s="313">
        <v>8</v>
      </c>
      <c r="J31" s="28">
        <v>680</v>
      </c>
      <c r="K31" s="313">
        <v>8</v>
      </c>
      <c r="L31" s="28">
        <v>680</v>
      </c>
      <c r="M31" s="313">
        <v>6</v>
      </c>
      <c r="N31" s="28">
        <v>510</v>
      </c>
      <c r="O31" s="317"/>
    </row>
    <row r="32" spans="1:15">
      <c r="A32" s="313">
        <v>22</v>
      </c>
      <c r="B32" s="315" t="s">
        <v>467</v>
      </c>
      <c r="C32" s="29">
        <v>5</v>
      </c>
      <c r="D32" s="318">
        <v>80</v>
      </c>
      <c r="E32" s="319" t="s">
        <v>229</v>
      </c>
      <c r="F32" s="33">
        <v>400</v>
      </c>
      <c r="G32" s="313">
        <v>20</v>
      </c>
      <c r="H32" s="28">
        <v>100</v>
      </c>
      <c r="I32" s="313">
        <v>20</v>
      </c>
      <c r="J32" s="28">
        <v>100</v>
      </c>
      <c r="K32" s="313">
        <v>20</v>
      </c>
      <c r="L32" s="28">
        <v>100</v>
      </c>
      <c r="M32" s="313">
        <v>20</v>
      </c>
      <c r="N32" s="28">
        <v>100</v>
      </c>
      <c r="O32" s="317"/>
    </row>
    <row r="33" spans="1:15">
      <c r="A33" s="313">
        <v>23</v>
      </c>
      <c r="B33" s="315" t="s">
        <v>580</v>
      </c>
      <c r="C33" s="29">
        <v>65</v>
      </c>
      <c r="D33" s="318">
        <v>40</v>
      </c>
      <c r="E33" s="319" t="s">
        <v>229</v>
      </c>
      <c r="F33" s="33">
        <v>2600</v>
      </c>
      <c r="G33" s="313">
        <v>10</v>
      </c>
      <c r="H33" s="28">
        <v>650</v>
      </c>
      <c r="I33" s="313">
        <v>10</v>
      </c>
      <c r="J33" s="28">
        <v>650</v>
      </c>
      <c r="K33" s="313">
        <v>10</v>
      </c>
      <c r="L33" s="28">
        <v>650</v>
      </c>
      <c r="M33" s="313">
        <v>10</v>
      </c>
      <c r="N33" s="28">
        <v>650</v>
      </c>
      <c r="O33" s="317"/>
    </row>
    <row r="34" spans="1:15">
      <c r="A34" s="313">
        <v>24</v>
      </c>
      <c r="B34" s="315" t="s">
        <v>581</v>
      </c>
      <c r="C34" s="29">
        <v>200</v>
      </c>
      <c r="D34" s="318">
        <v>4</v>
      </c>
      <c r="E34" s="319" t="s">
        <v>229</v>
      </c>
      <c r="F34" s="33">
        <v>800</v>
      </c>
      <c r="G34" s="313">
        <v>4</v>
      </c>
      <c r="H34" s="28">
        <v>800</v>
      </c>
      <c r="I34" s="313"/>
      <c r="J34" s="28"/>
      <c r="K34" s="313"/>
      <c r="L34" s="28"/>
      <c r="M34" s="313"/>
      <c r="N34" s="28"/>
      <c r="O34" s="317"/>
    </row>
    <row r="35" spans="1:15">
      <c r="A35" s="313"/>
      <c r="B35" s="315"/>
      <c r="C35" s="29"/>
      <c r="D35" s="318"/>
      <c r="E35" s="319"/>
      <c r="F35" s="33">
        <f>SUM(F11:F34)</f>
        <v>70695</v>
      </c>
      <c r="G35" s="313"/>
      <c r="H35" s="28">
        <f>SUM(H11:H34)</f>
        <v>19050</v>
      </c>
      <c r="I35" s="313"/>
      <c r="J35" s="28">
        <f>SUM(J11:J34)</f>
        <v>17830</v>
      </c>
      <c r="K35" s="313"/>
      <c r="L35" s="28">
        <f>SUM(L11:L34)</f>
        <v>17215</v>
      </c>
      <c r="M35" s="313"/>
      <c r="N35" s="28">
        <f>SUM(N11:N34)</f>
        <v>16600</v>
      </c>
      <c r="O35" s="317"/>
    </row>
    <row r="36" spans="1:15">
      <c r="A36" s="388" t="s">
        <v>66</v>
      </c>
      <c r="B36" s="284"/>
      <c r="C36" s="389"/>
      <c r="D36" s="390"/>
      <c r="E36" s="287"/>
      <c r="F36" s="391"/>
      <c r="G36" s="373"/>
      <c r="H36" s="392"/>
      <c r="I36" s="393"/>
      <c r="J36" s="392"/>
      <c r="K36" s="393"/>
      <c r="L36" s="392"/>
      <c r="M36" s="393"/>
      <c r="N36" s="394"/>
      <c r="O36" s="317"/>
    </row>
    <row r="37" spans="1:15">
      <c r="A37" s="283"/>
      <c r="B37" s="291"/>
      <c r="C37" s="321"/>
      <c r="D37" s="322"/>
      <c r="E37" s="323"/>
      <c r="F37" s="324"/>
      <c r="G37" s="324"/>
      <c r="H37" s="291"/>
      <c r="I37" s="291"/>
      <c r="J37" s="291"/>
      <c r="K37" s="291"/>
      <c r="L37" s="291"/>
      <c r="M37" s="291"/>
      <c r="N37" s="292"/>
    </row>
    <row r="38" spans="1:15">
      <c r="A38" s="325"/>
      <c r="B38" s="324" t="s">
        <v>2</v>
      </c>
      <c r="C38" s="326"/>
      <c r="D38" s="327"/>
      <c r="E38" s="328"/>
      <c r="F38" s="324"/>
      <c r="G38" s="324"/>
      <c r="H38" s="324"/>
      <c r="I38" s="324"/>
      <c r="J38" s="324"/>
      <c r="K38" s="324"/>
      <c r="L38" s="324"/>
      <c r="M38" s="324"/>
      <c r="N38" s="329"/>
    </row>
    <row r="39" spans="1:15">
      <c r="A39" s="325"/>
      <c r="B39" s="324"/>
      <c r="C39" s="326"/>
      <c r="D39" s="327"/>
      <c r="E39" s="328"/>
      <c r="F39" s="324"/>
      <c r="G39" s="324"/>
      <c r="H39" s="324" t="s">
        <v>1</v>
      </c>
      <c r="I39" s="324"/>
      <c r="J39" s="887" t="s">
        <v>274</v>
      </c>
      <c r="K39" s="887"/>
      <c r="L39" s="887"/>
      <c r="M39" s="324"/>
      <c r="N39" s="329"/>
    </row>
    <row r="40" spans="1:15">
      <c r="A40" s="325"/>
      <c r="B40" s="324"/>
      <c r="C40" s="326"/>
      <c r="D40" s="327"/>
      <c r="E40" s="328"/>
      <c r="F40" s="324"/>
      <c r="G40" s="324"/>
      <c r="H40" s="324"/>
      <c r="I40" s="324"/>
      <c r="J40" s="886" t="s">
        <v>0</v>
      </c>
      <c r="K40" s="886"/>
      <c r="L40" s="886"/>
      <c r="M40" s="324"/>
      <c r="N40" s="329"/>
    </row>
    <row r="41" spans="1:15">
      <c r="A41" s="297"/>
      <c r="B41" s="299"/>
      <c r="C41" s="294"/>
      <c r="D41" s="295"/>
      <c r="E41" s="296"/>
      <c r="F41" s="299"/>
      <c r="G41" s="299"/>
      <c r="H41" s="299"/>
      <c r="I41" s="299"/>
      <c r="J41" s="299"/>
      <c r="K41" s="299"/>
      <c r="L41" s="299"/>
      <c r="M41" s="299"/>
      <c r="N41" s="298"/>
    </row>
    <row r="42" spans="1:15">
      <c r="A42" s="276"/>
      <c r="B42" s="276"/>
      <c r="C42" s="277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</row>
    <row r="43" spans="1:15">
      <c r="A43" s="276"/>
      <c r="B43" s="276"/>
      <c r="C43" s="277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5">
      <c r="A44" s="276"/>
      <c r="B44" s="276"/>
      <c r="C44" s="277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  <row r="45" spans="1:15">
      <c r="A45" s="276"/>
      <c r="B45" s="276"/>
      <c r="C45" s="277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5">
      <c r="A46" s="276"/>
      <c r="B46" s="276"/>
      <c r="C46" s="277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</row>
    <row r="47" spans="1:15">
      <c r="A47" s="276"/>
      <c r="B47" s="276"/>
      <c r="C47" s="277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5">
      <c r="A48" s="276"/>
      <c r="B48" s="276"/>
      <c r="C48" s="277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>
      <c r="A50" s="276" t="s">
        <v>65</v>
      </c>
      <c r="B50" s="276"/>
      <c r="C50" s="277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5">
      <c r="A51" s="879" t="s">
        <v>61</v>
      </c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</row>
    <row r="52" spans="1:15">
      <c r="A52" s="880" t="s">
        <v>582</v>
      </c>
      <c r="B52" s="880"/>
      <c r="C52" s="880"/>
      <c r="D52" s="880"/>
      <c r="E52" s="880"/>
      <c r="F52" s="880"/>
      <c r="G52" s="880"/>
      <c r="H52" s="880"/>
      <c r="I52" s="880"/>
      <c r="J52" s="880"/>
      <c r="K52" s="880"/>
      <c r="L52" s="880"/>
      <c r="M52" s="880"/>
      <c r="N52" s="880"/>
      <c r="O52" s="880"/>
    </row>
    <row r="53" spans="1:15">
      <c r="A53" s="276"/>
      <c r="B53" s="276"/>
      <c r="C53" s="278"/>
      <c r="D53" s="279"/>
      <c r="E53" s="280"/>
      <c r="F53" s="281"/>
      <c r="G53" s="276"/>
      <c r="H53" s="276"/>
      <c r="I53" s="276"/>
      <c r="J53" s="276"/>
      <c r="K53" s="276"/>
      <c r="L53" s="276"/>
      <c r="M53" s="276"/>
      <c r="N53" s="276"/>
    </row>
    <row r="54" spans="1:15">
      <c r="A54" s="282" t="s">
        <v>583</v>
      </c>
      <c r="B54" s="282"/>
      <c r="C54" s="278"/>
      <c r="D54" s="279"/>
      <c r="E54" s="280"/>
      <c r="F54" s="276"/>
      <c r="G54" s="276"/>
      <c r="H54" s="276"/>
      <c r="I54" s="276"/>
      <c r="J54" s="276"/>
      <c r="K54" s="276"/>
      <c r="L54" s="276"/>
      <c r="M54" s="276"/>
      <c r="N54" s="276"/>
    </row>
    <row r="55" spans="1:15">
      <c r="A55" s="283" t="s">
        <v>554</v>
      </c>
      <c r="B55" s="284"/>
      <c r="C55" s="285"/>
      <c r="D55" s="286"/>
      <c r="E55" s="287"/>
      <c r="F55" s="288" t="s">
        <v>57</v>
      </c>
      <c r="G55" s="289"/>
      <c r="H55" s="289"/>
      <c r="I55" s="289"/>
      <c r="J55" s="290"/>
      <c r="K55" s="291" t="s">
        <v>584</v>
      </c>
      <c r="L55" s="291"/>
      <c r="M55" s="291"/>
      <c r="N55" s="292"/>
    </row>
    <row r="56" spans="1:15">
      <c r="A56" s="293" t="s">
        <v>585</v>
      </c>
      <c r="B56" s="282"/>
      <c r="C56" s="294"/>
      <c r="D56" s="295"/>
      <c r="E56" s="296"/>
      <c r="F56" s="297" t="s">
        <v>54</v>
      </c>
      <c r="G56" s="297" t="s">
        <v>53</v>
      </c>
      <c r="H56" s="298"/>
      <c r="I56" s="288" t="s">
        <v>52</v>
      </c>
      <c r="J56" s="290"/>
      <c r="K56" s="299" t="s">
        <v>51</v>
      </c>
      <c r="L56" s="299"/>
      <c r="M56" s="299"/>
      <c r="N56" s="298"/>
    </row>
    <row r="57" spans="1:15">
      <c r="A57" s="300"/>
      <c r="B57" s="283"/>
      <c r="C57" s="301"/>
      <c r="D57" s="302"/>
      <c r="E57" s="303"/>
      <c r="F57" s="283"/>
      <c r="G57" s="372" t="s">
        <v>50</v>
      </c>
      <c r="H57" s="373"/>
      <c r="I57" s="373"/>
      <c r="J57" s="373"/>
      <c r="K57" s="373"/>
      <c r="L57" s="373"/>
      <c r="M57" s="373"/>
      <c r="N57" s="374"/>
    </row>
    <row r="58" spans="1:15">
      <c r="A58" s="304" t="s">
        <v>49</v>
      </c>
      <c r="B58" s="375" t="s">
        <v>48</v>
      </c>
      <c r="C58" s="306" t="s">
        <v>47</v>
      </c>
      <c r="D58" s="375" t="s">
        <v>46</v>
      </c>
      <c r="E58" s="376"/>
      <c r="F58" s="375" t="s">
        <v>45</v>
      </c>
      <c r="G58" s="372" t="s">
        <v>44</v>
      </c>
      <c r="H58" s="374"/>
      <c r="I58" s="372" t="s">
        <v>43</v>
      </c>
      <c r="J58" s="374"/>
      <c r="K58" s="372" t="s">
        <v>42</v>
      </c>
      <c r="L58" s="374"/>
      <c r="M58" s="372" t="s">
        <v>41</v>
      </c>
      <c r="N58" s="374"/>
    </row>
    <row r="59" spans="1:15">
      <c r="A59" s="308"/>
      <c r="B59" s="297"/>
      <c r="C59" s="309"/>
      <c r="D59" s="310"/>
      <c r="E59" s="311"/>
      <c r="F59" s="297"/>
      <c r="G59" s="312" t="s">
        <v>39</v>
      </c>
      <c r="H59" s="313" t="s">
        <v>38</v>
      </c>
      <c r="I59" s="313" t="s">
        <v>39</v>
      </c>
      <c r="J59" s="313" t="s">
        <v>40</v>
      </c>
      <c r="K59" s="312" t="s">
        <v>39</v>
      </c>
      <c r="L59" s="314" t="s">
        <v>40</v>
      </c>
      <c r="M59" s="312" t="s">
        <v>39</v>
      </c>
      <c r="N59" s="312" t="s">
        <v>38</v>
      </c>
    </row>
    <row r="60" spans="1:15">
      <c r="A60" s="313">
        <v>25</v>
      </c>
      <c r="B60" s="315" t="s">
        <v>116</v>
      </c>
      <c r="C60" s="36">
        <v>120</v>
      </c>
      <c r="D60" s="318">
        <v>3</v>
      </c>
      <c r="E60" s="319" t="s">
        <v>229</v>
      </c>
      <c r="F60" s="33">
        <v>360</v>
      </c>
      <c r="G60" s="313">
        <v>3</v>
      </c>
      <c r="H60" s="28">
        <v>360</v>
      </c>
      <c r="I60" s="313"/>
      <c r="J60" s="28"/>
      <c r="K60" s="313"/>
      <c r="L60" s="28"/>
      <c r="M60" s="313"/>
      <c r="N60" s="28"/>
      <c r="O60" s="317"/>
    </row>
    <row r="61" spans="1:15">
      <c r="A61" s="313">
        <v>26</v>
      </c>
      <c r="B61" s="315" t="s">
        <v>586</v>
      </c>
      <c r="C61" s="36">
        <v>35000</v>
      </c>
      <c r="D61" s="318">
        <v>2</v>
      </c>
      <c r="E61" s="319" t="s">
        <v>587</v>
      </c>
      <c r="F61" s="33">
        <v>70000</v>
      </c>
      <c r="G61" s="313">
        <v>2</v>
      </c>
      <c r="H61" s="28">
        <v>70000</v>
      </c>
      <c r="I61" s="313"/>
      <c r="J61" s="28"/>
      <c r="K61" s="313"/>
      <c r="L61" s="28"/>
      <c r="M61" s="313"/>
      <c r="N61" s="28"/>
      <c r="O61" s="317"/>
    </row>
    <row r="62" spans="1:15">
      <c r="A62" s="313">
        <v>27</v>
      </c>
      <c r="B62" s="315" t="s">
        <v>588</v>
      </c>
      <c r="C62" s="36">
        <v>6</v>
      </c>
      <c r="D62" s="318">
        <v>120</v>
      </c>
      <c r="E62" s="319" t="s">
        <v>229</v>
      </c>
      <c r="F62" s="33">
        <v>720</v>
      </c>
      <c r="G62" s="313">
        <v>30</v>
      </c>
      <c r="H62" s="28">
        <v>180</v>
      </c>
      <c r="I62" s="313">
        <v>30</v>
      </c>
      <c r="J62" s="28">
        <v>180</v>
      </c>
      <c r="K62" s="313">
        <v>30</v>
      </c>
      <c r="L62" s="28">
        <v>180</v>
      </c>
      <c r="M62" s="313">
        <v>30</v>
      </c>
      <c r="N62" s="28">
        <v>180</v>
      </c>
      <c r="O62" s="317"/>
    </row>
    <row r="63" spans="1:15">
      <c r="A63" s="313">
        <v>28</v>
      </c>
      <c r="B63" s="315" t="s">
        <v>589</v>
      </c>
      <c r="C63" s="29">
        <v>5</v>
      </c>
      <c r="D63" s="318">
        <v>90</v>
      </c>
      <c r="E63" s="319" t="s">
        <v>229</v>
      </c>
      <c r="F63" s="33">
        <v>450</v>
      </c>
      <c r="G63" s="313">
        <v>25</v>
      </c>
      <c r="H63" s="28">
        <v>125</v>
      </c>
      <c r="I63" s="313">
        <v>25</v>
      </c>
      <c r="J63" s="28">
        <v>125</v>
      </c>
      <c r="K63" s="313">
        <v>20</v>
      </c>
      <c r="L63" s="28">
        <v>100</v>
      </c>
      <c r="M63" s="313">
        <v>20</v>
      </c>
      <c r="N63" s="28">
        <v>100</v>
      </c>
      <c r="O63" s="317"/>
    </row>
    <row r="64" spans="1:15">
      <c r="A64" s="313">
        <v>29</v>
      </c>
      <c r="B64" s="315" t="s">
        <v>590</v>
      </c>
      <c r="C64" s="29">
        <v>4</v>
      </c>
      <c r="D64" s="318">
        <v>120</v>
      </c>
      <c r="E64" s="319" t="s">
        <v>229</v>
      </c>
      <c r="F64" s="33">
        <v>480</v>
      </c>
      <c r="G64" s="313">
        <v>40</v>
      </c>
      <c r="H64" s="28">
        <v>160</v>
      </c>
      <c r="I64" s="313">
        <v>40</v>
      </c>
      <c r="J64" s="28">
        <v>160</v>
      </c>
      <c r="K64" s="313">
        <v>20</v>
      </c>
      <c r="L64" s="28">
        <v>80</v>
      </c>
      <c r="M64" s="313">
        <v>20</v>
      </c>
      <c r="N64" s="28">
        <v>80</v>
      </c>
      <c r="O64" s="317"/>
    </row>
    <row r="65" spans="1:15">
      <c r="A65" s="313">
        <v>30</v>
      </c>
      <c r="B65" s="315" t="s">
        <v>591</v>
      </c>
      <c r="C65" s="36">
        <v>4</v>
      </c>
      <c r="D65" s="318">
        <v>12</v>
      </c>
      <c r="E65" s="319" t="s">
        <v>229</v>
      </c>
      <c r="F65" s="33">
        <v>48</v>
      </c>
      <c r="G65" s="313">
        <v>12</v>
      </c>
      <c r="H65" s="28">
        <v>48</v>
      </c>
      <c r="I65" s="313"/>
      <c r="J65" s="28"/>
      <c r="K65" s="313"/>
      <c r="L65" s="28"/>
      <c r="M65" s="313"/>
      <c r="N65" s="28"/>
      <c r="O65" s="317"/>
    </row>
    <row r="66" spans="1:15">
      <c r="A66" s="313">
        <v>31</v>
      </c>
      <c r="B66" s="315" t="s">
        <v>592</v>
      </c>
      <c r="C66" s="36">
        <v>48</v>
      </c>
      <c r="D66" s="318">
        <v>12</v>
      </c>
      <c r="E66" s="319" t="s">
        <v>229</v>
      </c>
      <c r="F66" s="33">
        <f>C66*D66</f>
        <v>576</v>
      </c>
      <c r="G66" s="313">
        <v>3</v>
      </c>
      <c r="H66" s="28">
        <v>144</v>
      </c>
      <c r="I66" s="313">
        <v>3</v>
      </c>
      <c r="J66" s="28">
        <v>144</v>
      </c>
      <c r="K66" s="313">
        <v>3</v>
      </c>
      <c r="L66" s="28">
        <v>144</v>
      </c>
      <c r="M66" s="313">
        <v>3</v>
      </c>
      <c r="N66" s="28">
        <v>144</v>
      </c>
      <c r="O66" s="317"/>
    </row>
    <row r="67" spans="1:15">
      <c r="A67" s="313">
        <v>32</v>
      </c>
      <c r="B67" s="315" t="s">
        <v>468</v>
      </c>
      <c r="C67" s="36">
        <v>60</v>
      </c>
      <c r="D67" s="318">
        <v>12</v>
      </c>
      <c r="E67" s="319" t="s">
        <v>229</v>
      </c>
      <c r="F67" s="33">
        <f>C67*D67</f>
        <v>720</v>
      </c>
      <c r="G67" s="313">
        <v>4</v>
      </c>
      <c r="H67" s="28">
        <v>240</v>
      </c>
      <c r="I67" s="313">
        <v>4</v>
      </c>
      <c r="J67" s="28">
        <v>240</v>
      </c>
      <c r="K67" s="313">
        <v>2</v>
      </c>
      <c r="L67" s="28">
        <v>120</v>
      </c>
      <c r="M67" s="313">
        <v>2</v>
      </c>
      <c r="N67" s="28">
        <v>120</v>
      </c>
      <c r="O67" s="317"/>
    </row>
    <row r="68" spans="1:15">
      <c r="A68" s="313">
        <v>33</v>
      </c>
      <c r="B68" s="315" t="s">
        <v>111</v>
      </c>
      <c r="C68" s="36">
        <v>75</v>
      </c>
      <c r="D68" s="318">
        <v>20</v>
      </c>
      <c r="E68" s="319" t="s">
        <v>229</v>
      </c>
      <c r="F68" s="33">
        <v>1500</v>
      </c>
      <c r="G68" s="313">
        <v>5</v>
      </c>
      <c r="H68" s="28">
        <v>375</v>
      </c>
      <c r="I68" s="313">
        <v>5</v>
      </c>
      <c r="J68" s="28">
        <v>375</v>
      </c>
      <c r="K68" s="313">
        <v>5</v>
      </c>
      <c r="L68" s="28">
        <v>375</v>
      </c>
      <c r="M68" s="313">
        <v>5</v>
      </c>
      <c r="N68" s="28">
        <v>375</v>
      </c>
      <c r="O68" s="317"/>
    </row>
    <row r="69" spans="1:15">
      <c r="A69" s="313">
        <v>34</v>
      </c>
      <c r="B69" s="387" t="s">
        <v>95</v>
      </c>
      <c r="C69" s="36">
        <v>85</v>
      </c>
      <c r="D69" s="318">
        <v>20</v>
      </c>
      <c r="E69" s="319" t="s">
        <v>229</v>
      </c>
      <c r="F69" s="33">
        <v>1700</v>
      </c>
      <c r="G69" s="313">
        <v>5</v>
      </c>
      <c r="H69" s="28">
        <v>425</v>
      </c>
      <c r="I69" s="313">
        <v>5</v>
      </c>
      <c r="J69" s="28">
        <v>425</v>
      </c>
      <c r="K69" s="313">
        <v>5</v>
      </c>
      <c r="L69" s="28">
        <v>425</v>
      </c>
      <c r="M69" s="313">
        <v>5</v>
      </c>
      <c r="N69" s="28">
        <v>425</v>
      </c>
      <c r="O69" s="317"/>
    </row>
    <row r="70" spans="1:15">
      <c r="A70" s="313">
        <v>35</v>
      </c>
      <c r="B70" s="315" t="s">
        <v>593</v>
      </c>
      <c r="C70" s="36">
        <v>250</v>
      </c>
      <c r="D70" s="318">
        <v>4</v>
      </c>
      <c r="E70" s="319" t="s">
        <v>594</v>
      </c>
      <c r="F70" s="33">
        <v>1000</v>
      </c>
      <c r="G70" s="313">
        <v>1</v>
      </c>
      <c r="H70" s="28">
        <v>250</v>
      </c>
      <c r="I70" s="313">
        <v>1</v>
      </c>
      <c r="J70" s="28">
        <v>250</v>
      </c>
      <c r="K70" s="313">
        <v>1</v>
      </c>
      <c r="L70" s="28">
        <v>250</v>
      </c>
      <c r="M70" s="313">
        <v>1</v>
      </c>
      <c r="N70" s="28">
        <v>250</v>
      </c>
      <c r="O70" s="317"/>
    </row>
    <row r="71" spans="1:15">
      <c r="A71" s="313">
        <v>36</v>
      </c>
      <c r="B71" s="315" t="s">
        <v>204</v>
      </c>
      <c r="C71" s="36">
        <v>250</v>
      </c>
      <c r="D71" s="318">
        <v>12</v>
      </c>
      <c r="E71" s="319" t="s">
        <v>229</v>
      </c>
      <c r="F71" s="33">
        <v>3000</v>
      </c>
      <c r="G71" s="313">
        <v>3</v>
      </c>
      <c r="H71" s="28">
        <v>750</v>
      </c>
      <c r="I71" s="313">
        <v>3</v>
      </c>
      <c r="J71" s="28">
        <v>750</v>
      </c>
      <c r="K71" s="313">
        <v>3</v>
      </c>
      <c r="L71" s="28">
        <v>750</v>
      </c>
      <c r="M71" s="313">
        <v>3</v>
      </c>
      <c r="N71" s="28">
        <v>750</v>
      </c>
      <c r="O71" s="317"/>
    </row>
    <row r="72" spans="1:15">
      <c r="A72" s="313">
        <v>37</v>
      </c>
      <c r="B72" s="315" t="s">
        <v>113</v>
      </c>
      <c r="C72" s="36">
        <v>25</v>
      </c>
      <c r="D72" s="318">
        <v>4</v>
      </c>
      <c r="E72" s="319" t="s">
        <v>28</v>
      </c>
      <c r="F72" s="33">
        <v>100</v>
      </c>
      <c r="G72" s="313">
        <v>1</v>
      </c>
      <c r="H72" s="28">
        <v>25</v>
      </c>
      <c r="I72" s="313">
        <v>1</v>
      </c>
      <c r="J72" s="28">
        <v>25</v>
      </c>
      <c r="K72" s="313">
        <v>1</v>
      </c>
      <c r="L72" s="28">
        <v>25</v>
      </c>
      <c r="M72" s="313">
        <v>1</v>
      </c>
      <c r="N72" s="28">
        <v>25</v>
      </c>
      <c r="O72" s="317"/>
    </row>
    <row r="73" spans="1:15">
      <c r="A73" s="313">
        <v>38</v>
      </c>
      <c r="B73" s="315" t="s">
        <v>595</v>
      </c>
      <c r="C73" s="36">
        <v>5</v>
      </c>
      <c r="D73" s="318">
        <v>144</v>
      </c>
      <c r="E73" s="319" t="s">
        <v>596</v>
      </c>
      <c r="F73" s="33">
        <v>720</v>
      </c>
      <c r="G73" s="313">
        <v>36</v>
      </c>
      <c r="H73" s="28">
        <v>180</v>
      </c>
      <c r="I73" s="313">
        <v>36</v>
      </c>
      <c r="J73" s="28">
        <v>180</v>
      </c>
      <c r="K73" s="313">
        <v>36</v>
      </c>
      <c r="L73" s="28">
        <v>180</v>
      </c>
      <c r="M73" s="313">
        <v>36</v>
      </c>
      <c r="N73" s="28">
        <v>180</v>
      </c>
      <c r="O73" s="317"/>
    </row>
    <row r="74" spans="1:15">
      <c r="A74" s="313">
        <v>39</v>
      </c>
      <c r="B74" s="315" t="s">
        <v>597</v>
      </c>
      <c r="C74" s="36">
        <v>2500</v>
      </c>
      <c r="D74" s="318">
        <v>1</v>
      </c>
      <c r="E74" s="319" t="s">
        <v>229</v>
      </c>
      <c r="F74" s="33">
        <v>2500</v>
      </c>
      <c r="G74" s="313">
        <v>1</v>
      </c>
      <c r="H74" s="28">
        <v>2500</v>
      </c>
      <c r="I74" s="313"/>
      <c r="J74" s="28"/>
      <c r="K74" s="313"/>
      <c r="L74" s="28"/>
      <c r="M74" s="313"/>
      <c r="N74" s="28"/>
      <c r="O74" s="317"/>
    </row>
    <row r="75" spans="1:15">
      <c r="A75" s="313">
        <v>40</v>
      </c>
      <c r="B75" s="315" t="s">
        <v>598</v>
      </c>
      <c r="C75" s="36">
        <v>500</v>
      </c>
      <c r="D75" s="318">
        <v>2</v>
      </c>
      <c r="E75" s="319" t="s">
        <v>229</v>
      </c>
      <c r="F75" s="33">
        <v>1000</v>
      </c>
      <c r="G75" s="313">
        <v>1</v>
      </c>
      <c r="H75" s="28">
        <v>500</v>
      </c>
      <c r="I75" s="313"/>
      <c r="J75" s="28"/>
      <c r="K75" s="313">
        <v>1</v>
      </c>
      <c r="L75" s="28">
        <v>500</v>
      </c>
      <c r="M75" s="313"/>
      <c r="N75" s="28"/>
      <c r="O75" s="317"/>
    </row>
    <row r="76" spans="1:15">
      <c r="A76" s="313">
        <v>41</v>
      </c>
      <c r="B76" s="315" t="s">
        <v>571</v>
      </c>
      <c r="C76" s="36">
        <v>150</v>
      </c>
      <c r="D76" s="318">
        <v>3</v>
      </c>
      <c r="E76" s="319" t="s">
        <v>317</v>
      </c>
      <c r="F76" s="33">
        <v>450</v>
      </c>
      <c r="G76" s="313">
        <v>1</v>
      </c>
      <c r="H76" s="28">
        <v>150</v>
      </c>
      <c r="I76" s="313">
        <v>1</v>
      </c>
      <c r="J76" s="28">
        <v>150</v>
      </c>
      <c r="K76" s="313">
        <v>1</v>
      </c>
      <c r="L76" s="28">
        <v>150</v>
      </c>
      <c r="M76" s="313"/>
      <c r="N76" s="28"/>
      <c r="O76" s="317"/>
    </row>
    <row r="77" spans="1:15">
      <c r="A77" s="313">
        <v>42</v>
      </c>
      <c r="B77" s="315" t="s">
        <v>599</v>
      </c>
      <c r="C77" s="36">
        <v>500</v>
      </c>
      <c r="D77" s="318">
        <v>1</v>
      </c>
      <c r="E77" s="319" t="s">
        <v>139</v>
      </c>
      <c r="F77" s="33">
        <v>500</v>
      </c>
      <c r="G77" s="313">
        <v>1</v>
      </c>
      <c r="H77" s="28">
        <v>500</v>
      </c>
      <c r="I77" s="313"/>
      <c r="J77" s="28"/>
      <c r="K77" s="313"/>
      <c r="L77" s="28"/>
      <c r="M77" s="313"/>
      <c r="N77" s="28"/>
      <c r="O77" s="317"/>
    </row>
    <row r="78" spans="1:15">
      <c r="A78" s="313">
        <v>43</v>
      </c>
      <c r="B78" s="387" t="s">
        <v>203</v>
      </c>
      <c r="C78" s="36">
        <v>85</v>
      </c>
      <c r="D78" s="318">
        <v>6</v>
      </c>
      <c r="E78" s="319" t="s">
        <v>600</v>
      </c>
      <c r="F78" s="33">
        <v>510</v>
      </c>
      <c r="G78" s="313">
        <v>2</v>
      </c>
      <c r="H78" s="28">
        <v>170</v>
      </c>
      <c r="I78" s="313">
        <v>2</v>
      </c>
      <c r="J78" s="28">
        <v>170</v>
      </c>
      <c r="K78" s="313">
        <v>1</v>
      </c>
      <c r="L78" s="28">
        <v>85</v>
      </c>
      <c r="M78" s="313">
        <v>1</v>
      </c>
      <c r="N78" s="28">
        <v>85</v>
      </c>
      <c r="O78" s="317"/>
    </row>
    <row r="79" spans="1:15">
      <c r="A79" s="313">
        <v>44</v>
      </c>
      <c r="B79" s="387" t="s">
        <v>601</v>
      </c>
      <c r="C79" s="36">
        <v>1800</v>
      </c>
      <c r="D79" s="318">
        <v>3</v>
      </c>
      <c r="E79" s="319" t="s">
        <v>602</v>
      </c>
      <c r="F79" s="33">
        <v>5400</v>
      </c>
      <c r="G79" s="313">
        <v>3</v>
      </c>
      <c r="H79" s="28">
        <v>5400</v>
      </c>
      <c r="I79" s="313"/>
      <c r="J79" s="28"/>
      <c r="K79" s="313"/>
      <c r="L79" s="28"/>
      <c r="M79" s="313"/>
      <c r="N79" s="28"/>
      <c r="O79" s="317"/>
    </row>
    <row r="80" spans="1:15">
      <c r="A80" s="313">
        <v>45</v>
      </c>
      <c r="B80" s="387" t="s">
        <v>603</v>
      </c>
      <c r="C80" s="36">
        <v>200</v>
      </c>
      <c r="D80" s="318">
        <v>10</v>
      </c>
      <c r="E80" s="319" t="s">
        <v>229</v>
      </c>
      <c r="F80" s="33">
        <v>2000</v>
      </c>
      <c r="G80" s="313">
        <v>5</v>
      </c>
      <c r="H80" s="28">
        <v>1000</v>
      </c>
      <c r="I80" s="313">
        <v>5</v>
      </c>
      <c r="J80" s="28">
        <v>1000</v>
      </c>
      <c r="K80" s="313"/>
      <c r="L80" s="28"/>
      <c r="M80" s="313"/>
      <c r="N80" s="28"/>
      <c r="O80" s="317"/>
    </row>
    <row r="81" spans="1:15">
      <c r="A81" s="313">
        <v>46</v>
      </c>
      <c r="B81" s="315" t="s">
        <v>604</v>
      </c>
      <c r="C81" s="29">
        <v>5</v>
      </c>
      <c r="D81" s="318">
        <v>144</v>
      </c>
      <c r="E81" s="319" t="s">
        <v>596</v>
      </c>
      <c r="F81" s="33">
        <v>720</v>
      </c>
      <c r="G81" s="313">
        <v>36</v>
      </c>
      <c r="H81" s="28">
        <v>180</v>
      </c>
      <c r="I81" s="313">
        <v>36</v>
      </c>
      <c r="J81" s="28">
        <v>180</v>
      </c>
      <c r="K81" s="313">
        <v>36</v>
      </c>
      <c r="L81" s="28">
        <v>180</v>
      </c>
      <c r="M81" s="313">
        <v>36</v>
      </c>
      <c r="N81" s="28">
        <v>180</v>
      </c>
      <c r="O81" s="317"/>
    </row>
    <row r="82" spans="1:15">
      <c r="A82" s="313">
        <v>47</v>
      </c>
      <c r="B82" s="315" t="s">
        <v>605</v>
      </c>
      <c r="C82" s="29">
        <v>5</v>
      </c>
      <c r="D82" s="318">
        <v>350</v>
      </c>
      <c r="E82" s="319" t="s">
        <v>229</v>
      </c>
      <c r="F82" s="33">
        <v>1750</v>
      </c>
      <c r="G82" s="313">
        <v>90</v>
      </c>
      <c r="H82" s="28">
        <v>450</v>
      </c>
      <c r="I82" s="313">
        <v>90</v>
      </c>
      <c r="J82" s="28">
        <v>450</v>
      </c>
      <c r="K82" s="313">
        <v>90</v>
      </c>
      <c r="L82" s="28">
        <v>450</v>
      </c>
      <c r="M82" s="313">
        <v>80</v>
      </c>
      <c r="N82" s="28">
        <v>400</v>
      </c>
      <c r="O82" s="317"/>
    </row>
    <row r="83" spans="1:15">
      <c r="A83" s="313">
        <v>48</v>
      </c>
      <c r="B83" s="315" t="s">
        <v>606</v>
      </c>
      <c r="C83" s="29">
        <v>50</v>
      </c>
      <c r="D83" s="318">
        <v>20</v>
      </c>
      <c r="E83" s="319" t="s">
        <v>607</v>
      </c>
      <c r="F83" s="33">
        <v>1000</v>
      </c>
      <c r="G83" s="313">
        <v>8</v>
      </c>
      <c r="H83" s="28">
        <v>400</v>
      </c>
      <c r="I83" s="313">
        <v>6</v>
      </c>
      <c r="J83" s="28">
        <v>300</v>
      </c>
      <c r="K83" s="313">
        <v>4</v>
      </c>
      <c r="L83" s="28">
        <v>200</v>
      </c>
      <c r="M83" s="313">
        <v>2</v>
      </c>
      <c r="N83" s="28">
        <v>100</v>
      </c>
      <c r="O83" s="317"/>
    </row>
    <row r="84" spans="1:15">
      <c r="A84" s="313" t="s">
        <v>608</v>
      </c>
      <c r="B84" s="315"/>
      <c r="C84" s="29"/>
      <c r="D84" s="318"/>
      <c r="E84" s="319"/>
      <c r="F84" s="33">
        <f>SUM(F60:F83)</f>
        <v>97204</v>
      </c>
      <c r="G84" s="313"/>
      <c r="H84" s="28">
        <f>SUM(H60:H83)</f>
        <v>84512</v>
      </c>
      <c r="I84" s="313"/>
      <c r="J84" s="28">
        <f>SUM(J60:J83)</f>
        <v>5104</v>
      </c>
      <c r="K84" s="313"/>
      <c r="L84" s="28">
        <f>SUM(L60:L83)</f>
        <v>4194</v>
      </c>
      <c r="M84" s="313"/>
      <c r="N84" s="28">
        <f>SUM(N60:N83)</f>
        <v>3394</v>
      </c>
      <c r="O84" s="317"/>
    </row>
    <row r="85" spans="1:15">
      <c r="A85" s="313" t="s">
        <v>66</v>
      </c>
      <c r="B85" s="315"/>
      <c r="C85" s="29"/>
      <c r="D85" s="318"/>
      <c r="E85" s="319"/>
      <c r="F85" s="315"/>
      <c r="G85" s="315"/>
      <c r="H85" s="315"/>
      <c r="I85" s="315"/>
      <c r="J85" s="315"/>
      <c r="K85" s="315"/>
      <c r="L85" s="315"/>
      <c r="M85" s="315"/>
      <c r="N85" s="315"/>
      <c r="O85" s="317"/>
    </row>
    <row r="86" spans="1:15">
      <c r="A86" s="283"/>
      <c r="B86" s="291"/>
      <c r="C86" s="321"/>
      <c r="D86" s="322"/>
      <c r="E86" s="323"/>
      <c r="F86" s="324"/>
      <c r="G86" s="324"/>
      <c r="H86" s="291"/>
      <c r="I86" s="291"/>
      <c r="J86" s="291"/>
      <c r="K86" s="291"/>
      <c r="L86" s="291"/>
      <c r="M86" s="291"/>
      <c r="N86" s="292"/>
    </row>
    <row r="87" spans="1:15">
      <c r="A87" s="325"/>
      <c r="B87" s="324"/>
      <c r="C87" s="326"/>
      <c r="D87" s="327"/>
      <c r="E87" s="328"/>
      <c r="F87" s="324"/>
      <c r="G87" s="324"/>
      <c r="H87" s="324"/>
      <c r="I87" s="324"/>
      <c r="J87" s="324"/>
      <c r="K87" s="324"/>
      <c r="L87" s="324"/>
      <c r="M87" s="324"/>
      <c r="N87" s="329"/>
    </row>
    <row r="88" spans="1:15">
      <c r="A88" s="325"/>
      <c r="B88" s="324" t="s">
        <v>2</v>
      </c>
      <c r="C88" s="326"/>
      <c r="D88" s="327"/>
      <c r="E88" s="328"/>
      <c r="F88" s="324"/>
      <c r="G88" s="324"/>
      <c r="H88" s="324"/>
      <c r="I88" s="324"/>
      <c r="J88" s="324"/>
      <c r="K88" s="324"/>
      <c r="L88" s="324"/>
      <c r="M88" s="324"/>
      <c r="N88" s="329"/>
    </row>
    <row r="89" spans="1:15">
      <c r="A89" s="325"/>
      <c r="B89" s="324"/>
      <c r="C89" s="326"/>
      <c r="D89" s="327"/>
      <c r="E89" s="328"/>
      <c r="F89" s="324"/>
      <c r="G89" s="324"/>
      <c r="H89" s="324" t="s">
        <v>1</v>
      </c>
      <c r="I89" s="324"/>
      <c r="J89" s="395" t="s">
        <v>274</v>
      </c>
      <c r="K89" s="395"/>
      <c r="L89" s="395"/>
      <c r="M89" s="324"/>
      <c r="N89" s="329"/>
    </row>
    <row r="90" spans="1:15">
      <c r="A90" s="325"/>
      <c r="B90" s="324"/>
      <c r="C90" s="326"/>
      <c r="D90" s="327"/>
      <c r="E90" s="328"/>
      <c r="F90" s="324"/>
      <c r="G90" s="324"/>
      <c r="H90" s="324"/>
      <c r="I90" s="324"/>
      <c r="J90" s="370" t="s">
        <v>0</v>
      </c>
      <c r="K90" s="370"/>
      <c r="L90" s="370"/>
      <c r="M90" s="324"/>
      <c r="N90" s="329"/>
    </row>
    <row r="91" spans="1:15">
      <c r="A91" s="297"/>
      <c r="B91" s="299"/>
      <c r="C91" s="294"/>
      <c r="D91" s="295"/>
      <c r="E91" s="296"/>
      <c r="F91" s="299"/>
      <c r="G91" s="299"/>
      <c r="H91" s="299"/>
      <c r="I91" s="299"/>
      <c r="J91" s="299"/>
      <c r="K91" s="299"/>
      <c r="L91" s="299"/>
      <c r="M91" s="299"/>
      <c r="N91" s="298"/>
    </row>
    <row r="92" spans="1:15">
      <c r="A92" s="276"/>
      <c r="B92" s="276"/>
      <c r="C92" s="277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</row>
    <row r="93" spans="1:15">
      <c r="A93" s="276"/>
      <c r="B93" s="276"/>
      <c r="C93" s="277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</row>
    <row r="94" spans="1:15">
      <c r="A94" s="276"/>
      <c r="B94" s="276"/>
      <c r="C94" s="277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</row>
    <row r="95" spans="1:15">
      <c r="A95" s="276"/>
      <c r="B95" s="276"/>
      <c r="C95" s="277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</row>
    <row r="96" spans="1:15">
      <c r="A96" s="276"/>
      <c r="B96" s="276"/>
      <c r="C96" s="277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</row>
    <row r="97" spans="1:15">
      <c r="A97" s="276"/>
      <c r="B97" s="276"/>
      <c r="C97" s="277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</row>
    <row r="98" spans="1:15">
      <c r="A98" s="276"/>
      <c r="B98" s="276"/>
      <c r="C98" s="277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</row>
    <row r="99" spans="1:15">
      <c r="A99" s="276"/>
      <c r="B99" s="276"/>
      <c r="C99" s="277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</row>
    <row r="100" spans="1:15">
      <c r="A100" s="276"/>
      <c r="B100" s="276"/>
      <c r="C100" s="277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</row>
    <row r="101" spans="1:15">
      <c r="A101" s="276"/>
      <c r="B101" s="276"/>
      <c r="C101" s="277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</row>
    <row r="102" spans="1:15">
      <c r="A102" s="276"/>
      <c r="B102" s="276"/>
      <c r="C102" s="277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</row>
    <row r="103" spans="1:15">
      <c r="A103" s="276"/>
      <c r="B103" s="276"/>
      <c r="C103" s="277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</row>
    <row r="104" spans="1:15">
      <c r="A104" s="276"/>
      <c r="B104" s="276"/>
      <c r="C104" s="277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</row>
    <row r="105" spans="1:15">
      <c r="A105" s="276" t="s">
        <v>65</v>
      </c>
      <c r="B105" s="276"/>
      <c r="C105" s="277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</row>
    <row r="106" spans="1:15">
      <c r="A106" s="879" t="s">
        <v>61</v>
      </c>
      <c r="B106" s="879"/>
      <c r="C106" s="879"/>
      <c r="D106" s="879"/>
      <c r="E106" s="879"/>
      <c r="F106" s="879"/>
      <c r="G106" s="879"/>
      <c r="H106" s="879"/>
      <c r="I106" s="879"/>
      <c r="J106" s="879"/>
      <c r="K106" s="879"/>
      <c r="L106" s="879"/>
      <c r="M106" s="879"/>
      <c r="N106" s="879"/>
      <c r="O106" s="879"/>
    </row>
    <row r="107" spans="1:15">
      <c r="A107" s="880" t="s">
        <v>552</v>
      </c>
      <c r="B107" s="880"/>
      <c r="C107" s="880"/>
      <c r="D107" s="880"/>
      <c r="E107" s="880"/>
      <c r="F107" s="880"/>
      <c r="G107" s="880"/>
      <c r="H107" s="880"/>
      <c r="I107" s="880"/>
      <c r="J107" s="880"/>
      <c r="K107" s="880"/>
      <c r="L107" s="880"/>
      <c r="M107" s="880"/>
      <c r="N107" s="880"/>
      <c r="O107" s="880"/>
    </row>
    <row r="108" spans="1:15">
      <c r="A108" s="276"/>
      <c r="B108" s="276"/>
      <c r="C108" s="278"/>
      <c r="D108" s="279"/>
      <c r="E108" s="280"/>
      <c r="F108" s="281"/>
      <c r="G108" s="276"/>
      <c r="H108" s="276"/>
      <c r="I108" s="276"/>
      <c r="J108" s="276"/>
      <c r="K108" s="276"/>
      <c r="L108" s="276"/>
      <c r="M108" s="276"/>
      <c r="N108" s="276"/>
    </row>
    <row r="109" spans="1:15">
      <c r="A109" s="282" t="s">
        <v>583</v>
      </c>
      <c r="B109" s="282"/>
      <c r="C109" s="278"/>
      <c r="D109" s="279"/>
      <c r="E109" s="280"/>
      <c r="F109" s="276"/>
      <c r="G109" s="276"/>
      <c r="H109" s="276"/>
      <c r="I109" s="276"/>
      <c r="J109" s="276"/>
      <c r="K109" s="276"/>
      <c r="L109" s="276"/>
      <c r="M109" s="276"/>
      <c r="N109" s="276"/>
    </row>
    <row r="110" spans="1:15">
      <c r="A110" s="283" t="s">
        <v>554</v>
      </c>
      <c r="B110" s="284"/>
      <c r="C110" s="285"/>
      <c r="D110" s="286"/>
      <c r="E110" s="287"/>
      <c r="F110" s="288" t="s">
        <v>57</v>
      </c>
      <c r="G110" s="289"/>
      <c r="H110" s="289"/>
      <c r="I110" s="289"/>
      <c r="J110" s="290"/>
      <c r="K110" s="291" t="s">
        <v>609</v>
      </c>
      <c r="L110" s="291"/>
      <c r="M110" s="291"/>
      <c r="N110" s="292"/>
    </row>
    <row r="111" spans="1:15">
      <c r="A111" s="293" t="s">
        <v>610</v>
      </c>
      <c r="B111" s="282"/>
      <c r="C111" s="294"/>
      <c r="D111" s="295"/>
      <c r="E111" s="296"/>
      <c r="F111" s="297" t="s">
        <v>54</v>
      </c>
      <c r="G111" s="297" t="s">
        <v>53</v>
      </c>
      <c r="H111" s="298"/>
      <c r="I111" s="288" t="s">
        <v>52</v>
      </c>
      <c r="J111" s="290"/>
      <c r="K111" s="299" t="s">
        <v>51</v>
      </c>
      <c r="L111" s="299"/>
      <c r="M111" s="299"/>
      <c r="N111" s="298"/>
    </row>
    <row r="112" spans="1:15">
      <c r="A112" s="300"/>
      <c r="B112" s="283"/>
      <c r="C112" s="301"/>
      <c r="D112" s="302"/>
      <c r="E112" s="303"/>
      <c r="F112" s="283"/>
      <c r="G112" s="881" t="s">
        <v>50</v>
      </c>
      <c r="H112" s="882"/>
      <c r="I112" s="882"/>
      <c r="J112" s="882"/>
      <c r="K112" s="882"/>
      <c r="L112" s="882"/>
      <c r="M112" s="882"/>
      <c r="N112" s="883"/>
    </row>
    <row r="113" spans="1:15">
      <c r="A113" s="304" t="s">
        <v>49</v>
      </c>
      <c r="B113" s="375" t="s">
        <v>48</v>
      </c>
      <c r="C113" s="306" t="s">
        <v>47</v>
      </c>
      <c r="D113" s="884" t="s">
        <v>46</v>
      </c>
      <c r="E113" s="885"/>
      <c r="F113" s="375" t="s">
        <v>45</v>
      </c>
      <c r="G113" s="881" t="s">
        <v>44</v>
      </c>
      <c r="H113" s="883"/>
      <c r="I113" s="881" t="s">
        <v>43</v>
      </c>
      <c r="J113" s="883"/>
      <c r="K113" s="881" t="s">
        <v>42</v>
      </c>
      <c r="L113" s="883"/>
      <c r="M113" s="881" t="s">
        <v>41</v>
      </c>
      <c r="N113" s="883"/>
    </row>
    <row r="114" spans="1:15">
      <c r="A114" s="308"/>
      <c r="B114" s="297"/>
      <c r="C114" s="309"/>
      <c r="D114" s="310"/>
      <c r="E114" s="311"/>
      <c r="F114" s="297"/>
      <c r="G114" s="312" t="s">
        <v>39</v>
      </c>
      <c r="H114" s="313" t="s">
        <v>38</v>
      </c>
      <c r="I114" s="313" t="s">
        <v>39</v>
      </c>
      <c r="J114" s="313" t="s">
        <v>40</v>
      </c>
      <c r="K114" s="312" t="s">
        <v>39</v>
      </c>
      <c r="L114" s="314" t="s">
        <v>40</v>
      </c>
      <c r="M114" s="312" t="s">
        <v>39</v>
      </c>
      <c r="N114" s="312" t="s">
        <v>38</v>
      </c>
    </row>
    <row r="115" spans="1:15">
      <c r="A115" s="313">
        <v>49</v>
      </c>
      <c r="B115" s="315" t="s">
        <v>611</v>
      </c>
      <c r="C115" s="36">
        <v>80</v>
      </c>
      <c r="D115" s="318">
        <v>2</v>
      </c>
      <c r="E115" s="319" t="s">
        <v>229</v>
      </c>
      <c r="F115" s="33">
        <v>160</v>
      </c>
      <c r="G115" s="313">
        <v>1</v>
      </c>
      <c r="H115" s="28">
        <v>80</v>
      </c>
      <c r="I115" s="313"/>
      <c r="J115" s="28"/>
      <c r="K115" s="313">
        <v>1</v>
      </c>
      <c r="L115" s="28">
        <v>80</v>
      </c>
      <c r="M115" s="313"/>
      <c r="N115" s="28"/>
      <c r="O115" s="317"/>
    </row>
    <row r="116" spans="1:15">
      <c r="A116" s="313">
        <v>50</v>
      </c>
      <c r="B116" s="315" t="s">
        <v>612</v>
      </c>
      <c r="C116" s="36">
        <v>80</v>
      </c>
      <c r="D116" s="318">
        <v>2</v>
      </c>
      <c r="E116" s="319" t="s">
        <v>229</v>
      </c>
      <c r="F116" s="33">
        <v>160</v>
      </c>
      <c r="G116" s="313">
        <v>1</v>
      </c>
      <c r="H116" s="28">
        <v>80</v>
      </c>
      <c r="I116" s="313"/>
      <c r="J116" s="28"/>
      <c r="K116" s="313">
        <v>1</v>
      </c>
      <c r="L116" s="28">
        <v>80</v>
      </c>
      <c r="M116" s="313"/>
      <c r="N116" s="28"/>
      <c r="O116" s="317"/>
    </row>
    <row r="117" spans="1:15">
      <c r="A117" s="313">
        <v>51</v>
      </c>
      <c r="B117" s="315" t="s">
        <v>613</v>
      </c>
      <c r="C117" s="36">
        <v>180</v>
      </c>
      <c r="D117" s="318">
        <v>3</v>
      </c>
      <c r="E117" s="319" t="s">
        <v>229</v>
      </c>
      <c r="F117" s="33">
        <v>540</v>
      </c>
      <c r="G117" s="313">
        <v>3</v>
      </c>
      <c r="H117" s="28">
        <v>540</v>
      </c>
      <c r="I117" s="313"/>
      <c r="J117" s="28"/>
      <c r="K117" s="313"/>
      <c r="L117" s="28"/>
      <c r="M117" s="313"/>
      <c r="N117" s="28"/>
      <c r="O117" s="317"/>
    </row>
    <row r="118" spans="1:15">
      <c r="A118" s="313">
        <v>52</v>
      </c>
      <c r="B118" s="315" t="s">
        <v>614</v>
      </c>
      <c r="C118" s="29">
        <v>240</v>
      </c>
      <c r="D118" s="318">
        <v>3</v>
      </c>
      <c r="E118" s="319" t="s">
        <v>602</v>
      </c>
      <c r="F118" s="33">
        <v>720</v>
      </c>
      <c r="G118" s="313">
        <v>3</v>
      </c>
      <c r="H118" s="28">
        <v>720</v>
      </c>
      <c r="I118" s="313"/>
      <c r="J118" s="28"/>
      <c r="K118" s="313"/>
      <c r="L118" s="28"/>
      <c r="M118" s="313"/>
      <c r="N118" s="28"/>
      <c r="O118" s="317"/>
    </row>
    <row r="119" spans="1:15">
      <c r="A119" s="313">
        <v>53</v>
      </c>
      <c r="B119" s="315" t="s">
        <v>615</v>
      </c>
      <c r="C119" s="29">
        <v>250</v>
      </c>
      <c r="D119" s="318">
        <v>3</v>
      </c>
      <c r="E119" s="319" t="s">
        <v>602</v>
      </c>
      <c r="F119" s="33">
        <v>750</v>
      </c>
      <c r="G119" s="313">
        <v>3</v>
      </c>
      <c r="H119" s="28">
        <v>750</v>
      </c>
      <c r="I119" s="313"/>
      <c r="J119" s="28"/>
      <c r="K119" s="313"/>
      <c r="L119" s="28"/>
      <c r="M119" s="313"/>
      <c r="N119" s="28"/>
      <c r="O119" s="317"/>
    </row>
    <row r="120" spans="1:15">
      <c r="A120" s="313">
        <v>54</v>
      </c>
      <c r="B120" s="315" t="s">
        <v>616</v>
      </c>
      <c r="C120" s="36">
        <v>150</v>
      </c>
      <c r="D120" s="318">
        <v>2</v>
      </c>
      <c r="E120" s="319" t="s">
        <v>602</v>
      </c>
      <c r="F120" s="33">
        <v>300</v>
      </c>
      <c r="G120" s="318">
        <v>2</v>
      </c>
      <c r="H120" s="33">
        <v>300</v>
      </c>
      <c r="I120" s="313"/>
      <c r="J120" s="28"/>
      <c r="K120" s="313"/>
      <c r="L120" s="28"/>
      <c r="M120" s="313"/>
      <c r="N120" s="28"/>
      <c r="O120" s="317"/>
    </row>
    <row r="121" spans="1:15">
      <c r="A121" s="313">
        <v>55</v>
      </c>
      <c r="B121" s="315" t="s">
        <v>538</v>
      </c>
      <c r="C121" s="36">
        <v>100</v>
      </c>
      <c r="D121" s="318">
        <v>2</v>
      </c>
      <c r="E121" s="319" t="s">
        <v>550</v>
      </c>
      <c r="F121" s="33">
        <v>200</v>
      </c>
      <c r="G121" s="318">
        <v>2</v>
      </c>
      <c r="H121" s="33">
        <v>200</v>
      </c>
      <c r="I121" s="313"/>
      <c r="J121" s="28"/>
      <c r="K121" s="313"/>
      <c r="L121" s="28"/>
      <c r="M121" s="313"/>
      <c r="N121" s="28"/>
      <c r="O121" s="317"/>
    </row>
    <row r="122" spans="1:15">
      <c r="A122" s="313">
        <v>56</v>
      </c>
      <c r="B122" s="315" t="s">
        <v>617</v>
      </c>
      <c r="C122" s="36">
        <v>200</v>
      </c>
      <c r="D122" s="318">
        <v>6</v>
      </c>
      <c r="E122" s="319" t="s">
        <v>229</v>
      </c>
      <c r="F122" s="33">
        <v>1200</v>
      </c>
      <c r="G122" s="318">
        <v>6</v>
      </c>
      <c r="H122" s="33">
        <v>1200</v>
      </c>
      <c r="I122" s="313"/>
      <c r="J122" s="28"/>
      <c r="K122" s="313"/>
      <c r="L122" s="28"/>
      <c r="M122" s="313"/>
      <c r="N122" s="28"/>
      <c r="O122" s="317"/>
    </row>
    <row r="123" spans="1:15">
      <c r="A123" s="313">
        <v>57</v>
      </c>
      <c r="B123" s="315" t="s">
        <v>618</v>
      </c>
      <c r="C123" s="36">
        <v>1500</v>
      </c>
      <c r="D123" s="318">
        <v>1</v>
      </c>
      <c r="E123" s="319" t="s">
        <v>7</v>
      </c>
      <c r="F123" s="33">
        <v>1500</v>
      </c>
      <c r="G123" s="318">
        <v>1</v>
      </c>
      <c r="H123" s="33">
        <v>1500</v>
      </c>
      <c r="I123" s="313"/>
      <c r="J123" s="28"/>
      <c r="K123" s="313"/>
      <c r="L123" s="28"/>
      <c r="M123" s="313"/>
      <c r="N123" s="28"/>
      <c r="O123" s="317"/>
    </row>
    <row r="124" spans="1:15">
      <c r="A124" s="313">
        <v>58</v>
      </c>
      <c r="B124" s="387" t="s">
        <v>619</v>
      </c>
      <c r="C124" s="36">
        <v>250</v>
      </c>
      <c r="D124" s="318">
        <v>1</v>
      </c>
      <c r="E124" s="319" t="s">
        <v>232</v>
      </c>
      <c r="F124" s="33">
        <v>250</v>
      </c>
      <c r="G124" s="318">
        <v>1</v>
      </c>
      <c r="H124" s="33">
        <v>250</v>
      </c>
      <c r="I124" s="313"/>
      <c r="J124" s="28"/>
      <c r="K124" s="313"/>
      <c r="L124" s="28"/>
      <c r="M124" s="313"/>
      <c r="N124" s="28"/>
      <c r="O124" s="317"/>
    </row>
    <row r="125" spans="1:15">
      <c r="A125" s="313">
        <v>59</v>
      </c>
      <c r="B125" s="315" t="s">
        <v>620</v>
      </c>
      <c r="C125" s="36">
        <v>500</v>
      </c>
      <c r="D125" s="318">
        <v>3</v>
      </c>
      <c r="E125" s="319" t="s">
        <v>621</v>
      </c>
      <c r="F125" s="33">
        <v>1500</v>
      </c>
      <c r="G125" s="318">
        <v>3</v>
      </c>
      <c r="H125" s="33">
        <v>1500</v>
      </c>
      <c r="I125" s="313"/>
      <c r="J125" s="28"/>
      <c r="K125" s="313"/>
      <c r="L125" s="28"/>
      <c r="M125" s="313"/>
      <c r="N125" s="28"/>
      <c r="O125" s="317"/>
    </row>
    <row r="126" spans="1:15">
      <c r="A126" s="313">
        <v>60</v>
      </c>
      <c r="B126" s="315" t="s">
        <v>622</v>
      </c>
      <c r="C126" s="36">
        <v>7500</v>
      </c>
      <c r="D126" s="318">
        <v>2</v>
      </c>
      <c r="E126" s="319" t="s">
        <v>229</v>
      </c>
      <c r="F126" s="33">
        <v>15000</v>
      </c>
      <c r="G126" s="318">
        <v>2</v>
      </c>
      <c r="H126" s="33">
        <v>15000</v>
      </c>
      <c r="I126" s="313"/>
      <c r="J126" s="28"/>
      <c r="K126" s="313"/>
      <c r="L126" s="28"/>
      <c r="M126" s="313"/>
      <c r="N126" s="28"/>
      <c r="O126" s="317"/>
    </row>
    <row r="127" spans="1:15">
      <c r="A127" s="313">
        <v>61</v>
      </c>
      <c r="B127" s="315" t="s">
        <v>623</v>
      </c>
      <c r="C127" s="36">
        <v>28000</v>
      </c>
      <c r="D127" s="318">
        <v>2</v>
      </c>
      <c r="E127" s="319" t="s">
        <v>229</v>
      </c>
      <c r="F127" s="33">
        <v>56000</v>
      </c>
      <c r="G127" s="318">
        <v>2</v>
      </c>
      <c r="H127" s="33">
        <v>56000</v>
      </c>
      <c r="I127" s="313"/>
      <c r="J127" s="28"/>
      <c r="K127" s="313"/>
      <c r="L127" s="28"/>
      <c r="M127" s="313"/>
      <c r="N127" s="28"/>
      <c r="O127" s="317"/>
    </row>
    <row r="128" spans="1:15">
      <c r="A128" s="313">
        <v>62</v>
      </c>
      <c r="B128" s="315" t="s">
        <v>624</v>
      </c>
      <c r="C128" s="36">
        <v>300</v>
      </c>
      <c r="D128" s="318">
        <v>2</v>
      </c>
      <c r="E128" s="319" t="s">
        <v>229</v>
      </c>
      <c r="F128" s="33">
        <v>600</v>
      </c>
      <c r="G128" s="318">
        <v>2</v>
      </c>
      <c r="H128" s="33">
        <v>600</v>
      </c>
      <c r="I128" s="313"/>
      <c r="J128" s="28"/>
      <c r="K128" s="313"/>
      <c r="L128" s="28"/>
      <c r="M128" s="313"/>
      <c r="N128" s="28"/>
      <c r="O128" s="317"/>
    </row>
    <row r="129" spans="1:15">
      <c r="A129" s="313">
        <v>63</v>
      </c>
      <c r="B129" s="315" t="s">
        <v>120</v>
      </c>
      <c r="C129" s="36">
        <v>5000</v>
      </c>
      <c r="D129" s="318">
        <v>3</v>
      </c>
      <c r="E129" s="319" t="s">
        <v>229</v>
      </c>
      <c r="F129" s="33">
        <v>15000</v>
      </c>
      <c r="G129" s="318">
        <v>1</v>
      </c>
      <c r="H129" s="33">
        <v>5000</v>
      </c>
      <c r="I129" s="313">
        <v>1</v>
      </c>
      <c r="J129" s="28">
        <v>5000</v>
      </c>
      <c r="K129" s="313">
        <v>1</v>
      </c>
      <c r="L129" s="28">
        <v>5000</v>
      </c>
      <c r="M129" s="313"/>
      <c r="N129" s="28"/>
      <c r="O129" s="317"/>
    </row>
    <row r="130" spans="1:15">
      <c r="A130" s="313">
        <v>64</v>
      </c>
      <c r="B130" s="315" t="s">
        <v>625</v>
      </c>
      <c r="C130" s="36">
        <v>2500</v>
      </c>
      <c r="D130" s="318">
        <v>5</v>
      </c>
      <c r="E130" s="319" t="s">
        <v>229</v>
      </c>
      <c r="F130" s="33">
        <v>12500</v>
      </c>
      <c r="G130" s="313">
        <v>3</v>
      </c>
      <c r="H130" s="28">
        <v>7500</v>
      </c>
      <c r="I130" s="313">
        <v>2</v>
      </c>
      <c r="J130" s="28">
        <v>5000</v>
      </c>
      <c r="K130" s="313"/>
      <c r="L130" s="28"/>
      <c r="M130" s="313"/>
      <c r="N130" s="28"/>
      <c r="O130" s="317"/>
    </row>
    <row r="131" spans="1:15">
      <c r="A131" s="313">
        <v>65</v>
      </c>
      <c r="B131" s="315" t="s">
        <v>626</v>
      </c>
      <c r="C131" s="36">
        <v>30000</v>
      </c>
      <c r="D131" s="318">
        <v>1</v>
      </c>
      <c r="E131" s="319" t="s">
        <v>139</v>
      </c>
      <c r="F131" s="33">
        <v>30000</v>
      </c>
      <c r="G131" s="313"/>
      <c r="H131" s="28"/>
      <c r="I131" s="313">
        <v>1</v>
      </c>
      <c r="J131" s="28">
        <v>30000</v>
      </c>
      <c r="K131" s="313"/>
      <c r="L131" s="28"/>
      <c r="M131" s="313"/>
      <c r="N131" s="28"/>
      <c r="O131" s="317"/>
    </row>
    <row r="132" spans="1:15">
      <c r="A132" s="313">
        <v>66</v>
      </c>
      <c r="B132" s="315" t="s">
        <v>627</v>
      </c>
      <c r="C132" s="36">
        <v>2000</v>
      </c>
      <c r="D132" s="318">
        <v>1</v>
      </c>
      <c r="E132" s="319" t="s">
        <v>232</v>
      </c>
      <c r="F132" s="33">
        <v>2000</v>
      </c>
      <c r="G132" s="313">
        <v>1</v>
      </c>
      <c r="H132" s="28">
        <v>2000</v>
      </c>
      <c r="I132" s="313"/>
      <c r="J132" s="28"/>
      <c r="K132" s="313"/>
      <c r="L132" s="28"/>
      <c r="M132" s="313"/>
      <c r="N132" s="28"/>
      <c r="O132" s="317"/>
    </row>
    <row r="133" spans="1:15">
      <c r="A133" s="313">
        <v>67</v>
      </c>
      <c r="B133" s="387" t="s">
        <v>628</v>
      </c>
      <c r="C133" s="36">
        <v>70000</v>
      </c>
      <c r="D133" s="318">
        <v>1</v>
      </c>
      <c r="E133" s="319" t="s">
        <v>232</v>
      </c>
      <c r="F133" s="33">
        <v>70000</v>
      </c>
      <c r="G133" s="313">
        <v>1</v>
      </c>
      <c r="H133" s="28">
        <v>70000</v>
      </c>
      <c r="I133" s="313"/>
      <c r="J133" s="28"/>
      <c r="K133" s="313"/>
      <c r="L133" s="28"/>
      <c r="M133" s="313"/>
      <c r="N133" s="28"/>
      <c r="O133" s="317"/>
    </row>
    <row r="134" spans="1:15">
      <c r="A134" s="313">
        <v>68</v>
      </c>
      <c r="B134" s="387" t="s">
        <v>629</v>
      </c>
      <c r="C134" s="36">
        <v>5000</v>
      </c>
      <c r="D134" s="318">
        <v>1</v>
      </c>
      <c r="E134" s="319" t="s">
        <v>232</v>
      </c>
      <c r="F134" s="33">
        <v>5000</v>
      </c>
      <c r="G134" s="313">
        <v>1</v>
      </c>
      <c r="H134" s="28">
        <v>5000</v>
      </c>
      <c r="I134" s="313"/>
      <c r="J134" s="28"/>
      <c r="K134" s="313"/>
      <c r="L134" s="28"/>
      <c r="M134" s="313"/>
      <c r="N134" s="28"/>
      <c r="O134" s="317"/>
    </row>
    <row r="135" spans="1:15">
      <c r="A135" s="313">
        <v>69</v>
      </c>
      <c r="B135" s="387" t="s">
        <v>630</v>
      </c>
      <c r="C135" s="36">
        <v>400</v>
      </c>
      <c r="D135" s="318">
        <v>100</v>
      </c>
      <c r="E135" s="319" t="s">
        <v>229</v>
      </c>
      <c r="F135" s="33">
        <v>40000</v>
      </c>
      <c r="G135" s="313">
        <v>100</v>
      </c>
      <c r="H135" s="28">
        <v>40000</v>
      </c>
      <c r="I135" s="313"/>
      <c r="J135" s="28"/>
      <c r="K135" s="313"/>
      <c r="L135" s="28"/>
      <c r="M135" s="313"/>
      <c r="N135" s="28"/>
      <c r="O135" s="317"/>
    </row>
    <row r="136" spans="1:15">
      <c r="A136" s="313">
        <v>70</v>
      </c>
      <c r="B136" s="315" t="s">
        <v>631</v>
      </c>
      <c r="C136" s="29">
        <v>3500</v>
      </c>
      <c r="D136" s="318">
        <v>2</v>
      </c>
      <c r="E136" s="319" t="s">
        <v>229</v>
      </c>
      <c r="F136" s="33">
        <v>7000</v>
      </c>
      <c r="G136" s="313">
        <v>2</v>
      </c>
      <c r="H136" s="28">
        <v>7000</v>
      </c>
      <c r="I136" s="313"/>
      <c r="J136" s="28"/>
      <c r="K136" s="313"/>
      <c r="L136" s="28"/>
      <c r="M136" s="313"/>
      <c r="N136" s="28"/>
      <c r="O136" s="317"/>
    </row>
    <row r="137" spans="1:15">
      <c r="A137" s="313">
        <v>71</v>
      </c>
      <c r="B137" s="315" t="s">
        <v>632</v>
      </c>
      <c r="C137" s="29">
        <v>4800</v>
      </c>
      <c r="D137" s="318">
        <v>2</v>
      </c>
      <c r="E137" s="319" t="s">
        <v>602</v>
      </c>
      <c r="F137" s="33">
        <v>9600</v>
      </c>
      <c r="G137" s="313">
        <v>2</v>
      </c>
      <c r="H137" s="28">
        <v>9600</v>
      </c>
      <c r="I137" s="313"/>
      <c r="J137" s="28"/>
      <c r="K137" s="313"/>
      <c r="L137" s="28"/>
      <c r="M137" s="313"/>
      <c r="N137" s="28"/>
      <c r="O137" s="317"/>
    </row>
    <row r="138" spans="1:15">
      <c r="A138" s="313">
        <v>72</v>
      </c>
      <c r="B138" s="315" t="s">
        <v>633</v>
      </c>
      <c r="C138" s="29">
        <v>200</v>
      </c>
      <c r="D138" s="318">
        <v>50</v>
      </c>
      <c r="E138" s="319" t="s">
        <v>229</v>
      </c>
      <c r="F138" s="33">
        <v>10000</v>
      </c>
      <c r="G138" s="313">
        <v>50</v>
      </c>
      <c r="H138" s="28">
        <v>10000</v>
      </c>
      <c r="I138" s="313"/>
      <c r="J138" s="28"/>
      <c r="K138" s="313"/>
      <c r="L138" s="28"/>
      <c r="M138" s="313"/>
      <c r="N138" s="28"/>
      <c r="O138" s="317"/>
    </row>
    <row r="139" spans="1:15">
      <c r="A139" s="313"/>
      <c r="B139" s="315"/>
      <c r="C139" s="29"/>
      <c r="D139" s="318"/>
      <c r="E139" s="319"/>
      <c r="F139" s="33">
        <f>SUM(F115:F138)</f>
        <v>279980</v>
      </c>
      <c r="G139" s="313"/>
      <c r="H139" s="28">
        <f>SUM(H115:H138)</f>
        <v>234820</v>
      </c>
      <c r="I139" s="313"/>
      <c r="J139" s="28">
        <f>SUM(J115:J138)</f>
        <v>40000</v>
      </c>
      <c r="K139" s="313"/>
      <c r="L139" s="28">
        <f>SUM(L115:L138)</f>
        <v>5160</v>
      </c>
      <c r="M139" s="313"/>
      <c r="N139" s="28"/>
      <c r="O139" s="317"/>
    </row>
    <row r="140" spans="1:15">
      <c r="A140" s="313" t="s">
        <v>66</v>
      </c>
      <c r="B140" s="315"/>
      <c r="C140" s="29"/>
      <c r="D140" s="318"/>
      <c r="E140" s="319"/>
      <c r="F140" s="315"/>
      <c r="G140" s="315"/>
      <c r="H140" s="315"/>
      <c r="I140" s="315"/>
      <c r="J140" s="315"/>
      <c r="K140" s="315"/>
      <c r="L140" s="315"/>
      <c r="M140" s="313"/>
      <c r="N140" s="28"/>
      <c r="O140" s="317"/>
    </row>
    <row r="141" spans="1:15">
      <c r="A141" s="283"/>
      <c r="B141" s="291"/>
      <c r="C141" s="321"/>
      <c r="D141" s="322"/>
      <c r="E141" s="323"/>
      <c r="F141" s="324"/>
      <c r="G141" s="324"/>
      <c r="H141" s="291"/>
      <c r="I141" s="291"/>
      <c r="J141" s="291"/>
      <c r="K141" s="291"/>
      <c r="L141" s="291"/>
      <c r="M141" s="291"/>
      <c r="N141" s="292"/>
    </row>
    <row r="142" spans="1:15">
      <c r="A142" s="325"/>
      <c r="B142" s="324" t="s">
        <v>2</v>
      </c>
      <c r="C142" s="326"/>
      <c r="D142" s="327"/>
      <c r="E142" s="328"/>
      <c r="F142" s="324"/>
      <c r="G142" s="324"/>
      <c r="H142" s="324"/>
      <c r="I142" s="324"/>
      <c r="J142" s="324"/>
      <c r="K142" s="324"/>
      <c r="L142" s="324"/>
      <c r="M142" s="324"/>
      <c r="N142" s="329"/>
    </row>
    <row r="143" spans="1:15">
      <c r="A143" s="325"/>
      <c r="B143" s="324"/>
      <c r="C143" s="326"/>
      <c r="D143" s="327"/>
      <c r="E143" s="328"/>
      <c r="F143" s="324"/>
      <c r="G143" s="324"/>
      <c r="H143" s="324" t="s">
        <v>1</v>
      </c>
      <c r="I143" s="324"/>
      <c r="J143" s="395" t="s">
        <v>274</v>
      </c>
      <c r="K143" s="395"/>
      <c r="L143" s="395"/>
      <c r="M143" s="324"/>
      <c r="N143" s="329"/>
    </row>
    <row r="144" spans="1:15">
      <c r="A144" s="325"/>
      <c r="B144" s="324"/>
      <c r="C144" s="326"/>
      <c r="D144" s="327"/>
      <c r="E144" s="328"/>
      <c r="F144" s="324"/>
      <c r="G144" s="324"/>
      <c r="H144" s="324"/>
      <c r="I144" s="324"/>
      <c r="J144" s="370" t="s">
        <v>0</v>
      </c>
      <c r="K144" s="370"/>
      <c r="L144" s="370"/>
      <c r="M144" s="324"/>
      <c r="N144" s="329"/>
    </row>
    <row r="145" spans="1:15">
      <c r="A145" s="297"/>
      <c r="B145" s="299"/>
      <c r="C145" s="294"/>
      <c r="D145" s="295"/>
      <c r="E145" s="296"/>
      <c r="F145" s="299"/>
      <c r="G145" s="299"/>
      <c r="H145" s="299"/>
      <c r="I145" s="299"/>
      <c r="J145" s="299"/>
      <c r="K145" s="299"/>
      <c r="L145" s="299"/>
      <c r="M145" s="299"/>
      <c r="N145" s="298"/>
    </row>
    <row r="146" spans="1:15">
      <c r="A146" s="276"/>
      <c r="B146" s="276"/>
      <c r="C146" s="277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</row>
    <row r="147" spans="1:15">
      <c r="A147" s="276"/>
      <c r="B147" s="276"/>
      <c r="C147" s="277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</row>
    <row r="148" spans="1:15">
      <c r="A148" s="276"/>
      <c r="B148" s="276"/>
      <c r="C148" s="277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</row>
    <row r="149" spans="1:15">
      <c r="A149" s="276"/>
      <c r="B149" s="276"/>
      <c r="C149" s="277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</row>
    <row r="150" spans="1:15">
      <c r="A150" s="276"/>
      <c r="B150" s="276"/>
      <c r="C150" s="277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</row>
    <row r="151" spans="1:15">
      <c r="A151" s="276"/>
      <c r="B151" s="276"/>
      <c r="C151" s="277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</row>
    <row r="152" spans="1:15">
      <c r="A152" s="276"/>
      <c r="B152" s="276"/>
      <c r="C152" s="277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</row>
    <row r="153" spans="1:15">
      <c r="A153" s="276"/>
      <c r="B153" s="276"/>
      <c r="C153" s="277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</row>
    <row r="154" spans="1:15">
      <c r="A154" s="276"/>
      <c r="B154" s="276"/>
      <c r="C154" s="277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</row>
    <row r="155" spans="1:15">
      <c r="A155" s="276"/>
      <c r="B155" s="276"/>
      <c r="C155" s="277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</row>
    <row r="156" spans="1:15">
      <c r="A156" s="276"/>
      <c r="B156" s="276"/>
      <c r="C156" s="277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</row>
    <row r="157" spans="1:15">
      <c r="A157" s="276"/>
      <c r="B157" s="276"/>
      <c r="C157" s="277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</row>
    <row r="158" spans="1:15">
      <c r="A158" s="276"/>
      <c r="B158" s="276"/>
      <c r="C158" s="277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</row>
    <row r="159" spans="1:15">
      <c r="A159" s="276" t="s">
        <v>65</v>
      </c>
      <c r="B159" s="276"/>
      <c r="C159" s="277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</row>
    <row r="160" spans="1:15">
      <c r="A160" s="879" t="s">
        <v>61</v>
      </c>
      <c r="B160" s="879"/>
      <c r="C160" s="879"/>
      <c r="D160" s="879"/>
      <c r="E160" s="879"/>
      <c r="F160" s="879"/>
      <c r="G160" s="879"/>
      <c r="H160" s="879"/>
      <c r="I160" s="879"/>
      <c r="J160" s="879"/>
      <c r="K160" s="879"/>
      <c r="L160" s="879"/>
      <c r="M160" s="879"/>
      <c r="N160" s="879"/>
      <c r="O160" s="879"/>
    </row>
    <row r="161" spans="1:15">
      <c r="A161" s="880" t="s">
        <v>634</v>
      </c>
      <c r="B161" s="880"/>
      <c r="C161" s="880"/>
      <c r="D161" s="880"/>
      <c r="E161" s="880"/>
      <c r="F161" s="880"/>
      <c r="G161" s="880"/>
      <c r="H161" s="880"/>
      <c r="I161" s="880"/>
      <c r="J161" s="880"/>
      <c r="K161" s="880"/>
      <c r="L161" s="880"/>
      <c r="M161" s="880"/>
      <c r="N161" s="880"/>
      <c r="O161" s="880"/>
    </row>
    <row r="162" spans="1:15">
      <c r="A162" s="276"/>
      <c r="B162" s="276"/>
      <c r="C162" s="278"/>
      <c r="D162" s="279"/>
      <c r="E162" s="280"/>
      <c r="F162" s="281"/>
      <c r="G162" s="276"/>
      <c r="H162" s="276"/>
      <c r="I162" s="276"/>
      <c r="J162" s="276"/>
      <c r="K162" s="276"/>
      <c r="L162" s="276"/>
      <c r="M162" s="276"/>
      <c r="N162" s="276"/>
    </row>
    <row r="163" spans="1:15">
      <c r="A163" s="282" t="s">
        <v>583</v>
      </c>
      <c r="B163" s="282"/>
      <c r="C163" s="278"/>
      <c r="D163" s="279"/>
      <c r="E163" s="280"/>
      <c r="F163" s="276"/>
      <c r="G163" s="276"/>
      <c r="H163" s="276"/>
      <c r="I163" s="276"/>
      <c r="J163" s="276"/>
      <c r="K163" s="276"/>
      <c r="L163" s="276"/>
      <c r="M163" s="276"/>
      <c r="N163" s="276"/>
    </row>
    <row r="164" spans="1:15">
      <c r="A164" s="283" t="s">
        <v>554</v>
      </c>
      <c r="B164" s="284"/>
      <c r="C164" s="285"/>
      <c r="D164" s="286"/>
      <c r="E164" s="287"/>
      <c r="F164" s="288" t="s">
        <v>57</v>
      </c>
      <c r="G164" s="289"/>
      <c r="H164" s="289"/>
      <c r="I164" s="289"/>
      <c r="J164" s="290"/>
      <c r="K164" s="291" t="s">
        <v>635</v>
      </c>
      <c r="L164" s="291"/>
      <c r="M164" s="291"/>
      <c r="N164" s="292"/>
    </row>
    <row r="165" spans="1:15">
      <c r="A165" s="293" t="s">
        <v>585</v>
      </c>
      <c r="B165" s="282"/>
      <c r="C165" s="294"/>
      <c r="D165" s="295"/>
      <c r="E165" s="296"/>
      <c r="F165" s="297" t="s">
        <v>54</v>
      </c>
      <c r="G165" s="297" t="s">
        <v>53</v>
      </c>
      <c r="H165" s="298"/>
      <c r="I165" s="288" t="s">
        <v>52</v>
      </c>
      <c r="J165" s="290"/>
      <c r="K165" s="299" t="s">
        <v>51</v>
      </c>
      <c r="L165" s="299"/>
      <c r="M165" s="299"/>
      <c r="N165" s="298"/>
    </row>
    <row r="166" spans="1:15">
      <c r="A166" s="300"/>
      <c r="B166" s="283"/>
      <c r="C166" s="301"/>
      <c r="D166" s="302"/>
      <c r="E166" s="303"/>
      <c r="F166" s="283"/>
      <c r="G166" s="881" t="s">
        <v>50</v>
      </c>
      <c r="H166" s="882"/>
      <c r="I166" s="882"/>
      <c r="J166" s="882"/>
      <c r="K166" s="882"/>
      <c r="L166" s="882"/>
      <c r="M166" s="882"/>
      <c r="N166" s="883"/>
    </row>
    <row r="167" spans="1:15">
      <c r="A167" s="304" t="s">
        <v>49</v>
      </c>
      <c r="B167" s="375" t="s">
        <v>48</v>
      </c>
      <c r="C167" s="306" t="s">
        <v>47</v>
      </c>
      <c r="D167" s="884" t="s">
        <v>46</v>
      </c>
      <c r="E167" s="885"/>
      <c r="F167" s="375" t="s">
        <v>45</v>
      </c>
      <c r="G167" s="881" t="s">
        <v>44</v>
      </c>
      <c r="H167" s="883"/>
      <c r="I167" s="881" t="s">
        <v>43</v>
      </c>
      <c r="J167" s="883"/>
      <c r="K167" s="881" t="s">
        <v>42</v>
      </c>
      <c r="L167" s="883"/>
      <c r="M167" s="881" t="s">
        <v>41</v>
      </c>
      <c r="N167" s="883"/>
    </row>
    <row r="168" spans="1:15">
      <c r="A168" s="308"/>
      <c r="B168" s="297"/>
      <c r="C168" s="309"/>
      <c r="D168" s="310"/>
      <c r="E168" s="311"/>
      <c r="F168" s="297"/>
      <c r="G168" s="312" t="s">
        <v>39</v>
      </c>
      <c r="H168" s="313" t="s">
        <v>38</v>
      </c>
      <c r="I168" s="313" t="s">
        <v>39</v>
      </c>
      <c r="J168" s="313" t="s">
        <v>40</v>
      </c>
      <c r="K168" s="312" t="s">
        <v>39</v>
      </c>
      <c r="L168" s="314" t="s">
        <v>40</v>
      </c>
      <c r="M168" s="312" t="s">
        <v>39</v>
      </c>
      <c r="N168" s="312" t="s">
        <v>38</v>
      </c>
    </row>
    <row r="169" spans="1:15">
      <c r="A169" s="313">
        <v>73</v>
      </c>
      <c r="B169" s="315" t="s">
        <v>636</v>
      </c>
      <c r="C169" s="36">
        <v>2000</v>
      </c>
      <c r="D169" s="318">
        <v>2</v>
      </c>
      <c r="E169" s="319" t="s">
        <v>587</v>
      </c>
      <c r="F169" s="33">
        <v>4000</v>
      </c>
      <c r="G169" s="313">
        <v>2</v>
      </c>
      <c r="H169" s="28">
        <v>4000</v>
      </c>
      <c r="I169" s="313"/>
      <c r="J169" s="28"/>
      <c r="K169" s="313"/>
      <c r="L169" s="28"/>
      <c r="M169" s="313"/>
      <c r="N169" s="28"/>
      <c r="O169" s="317"/>
    </row>
    <row r="170" spans="1:15">
      <c r="A170" s="313">
        <v>74</v>
      </c>
      <c r="B170" s="315" t="s">
        <v>637</v>
      </c>
      <c r="C170" s="36">
        <v>2000</v>
      </c>
      <c r="D170" s="318">
        <v>2</v>
      </c>
      <c r="E170" s="319" t="s">
        <v>229</v>
      </c>
      <c r="F170" s="33">
        <v>4000</v>
      </c>
      <c r="G170" s="313">
        <v>2</v>
      </c>
      <c r="H170" s="28">
        <v>4000</v>
      </c>
      <c r="I170" s="313"/>
      <c r="J170" s="28"/>
      <c r="K170" s="313"/>
      <c r="L170" s="28"/>
      <c r="M170" s="313"/>
      <c r="N170" s="28"/>
      <c r="O170" s="317"/>
    </row>
    <row r="171" spans="1:15">
      <c r="A171" s="313">
        <v>75</v>
      </c>
      <c r="B171" s="315" t="s">
        <v>638</v>
      </c>
      <c r="C171" s="36">
        <v>40</v>
      </c>
      <c r="D171" s="318">
        <v>12</v>
      </c>
      <c r="E171" s="319" t="s">
        <v>229</v>
      </c>
      <c r="F171" s="33">
        <v>480</v>
      </c>
      <c r="G171" s="313">
        <v>3</v>
      </c>
      <c r="H171" s="28">
        <v>120</v>
      </c>
      <c r="I171" s="313">
        <v>3</v>
      </c>
      <c r="J171" s="28">
        <v>120</v>
      </c>
      <c r="K171" s="313">
        <v>3</v>
      </c>
      <c r="L171" s="28">
        <v>120</v>
      </c>
      <c r="M171" s="313">
        <v>3</v>
      </c>
      <c r="N171" s="28">
        <v>120</v>
      </c>
      <c r="O171" s="317"/>
    </row>
    <row r="172" spans="1:15">
      <c r="A172" s="313">
        <v>76</v>
      </c>
      <c r="B172" s="315" t="s">
        <v>639</v>
      </c>
      <c r="C172" s="29">
        <v>800</v>
      </c>
      <c r="D172" s="318">
        <v>2</v>
      </c>
      <c r="E172" s="319" t="s">
        <v>229</v>
      </c>
      <c r="F172" s="33">
        <v>1600</v>
      </c>
      <c r="G172" s="313">
        <v>2</v>
      </c>
      <c r="H172" s="28">
        <v>1600</v>
      </c>
      <c r="I172" s="313"/>
      <c r="J172" s="28"/>
      <c r="K172" s="313"/>
      <c r="L172" s="28"/>
      <c r="M172" s="313"/>
      <c r="N172" s="28"/>
      <c r="O172" s="317"/>
    </row>
    <row r="173" spans="1:15">
      <c r="A173" s="313">
        <v>77</v>
      </c>
      <c r="B173" s="315" t="s">
        <v>640</v>
      </c>
      <c r="C173" s="29">
        <v>500</v>
      </c>
      <c r="D173" s="318">
        <v>8</v>
      </c>
      <c r="E173" s="319" t="s">
        <v>229</v>
      </c>
      <c r="F173" s="33">
        <v>4000</v>
      </c>
      <c r="G173" s="313">
        <v>4</v>
      </c>
      <c r="H173" s="28">
        <v>2000</v>
      </c>
      <c r="I173" s="313">
        <v>2</v>
      </c>
      <c r="J173" s="28">
        <v>1000</v>
      </c>
      <c r="K173" s="313">
        <v>2</v>
      </c>
      <c r="L173" s="28">
        <v>1000</v>
      </c>
      <c r="M173" s="313"/>
      <c r="N173" s="28"/>
      <c r="O173" s="317"/>
    </row>
    <row r="174" spans="1:15">
      <c r="A174" s="313">
        <v>78</v>
      </c>
      <c r="B174" s="315" t="s">
        <v>641</v>
      </c>
      <c r="C174" s="36">
        <v>6000</v>
      </c>
      <c r="D174" s="318">
        <v>1</v>
      </c>
      <c r="E174" s="319" t="s">
        <v>587</v>
      </c>
      <c r="F174" s="33">
        <v>6000</v>
      </c>
      <c r="G174" s="313">
        <v>1</v>
      </c>
      <c r="H174" s="28">
        <v>6000</v>
      </c>
      <c r="I174" s="313"/>
      <c r="J174" s="28"/>
      <c r="K174" s="313"/>
      <c r="L174" s="28"/>
      <c r="M174" s="313"/>
      <c r="N174" s="28"/>
      <c r="O174" s="317"/>
    </row>
    <row r="175" spans="1:15">
      <c r="A175" s="313">
        <v>79</v>
      </c>
      <c r="B175" s="315" t="s">
        <v>123</v>
      </c>
      <c r="C175" s="36">
        <v>400</v>
      </c>
      <c r="D175" s="318">
        <v>2</v>
      </c>
      <c r="E175" s="319" t="s">
        <v>229</v>
      </c>
      <c r="F175" s="33">
        <v>800</v>
      </c>
      <c r="G175" s="313">
        <v>1</v>
      </c>
      <c r="H175" s="28">
        <v>400</v>
      </c>
      <c r="I175" s="313">
        <v>1</v>
      </c>
      <c r="J175" s="28">
        <v>400</v>
      </c>
      <c r="K175" s="313"/>
      <c r="L175" s="28"/>
      <c r="M175" s="313"/>
      <c r="N175" s="28"/>
      <c r="O175" s="317"/>
    </row>
    <row r="176" spans="1:15">
      <c r="A176" s="313">
        <v>80</v>
      </c>
      <c r="B176" s="315" t="s">
        <v>642</v>
      </c>
      <c r="C176" s="36">
        <v>150</v>
      </c>
      <c r="D176" s="318">
        <v>2</v>
      </c>
      <c r="E176" s="319" t="s">
        <v>229</v>
      </c>
      <c r="F176" s="33">
        <v>300</v>
      </c>
      <c r="G176" s="313">
        <v>1</v>
      </c>
      <c r="H176" s="28">
        <v>150</v>
      </c>
      <c r="I176" s="313">
        <v>1</v>
      </c>
      <c r="J176" s="28">
        <v>150</v>
      </c>
      <c r="K176" s="313"/>
      <c r="L176" s="28"/>
      <c r="M176" s="313"/>
      <c r="N176" s="28"/>
      <c r="O176" s="317"/>
    </row>
    <row r="177" spans="1:15">
      <c r="A177" s="313">
        <v>81</v>
      </c>
      <c r="B177" s="315" t="s">
        <v>70</v>
      </c>
      <c r="C177" s="36">
        <v>10</v>
      </c>
      <c r="D177" s="318">
        <v>6</v>
      </c>
      <c r="E177" s="319" t="s">
        <v>229</v>
      </c>
      <c r="F177" s="33">
        <v>60</v>
      </c>
      <c r="G177" s="313">
        <v>6</v>
      </c>
      <c r="H177" s="28">
        <v>60</v>
      </c>
      <c r="I177" s="313"/>
      <c r="J177" s="28"/>
      <c r="K177" s="313"/>
      <c r="L177" s="28"/>
      <c r="M177" s="313"/>
      <c r="N177" s="28"/>
      <c r="O177" s="317"/>
    </row>
    <row r="178" spans="1:15">
      <c r="A178" s="313">
        <v>82</v>
      </c>
      <c r="B178" s="387" t="s">
        <v>643</v>
      </c>
      <c r="C178" s="36">
        <v>300</v>
      </c>
      <c r="D178" s="318">
        <v>4</v>
      </c>
      <c r="E178" s="319" t="s">
        <v>229</v>
      </c>
      <c r="F178" s="33">
        <v>1200</v>
      </c>
      <c r="G178" s="313">
        <v>4</v>
      </c>
      <c r="H178" s="28">
        <v>1200</v>
      </c>
      <c r="I178" s="313"/>
      <c r="J178" s="28"/>
      <c r="K178" s="313"/>
      <c r="L178" s="28"/>
      <c r="M178" s="313"/>
      <c r="N178" s="28"/>
      <c r="O178" s="317"/>
    </row>
    <row r="179" spans="1:15">
      <c r="A179" s="313">
        <v>83</v>
      </c>
      <c r="B179" s="315" t="s">
        <v>644</v>
      </c>
      <c r="C179" s="36">
        <v>150</v>
      </c>
      <c r="D179" s="318">
        <v>10</v>
      </c>
      <c r="E179" s="319" t="s">
        <v>229</v>
      </c>
      <c r="F179" s="33">
        <v>1500</v>
      </c>
      <c r="G179" s="313">
        <v>10</v>
      </c>
      <c r="H179" s="28">
        <v>1500</v>
      </c>
      <c r="I179" s="313"/>
      <c r="J179" s="28"/>
      <c r="K179" s="313"/>
      <c r="L179" s="28"/>
      <c r="M179" s="313"/>
      <c r="N179" s="28"/>
      <c r="O179" s="317"/>
    </row>
    <row r="180" spans="1:15">
      <c r="A180" s="313">
        <v>84</v>
      </c>
      <c r="B180" s="315" t="s">
        <v>645</v>
      </c>
      <c r="C180" s="36">
        <v>500</v>
      </c>
      <c r="D180" s="318">
        <v>2</v>
      </c>
      <c r="E180" s="319" t="s">
        <v>229</v>
      </c>
      <c r="F180" s="33">
        <v>1000</v>
      </c>
      <c r="G180" s="313">
        <v>2</v>
      </c>
      <c r="H180" s="28">
        <v>1000</v>
      </c>
      <c r="I180" s="313"/>
      <c r="J180" s="28"/>
      <c r="K180" s="313"/>
      <c r="L180" s="28"/>
      <c r="M180" s="313"/>
      <c r="N180" s="28"/>
      <c r="O180" s="317"/>
    </row>
    <row r="181" spans="1:15">
      <c r="A181" s="313">
        <v>85</v>
      </c>
      <c r="B181" s="315" t="s">
        <v>646</v>
      </c>
      <c r="C181" s="36">
        <v>600</v>
      </c>
      <c r="D181" s="318">
        <v>2</v>
      </c>
      <c r="E181" s="319" t="s">
        <v>587</v>
      </c>
      <c r="F181" s="33">
        <v>1200</v>
      </c>
      <c r="G181" s="313">
        <v>2</v>
      </c>
      <c r="H181" s="28">
        <v>1200</v>
      </c>
      <c r="I181" s="313"/>
      <c r="J181" s="28"/>
      <c r="K181" s="313"/>
      <c r="L181" s="28"/>
      <c r="M181" s="313"/>
      <c r="N181" s="28"/>
      <c r="O181" s="317"/>
    </row>
    <row r="182" spans="1:15">
      <c r="A182" s="313">
        <v>86</v>
      </c>
      <c r="B182" s="315" t="s">
        <v>647</v>
      </c>
      <c r="C182" s="36">
        <v>500</v>
      </c>
      <c r="D182" s="318">
        <v>1</v>
      </c>
      <c r="E182" s="319" t="s">
        <v>648</v>
      </c>
      <c r="F182" s="33">
        <v>500</v>
      </c>
      <c r="G182" s="313">
        <v>1</v>
      </c>
      <c r="H182" s="28">
        <v>500</v>
      </c>
      <c r="I182" s="313"/>
      <c r="J182" s="28"/>
      <c r="K182" s="313"/>
      <c r="L182" s="28"/>
      <c r="M182" s="313"/>
      <c r="N182" s="28"/>
      <c r="O182" s="317"/>
    </row>
    <row r="183" spans="1:15">
      <c r="A183" s="313">
        <v>87</v>
      </c>
      <c r="B183" s="315" t="s">
        <v>649</v>
      </c>
      <c r="C183" s="36">
        <v>50</v>
      </c>
      <c r="D183" s="318">
        <v>1</v>
      </c>
      <c r="E183" s="319" t="s">
        <v>232</v>
      </c>
      <c r="F183" s="33">
        <v>50</v>
      </c>
      <c r="G183" s="313">
        <v>1</v>
      </c>
      <c r="H183" s="28">
        <v>50</v>
      </c>
      <c r="I183" s="313"/>
      <c r="J183" s="28"/>
      <c r="K183" s="313"/>
      <c r="L183" s="28"/>
      <c r="M183" s="313"/>
      <c r="N183" s="28"/>
      <c r="O183" s="317"/>
    </row>
    <row r="184" spans="1:15">
      <c r="A184" s="313">
        <v>88</v>
      </c>
      <c r="B184" s="315" t="s">
        <v>650</v>
      </c>
      <c r="C184" s="36">
        <v>100</v>
      </c>
      <c r="D184" s="318">
        <v>12</v>
      </c>
      <c r="E184" s="319" t="s">
        <v>229</v>
      </c>
      <c r="F184" s="33">
        <v>1200</v>
      </c>
      <c r="G184" s="313">
        <v>6</v>
      </c>
      <c r="H184" s="28">
        <v>600</v>
      </c>
      <c r="I184" s="313">
        <v>6</v>
      </c>
      <c r="J184" s="28">
        <v>600</v>
      </c>
      <c r="K184" s="313"/>
      <c r="L184" s="28"/>
      <c r="M184" s="313"/>
      <c r="N184" s="28"/>
      <c r="O184" s="317"/>
    </row>
    <row r="185" spans="1:15">
      <c r="A185" s="313">
        <v>89</v>
      </c>
      <c r="B185" s="315" t="s">
        <v>651</v>
      </c>
      <c r="C185" s="36">
        <v>3000</v>
      </c>
      <c r="D185" s="318">
        <v>1</v>
      </c>
      <c r="E185" s="319" t="s">
        <v>232</v>
      </c>
      <c r="F185" s="33">
        <v>3000</v>
      </c>
      <c r="G185" s="313">
        <v>1</v>
      </c>
      <c r="H185" s="28">
        <v>3000</v>
      </c>
      <c r="I185" s="313"/>
      <c r="J185" s="28"/>
      <c r="K185" s="313"/>
      <c r="L185" s="28"/>
      <c r="M185" s="313"/>
      <c r="N185" s="28"/>
      <c r="O185" s="317"/>
    </row>
    <row r="186" spans="1:15">
      <c r="A186" s="313">
        <v>90</v>
      </c>
      <c r="B186" s="315" t="s">
        <v>652</v>
      </c>
      <c r="C186" s="36">
        <v>1000</v>
      </c>
      <c r="D186" s="318">
        <v>1</v>
      </c>
      <c r="E186" s="319" t="s">
        <v>139</v>
      </c>
      <c r="F186" s="33">
        <v>1000</v>
      </c>
      <c r="G186" s="313">
        <v>1</v>
      </c>
      <c r="H186" s="28">
        <v>1000</v>
      </c>
      <c r="I186" s="313"/>
      <c r="J186" s="28"/>
      <c r="K186" s="313"/>
      <c r="L186" s="28"/>
      <c r="M186" s="313"/>
      <c r="N186" s="28"/>
      <c r="O186" s="317"/>
    </row>
    <row r="187" spans="1:15">
      <c r="A187" s="313">
        <v>91</v>
      </c>
      <c r="B187" s="387" t="s">
        <v>653</v>
      </c>
      <c r="C187" s="36">
        <v>40</v>
      </c>
      <c r="D187" s="318">
        <v>4</v>
      </c>
      <c r="E187" s="319" t="s">
        <v>229</v>
      </c>
      <c r="F187" s="33">
        <v>160</v>
      </c>
      <c r="G187" s="313">
        <v>4</v>
      </c>
      <c r="H187" s="28">
        <v>160</v>
      </c>
      <c r="I187" s="313"/>
      <c r="J187" s="28"/>
      <c r="K187" s="313"/>
      <c r="L187" s="28"/>
      <c r="M187" s="313"/>
      <c r="N187" s="28"/>
      <c r="O187" s="317"/>
    </row>
    <row r="188" spans="1:15">
      <c r="A188" s="313">
        <v>92</v>
      </c>
      <c r="B188" s="387" t="s">
        <v>654</v>
      </c>
      <c r="C188" s="36">
        <v>10</v>
      </c>
      <c r="D188" s="318">
        <v>6</v>
      </c>
      <c r="E188" s="319" t="s">
        <v>607</v>
      </c>
      <c r="F188" s="33">
        <v>60</v>
      </c>
      <c r="G188" s="313">
        <v>3</v>
      </c>
      <c r="H188" s="28">
        <v>30</v>
      </c>
      <c r="I188" s="313">
        <v>3</v>
      </c>
      <c r="J188" s="28">
        <v>30</v>
      </c>
      <c r="K188" s="313"/>
      <c r="L188" s="28"/>
      <c r="M188" s="313"/>
      <c r="N188" s="28"/>
      <c r="O188" s="317"/>
    </row>
    <row r="189" spans="1:15">
      <c r="A189" s="313">
        <v>93</v>
      </c>
      <c r="B189" s="387" t="s">
        <v>655</v>
      </c>
      <c r="C189" s="36">
        <v>15</v>
      </c>
      <c r="D189" s="318">
        <v>6</v>
      </c>
      <c r="E189" s="319" t="s">
        <v>600</v>
      </c>
      <c r="F189" s="33">
        <v>90</v>
      </c>
      <c r="G189" s="313">
        <v>3</v>
      </c>
      <c r="H189" s="28">
        <v>45</v>
      </c>
      <c r="I189" s="313">
        <v>3</v>
      </c>
      <c r="J189" s="28">
        <v>45</v>
      </c>
      <c r="K189" s="313"/>
      <c r="L189" s="28"/>
      <c r="M189" s="313"/>
      <c r="N189" s="28"/>
      <c r="O189" s="317"/>
    </row>
    <row r="190" spans="1:15">
      <c r="A190" s="313">
        <v>94</v>
      </c>
      <c r="B190" s="315" t="s">
        <v>656</v>
      </c>
      <c r="C190" s="29">
        <v>500</v>
      </c>
      <c r="D190" s="318">
        <v>1</v>
      </c>
      <c r="E190" s="319"/>
      <c r="F190" s="33">
        <v>500</v>
      </c>
      <c r="G190" s="313">
        <v>1</v>
      </c>
      <c r="H190" s="28">
        <v>500</v>
      </c>
      <c r="I190" s="313"/>
      <c r="J190" s="28"/>
      <c r="K190" s="313"/>
      <c r="L190" s="28"/>
      <c r="M190" s="313"/>
      <c r="N190" s="28"/>
      <c r="O190" s="317"/>
    </row>
    <row r="191" spans="1:15">
      <c r="A191" s="313">
        <v>95</v>
      </c>
      <c r="B191" s="315" t="s">
        <v>81</v>
      </c>
      <c r="C191" s="29">
        <v>80</v>
      </c>
      <c r="D191" s="318">
        <v>3</v>
      </c>
      <c r="E191" s="319" t="s">
        <v>229</v>
      </c>
      <c r="F191" s="33">
        <v>240</v>
      </c>
      <c r="G191" s="313">
        <v>3</v>
      </c>
      <c r="H191" s="28">
        <v>240</v>
      </c>
      <c r="I191" s="313"/>
      <c r="J191" s="28"/>
      <c r="K191" s="313"/>
      <c r="L191" s="28"/>
      <c r="M191" s="313"/>
      <c r="N191" s="28"/>
      <c r="O191" s="317"/>
    </row>
    <row r="192" spans="1:15">
      <c r="A192" s="313">
        <v>96</v>
      </c>
      <c r="B192" s="315" t="s">
        <v>657</v>
      </c>
      <c r="C192" s="29">
        <v>200</v>
      </c>
      <c r="D192" s="318">
        <v>1</v>
      </c>
      <c r="E192" s="319" t="s">
        <v>232</v>
      </c>
      <c r="F192" s="33">
        <v>200</v>
      </c>
      <c r="G192" s="313">
        <v>1</v>
      </c>
      <c r="H192" s="28">
        <v>200</v>
      </c>
      <c r="I192" s="313"/>
      <c r="J192" s="28"/>
      <c r="K192" s="313"/>
      <c r="L192" s="28"/>
      <c r="M192" s="313"/>
      <c r="N192" s="28"/>
      <c r="O192" s="317"/>
    </row>
    <row r="193" spans="1:15">
      <c r="A193" s="313"/>
      <c r="B193" s="315"/>
      <c r="C193" s="29"/>
      <c r="D193" s="318"/>
      <c r="E193" s="319"/>
      <c r="F193" s="33">
        <f>SUM(F169:F192)</f>
        <v>33140</v>
      </c>
      <c r="G193" s="313"/>
      <c r="H193" s="28">
        <f>SUM(H169:H192)</f>
        <v>29555</v>
      </c>
      <c r="I193" s="313"/>
      <c r="J193" s="28">
        <f>SUM(J169:J192)</f>
        <v>2345</v>
      </c>
      <c r="K193" s="313"/>
      <c r="L193" s="28">
        <f>SUM(L169:L192)</f>
        <v>1120</v>
      </c>
      <c r="M193" s="313"/>
      <c r="N193" s="28">
        <f>SUM(N169:N192)</f>
        <v>120</v>
      </c>
      <c r="O193" s="317"/>
    </row>
    <row r="194" spans="1:15">
      <c r="A194" s="313" t="s">
        <v>66</v>
      </c>
      <c r="B194" s="315"/>
      <c r="C194" s="29"/>
      <c r="D194" s="318"/>
      <c r="E194" s="319"/>
      <c r="F194" s="315"/>
      <c r="G194" s="315"/>
      <c r="H194" s="315"/>
      <c r="I194" s="315"/>
      <c r="J194" s="315"/>
      <c r="K194" s="315"/>
      <c r="L194" s="315"/>
      <c r="M194" s="315"/>
      <c r="N194" s="315"/>
      <c r="O194" s="317"/>
    </row>
    <row r="195" spans="1:15">
      <c r="A195" s="283"/>
      <c r="B195" s="291"/>
      <c r="C195" s="321"/>
      <c r="D195" s="322"/>
      <c r="E195" s="323"/>
      <c r="F195" s="324"/>
      <c r="G195" s="324"/>
      <c r="H195" s="324"/>
      <c r="I195" s="324"/>
      <c r="J195" s="324"/>
      <c r="K195" s="324"/>
      <c r="L195" s="324"/>
      <c r="M195" s="324"/>
      <c r="N195" s="329"/>
    </row>
    <row r="196" spans="1:15">
      <c r="A196" s="325"/>
      <c r="B196" s="324" t="s">
        <v>2</v>
      </c>
      <c r="C196" s="326"/>
      <c r="D196" s="327"/>
      <c r="E196" s="328"/>
      <c r="F196" s="324"/>
      <c r="G196" s="324"/>
      <c r="H196" s="324"/>
      <c r="I196" s="324"/>
      <c r="J196" s="324"/>
      <c r="K196" s="324"/>
      <c r="L196" s="324"/>
      <c r="M196" s="324"/>
      <c r="N196" s="329"/>
    </row>
    <row r="197" spans="1:15">
      <c r="A197" s="325"/>
      <c r="B197" s="324"/>
      <c r="C197" s="326"/>
      <c r="D197" s="327"/>
      <c r="E197" s="328"/>
      <c r="F197" s="324"/>
      <c r="G197" s="324"/>
      <c r="H197" s="324" t="s">
        <v>1</v>
      </c>
      <c r="I197" s="324"/>
      <c r="J197" s="395" t="s">
        <v>274</v>
      </c>
      <c r="K197" s="395"/>
      <c r="L197" s="395"/>
      <c r="M197" s="324"/>
      <c r="N197" s="329"/>
    </row>
    <row r="198" spans="1:15">
      <c r="A198" s="325"/>
      <c r="B198" s="324"/>
      <c r="C198" s="326"/>
      <c r="D198" s="327"/>
      <c r="E198" s="328"/>
      <c r="F198" s="324"/>
      <c r="G198" s="324"/>
      <c r="H198" s="324"/>
      <c r="I198" s="324"/>
      <c r="J198" s="370" t="s">
        <v>0</v>
      </c>
      <c r="K198" s="370"/>
      <c r="L198" s="370"/>
      <c r="M198" s="324"/>
      <c r="N198" s="329"/>
    </row>
    <row r="199" spans="1:15">
      <c r="A199" s="297"/>
      <c r="B199" s="299"/>
      <c r="C199" s="294"/>
      <c r="D199" s="295"/>
      <c r="E199" s="296"/>
      <c r="F199" s="299"/>
      <c r="G199" s="299"/>
      <c r="H199" s="299"/>
      <c r="I199" s="299"/>
      <c r="J199" s="299"/>
      <c r="K199" s="299"/>
      <c r="L199" s="299"/>
      <c r="M199" s="299"/>
      <c r="N199" s="298"/>
    </row>
    <row r="200" spans="1:15">
      <c r="A200" s="276"/>
      <c r="B200" s="276"/>
      <c r="C200" s="277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</row>
    <row r="201" spans="1:15">
      <c r="A201" s="276"/>
      <c r="B201" s="276"/>
      <c r="C201" s="277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</row>
    <row r="202" spans="1:15">
      <c r="A202" s="276"/>
      <c r="B202" s="276"/>
      <c r="C202" s="277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</row>
    <row r="203" spans="1:15">
      <c r="A203" s="276"/>
      <c r="B203" s="276"/>
      <c r="C203" s="277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</row>
    <row r="204" spans="1:15">
      <c r="A204" s="276"/>
      <c r="B204" s="276"/>
      <c r="C204" s="277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</row>
    <row r="205" spans="1:15">
      <c r="A205" s="276"/>
      <c r="B205" s="276"/>
      <c r="C205" s="277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</row>
    <row r="206" spans="1:15">
      <c r="A206" s="276"/>
      <c r="B206" s="276"/>
      <c r="C206" s="277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</row>
    <row r="207" spans="1:15">
      <c r="A207" s="276"/>
      <c r="B207" s="276"/>
      <c r="C207" s="277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</row>
    <row r="208" spans="1:15">
      <c r="A208" s="276"/>
      <c r="B208" s="276"/>
      <c r="C208" s="277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</row>
    <row r="209" spans="1:15">
      <c r="A209" s="276"/>
      <c r="B209" s="276"/>
      <c r="C209" s="277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</row>
    <row r="210" spans="1:15">
      <c r="A210" s="276"/>
      <c r="B210" s="276"/>
      <c r="C210" s="277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</row>
    <row r="211" spans="1:15">
      <c r="A211" s="276"/>
      <c r="B211" s="276"/>
      <c r="C211" s="277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</row>
    <row r="212" spans="1:15">
      <c r="A212" s="276"/>
      <c r="B212" s="276"/>
      <c r="C212" s="277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</row>
    <row r="213" spans="1:15">
      <c r="A213" s="276"/>
      <c r="B213" s="276"/>
      <c r="C213" s="277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</row>
    <row r="214" spans="1:15">
      <c r="A214" s="276" t="s">
        <v>65</v>
      </c>
      <c r="B214" s="276"/>
      <c r="C214" s="277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</row>
    <row r="215" spans="1:15">
      <c r="A215" s="879" t="s">
        <v>61</v>
      </c>
      <c r="B215" s="879"/>
      <c r="C215" s="879"/>
      <c r="D215" s="879"/>
      <c r="E215" s="879"/>
      <c r="F215" s="879"/>
      <c r="G215" s="879"/>
      <c r="H215" s="879"/>
      <c r="I215" s="879"/>
      <c r="J215" s="879"/>
      <c r="K215" s="879"/>
      <c r="L215" s="879"/>
      <c r="M215" s="879"/>
      <c r="N215" s="879"/>
      <c r="O215" s="879"/>
    </row>
    <row r="216" spans="1:15">
      <c r="A216" s="880" t="s">
        <v>634</v>
      </c>
      <c r="B216" s="880"/>
      <c r="C216" s="880"/>
      <c r="D216" s="880"/>
      <c r="E216" s="880"/>
      <c r="F216" s="880"/>
      <c r="G216" s="880"/>
      <c r="H216" s="880"/>
      <c r="I216" s="880"/>
      <c r="J216" s="880"/>
      <c r="K216" s="880"/>
      <c r="L216" s="880"/>
      <c r="M216" s="880"/>
      <c r="N216" s="880"/>
      <c r="O216" s="880"/>
    </row>
    <row r="217" spans="1:15">
      <c r="A217" s="276"/>
      <c r="B217" s="276"/>
      <c r="C217" s="278"/>
      <c r="D217" s="279"/>
      <c r="E217" s="280"/>
      <c r="F217" s="281"/>
      <c r="G217" s="276"/>
      <c r="H217" s="276"/>
      <c r="I217" s="276"/>
      <c r="J217" s="276"/>
      <c r="K217" s="276"/>
      <c r="L217" s="276"/>
      <c r="M217" s="276"/>
      <c r="N217" s="276"/>
    </row>
    <row r="218" spans="1:15">
      <c r="A218" s="282" t="s">
        <v>658</v>
      </c>
      <c r="B218" s="282"/>
      <c r="C218" s="278"/>
      <c r="D218" s="279"/>
      <c r="E218" s="280"/>
      <c r="F218" s="276"/>
      <c r="G218" s="276"/>
      <c r="H218" s="276"/>
      <c r="I218" s="276"/>
      <c r="J218" s="276"/>
      <c r="K218" s="276"/>
      <c r="L218" s="276"/>
      <c r="M218" s="276"/>
      <c r="N218" s="276"/>
    </row>
    <row r="219" spans="1:15">
      <c r="A219" s="283" t="s">
        <v>554</v>
      </c>
      <c r="B219" s="284"/>
      <c r="C219" s="285"/>
      <c r="D219" s="286"/>
      <c r="E219" s="287"/>
      <c r="F219" s="288" t="s">
        <v>57</v>
      </c>
      <c r="G219" s="289"/>
      <c r="H219" s="289"/>
      <c r="I219" s="289"/>
      <c r="J219" s="290"/>
      <c r="K219" s="291" t="s">
        <v>659</v>
      </c>
      <c r="L219" s="291"/>
      <c r="M219" s="291"/>
      <c r="N219" s="292"/>
    </row>
    <row r="220" spans="1:15">
      <c r="A220" s="293" t="s">
        <v>585</v>
      </c>
      <c r="B220" s="282"/>
      <c r="C220" s="294"/>
      <c r="D220" s="295"/>
      <c r="E220" s="296"/>
      <c r="F220" s="297" t="s">
        <v>54</v>
      </c>
      <c r="G220" s="297" t="s">
        <v>53</v>
      </c>
      <c r="H220" s="298"/>
      <c r="I220" s="288" t="s">
        <v>52</v>
      </c>
      <c r="J220" s="290"/>
      <c r="K220" s="299" t="s">
        <v>51</v>
      </c>
      <c r="L220" s="299"/>
      <c r="M220" s="299"/>
      <c r="N220" s="298"/>
    </row>
    <row r="221" spans="1:15">
      <c r="A221" s="300"/>
      <c r="B221" s="283"/>
      <c r="C221" s="301"/>
      <c r="D221" s="302"/>
      <c r="E221" s="303"/>
      <c r="F221" s="283"/>
      <c r="G221" s="881" t="s">
        <v>50</v>
      </c>
      <c r="H221" s="882"/>
      <c r="I221" s="882"/>
      <c r="J221" s="882"/>
      <c r="K221" s="882"/>
      <c r="L221" s="882"/>
      <c r="M221" s="882"/>
      <c r="N221" s="883"/>
    </row>
    <row r="222" spans="1:15">
      <c r="A222" s="304" t="s">
        <v>49</v>
      </c>
      <c r="B222" s="375" t="s">
        <v>48</v>
      </c>
      <c r="C222" s="306" t="s">
        <v>47</v>
      </c>
      <c r="D222" s="884" t="s">
        <v>46</v>
      </c>
      <c r="E222" s="885"/>
      <c r="F222" s="375" t="s">
        <v>45</v>
      </c>
      <c r="G222" s="881" t="s">
        <v>44</v>
      </c>
      <c r="H222" s="883"/>
      <c r="I222" s="881" t="s">
        <v>43</v>
      </c>
      <c r="J222" s="883"/>
      <c r="K222" s="881" t="s">
        <v>42</v>
      </c>
      <c r="L222" s="883"/>
      <c r="M222" s="881" t="s">
        <v>41</v>
      </c>
      <c r="N222" s="883"/>
    </row>
    <row r="223" spans="1:15">
      <c r="A223" s="308"/>
      <c r="B223" s="297"/>
      <c r="C223" s="309"/>
      <c r="D223" s="310"/>
      <c r="E223" s="311"/>
      <c r="F223" s="297"/>
      <c r="G223" s="312" t="s">
        <v>39</v>
      </c>
      <c r="H223" s="313" t="s">
        <v>38</v>
      </c>
      <c r="I223" s="313" t="s">
        <v>39</v>
      </c>
      <c r="J223" s="313" t="s">
        <v>40</v>
      </c>
      <c r="K223" s="312" t="s">
        <v>39</v>
      </c>
      <c r="L223" s="314" t="s">
        <v>40</v>
      </c>
      <c r="M223" s="312" t="s">
        <v>39</v>
      </c>
      <c r="N223" s="312" t="s">
        <v>38</v>
      </c>
    </row>
    <row r="224" spans="1:15">
      <c r="A224" s="313">
        <v>97</v>
      </c>
      <c r="B224" s="315" t="s">
        <v>78</v>
      </c>
      <c r="C224" s="36">
        <v>250</v>
      </c>
      <c r="D224" s="318">
        <v>2</v>
      </c>
      <c r="E224" s="319" t="s">
        <v>139</v>
      </c>
      <c r="F224" s="33">
        <v>500</v>
      </c>
      <c r="G224" s="313">
        <v>2</v>
      </c>
      <c r="H224" s="28">
        <v>500</v>
      </c>
      <c r="I224" s="313"/>
      <c r="J224" s="28"/>
      <c r="K224" s="313"/>
      <c r="L224" s="28"/>
      <c r="M224" s="313"/>
      <c r="N224" s="28"/>
      <c r="O224" s="317"/>
    </row>
    <row r="225" spans="1:15">
      <c r="A225" s="313">
        <v>98</v>
      </c>
      <c r="B225" s="315" t="s">
        <v>660</v>
      </c>
      <c r="C225" s="36">
        <v>700</v>
      </c>
      <c r="D225" s="318">
        <v>1</v>
      </c>
      <c r="E225" s="319" t="s">
        <v>232</v>
      </c>
      <c r="F225" s="33">
        <v>700</v>
      </c>
      <c r="G225" s="313">
        <v>1</v>
      </c>
      <c r="H225" s="28">
        <v>700</v>
      </c>
      <c r="I225" s="313"/>
      <c r="J225" s="28"/>
      <c r="K225" s="313"/>
      <c r="L225" s="28"/>
      <c r="M225" s="313"/>
      <c r="N225" s="28"/>
      <c r="O225" s="317"/>
    </row>
    <row r="226" spans="1:15">
      <c r="A226" s="313">
        <v>99</v>
      </c>
      <c r="B226" s="315" t="s">
        <v>541</v>
      </c>
      <c r="C226" s="36">
        <v>250</v>
      </c>
      <c r="D226" s="318">
        <v>1</v>
      </c>
      <c r="E226" s="319" t="s">
        <v>232</v>
      </c>
      <c r="F226" s="33">
        <v>250</v>
      </c>
      <c r="G226" s="316">
        <v>1</v>
      </c>
      <c r="H226" s="33">
        <v>250</v>
      </c>
      <c r="I226" s="313"/>
      <c r="J226" s="28"/>
      <c r="K226" s="313"/>
      <c r="L226" s="28"/>
      <c r="M226" s="313"/>
      <c r="N226" s="28"/>
      <c r="O226" s="317"/>
    </row>
    <row r="227" spans="1:15">
      <c r="A227" s="313">
        <v>100</v>
      </c>
      <c r="B227" s="315" t="s">
        <v>661</v>
      </c>
      <c r="C227" s="29">
        <v>60</v>
      </c>
      <c r="D227" s="318">
        <v>1</v>
      </c>
      <c r="E227" s="319" t="s">
        <v>232</v>
      </c>
      <c r="F227" s="33">
        <v>60</v>
      </c>
      <c r="G227" s="316">
        <v>1</v>
      </c>
      <c r="H227" s="33">
        <v>60</v>
      </c>
      <c r="I227" s="313"/>
      <c r="J227" s="28"/>
      <c r="K227" s="313"/>
      <c r="L227" s="28"/>
      <c r="M227" s="313"/>
      <c r="N227" s="28"/>
      <c r="O227" s="317"/>
    </row>
    <row r="228" spans="1:15">
      <c r="A228" s="313">
        <v>101</v>
      </c>
      <c r="B228" s="315" t="s">
        <v>662</v>
      </c>
      <c r="C228" s="29">
        <v>500</v>
      </c>
      <c r="D228" s="318">
        <v>2</v>
      </c>
      <c r="E228" s="319" t="s">
        <v>229</v>
      </c>
      <c r="F228" s="33">
        <v>1000</v>
      </c>
      <c r="G228" s="316">
        <v>2</v>
      </c>
      <c r="H228" s="33">
        <v>1000</v>
      </c>
      <c r="I228" s="313"/>
      <c r="J228" s="28"/>
      <c r="K228" s="313"/>
      <c r="L228" s="28"/>
      <c r="M228" s="313"/>
      <c r="N228" s="28"/>
      <c r="O228" s="317"/>
    </row>
    <row r="229" spans="1:15">
      <c r="A229" s="313">
        <v>102</v>
      </c>
      <c r="B229" s="315" t="s">
        <v>663</v>
      </c>
      <c r="C229" s="36">
        <v>150</v>
      </c>
      <c r="D229" s="318">
        <v>4</v>
      </c>
      <c r="E229" s="319" t="s">
        <v>229</v>
      </c>
      <c r="F229" s="33">
        <v>600</v>
      </c>
      <c r="G229" s="316">
        <v>4</v>
      </c>
      <c r="H229" s="33">
        <v>600</v>
      </c>
      <c r="I229" s="313"/>
      <c r="J229" s="28"/>
      <c r="K229" s="313"/>
      <c r="L229" s="28"/>
      <c r="M229" s="313"/>
      <c r="N229" s="28"/>
      <c r="O229" s="317"/>
    </row>
    <row r="230" spans="1:15">
      <c r="A230" s="313">
        <v>103</v>
      </c>
      <c r="B230" s="315" t="s">
        <v>664</v>
      </c>
      <c r="C230" s="36">
        <v>150</v>
      </c>
      <c r="D230" s="318">
        <v>4</v>
      </c>
      <c r="E230" s="319" t="s">
        <v>229</v>
      </c>
      <c r="F230" s="33">
        <v>600</v>
      </c>
      <c r="G230" s="316">
        <v>4</v>
      </c>
      <c r="H230" s="33">
        <v>600</v>
      </c>
      <c r="I230" s="313"/>
      <c r="J230" s="28"/>
      <c r="K230" s="313"/>
      <c r="L230" s="28"/>
      <c r="M230" s="313"/>
      <c r="N230" s="28"/>
      <c r="O230" s="317"/>
    </row>
    <row r="231" spans="1:15">
      <c r="A231" s="313">
        <v>104</v>
      </c>
      <c r="B231" s="315" t="s">
        <v>665</v>
      </c>
      <c r="C231" s="36">
        <v>250</v>
      </c>
      <c r="D231" s="318">
        <v>10</v>
      </c>
      <c r="E231" s="319" t="s">
        <v>229</v>
      </c>
      <c r="F231" s="33">
        <v>2500</v>
      </c>
      <c r="G231" s="316">
        <v>10</v>
      </c>
      <c r="H231" s="33">
        <v>2500</v>
      </c>
      <c r="I231" s="313"/>
      <c r="J231" s="28"/>
      <c r="K231" s="313"/>
      <c r="L231" s="28"/>
      <c r="M231" s="313"/>
      <c r="N231" s="28"/>
      <c r="O231" s="317"/>
    </row>
    <row r="232" spans="1:15">
      <c r="A232" s="313">
        <v>105</v>
      </c>
      <c r="B232" s="315" t="s">
        <v>666</v>
      </c>
      <c r="C232" s="36">
        <v>100</v>
      </c>
      <c r="D232" s="318">
        <v>11</v>
      </c>
      <c r="E232" s="319" t="s">
        <v>550</v>
      </c>
      <c r="F232" s="33">
        <v>1100</v>
      </c>
      <c r="G232" s="316">
        <v>11</v>
      </c>
      <c r="H232" s="33">
        <v>1100</v>
      </c>
      <c r="I232" s="313"/>
      <c r="J232" s="28"/>
      <c r="K232" s="313"/>
      <c r="L232" s="28"/>
      <c r="M232" s="313"/>
      <c r="N232" s="28"/>
      <c r="O232" s="317"/>
    </row>
    <row r="233" spans="1:15">
      <c r="A233" s="313">
        <v>106</v>
      </c>
      <c r="B233" s="387" t="s">
        <v>667</v>
      </c>
      <c r="C233" s="36">
        <v>70</v>
      </c>
      <c r="D233" s="396">
        <v>2.5</v>
      </c>
      <c r="E233" s="319" t="s">
        <v>550</v>
      </c>
      <c r="F233" s="33">
        <v>175</v>
      </c>
      <c r="G233" s="397">
        <v>2.5</v>
      </c>
      <c r="H233" s="33">
        <v>175</v>
      </c>
      <c r="I233" s="313"/>
      <c r="J233" s="28"/>
      <c r="K233" s="313"/>
      <c r="L233" s="28"/>
      <c r="M233" s="313"/>
      <c r="N233" s="28"/>
      <c r="O233" s="317"/>
    </row>
    <row r="234" spans="1:15">
      <c r="A234" s="313">
        <v>107</v>
      </c>
      <c r="B234" s="315" t="s">
        <v>668</v>
      </c>
      <c r="C234" s="36">
        <v>50</v>
      </c>
      <c r="D234" s="318">
        <v>3</v>
      </c>
      <c r="E234" s="319" t="s">
        <v>229</v>
      </c>
      <c r="F234" s="33">
        <v>150</v>
      </c>
      <c r="G234" s="313">
        <v>2</v>
      </c>
      <c r="H234" s="33">
        <v>100</v>
      </c>
      <c r="I234" s="313">
        <v>1</v>
      </c>
      <c r="J234" s="28">
        <v>50</v>
      </c>
      <c r="K234" s="313"/>
      <c r="L234" s="28"/>
      <c r="M234" s="313"/>
      <c r="N234" s="28"/>
      <c r="O234" s="317"/>
    </row>
    <row r="235" spans="1:15">
      <c r="A235" s="313">
        <v>108</v>
      </c>
      <c r="B235" s="315" t="s">
        <v>669</v>
      </c>
      <c r="C235" s="36">
        <v>1500</v>
      </c>
      <c r="D235" s="318">
        <v>1</v>
      </c>
      <c r="E235" s="319" t="s">
        <v>269</v>
      </c>
      <c r="F235" s="33">
        <v>1500</v>
      </c>
      <c r="G235" s="313">
        <v>1</v>
      </c>
      <c r="H235" s="28">
        <v>1500</v>
      </c>
      <c r="I235" s="313"/>
      <c r="J235" s="28"/>
      <c r="K235" s="313"/>
      <c r="L235" s="28"/>
      <c r="M235" s="313"/>
      <c r="N235" s="28"/>
      <c r="O235" s="317"/>
    </row>
    <row r="236" spans="1:15">
      <c r="A236" s="313" t="s">
        <v>1454</v>
      </c>
      <c r="B236" s="315"/>
      <c r="C236" s="36"/>
      <c r="D236" s="318"/>
      <c r="E236" s="319"/>
      <c r="F236" s="33">
        <f>SUM(F224:F235)</f>
        <v>9135</v>
      </c>
      <c r="G236" s="313"/>
      <c r="H236" s="28">
        <f>SUM(H224:H235)</f>
        <v>9085</v>
      </c>
      <c r="I236" s="313"/>
      <c r="J236" s="28">
        <f>SUM(J224:J235)</f>
        <v>50</v>
      </c>
      <c r="K236" s="313"/>
      <c r="L236" s="28"/>
      <c r="M236" s="313"/>
      <c r="N236" s="28">
        <f>SUM(N224:N235)</f>
        <v>0</v>
      </c>
      <c r="O236" s="317"/>
    </row>
    <row r="237" spans="1:15">
      <c r="A237" s="313" t="s">
        <v>670</v>
      </c>
      <c r="B237" s="315"/>
      <c r="C237" s="29"/>
      <c r="D237" s="318"/>
      <c r="E237" s="319"/>
      <c r="F237" s="33">
        <v>33140</v>
      </c>
      <c r="G237" s="313"/>
      <c r="H237" s="28">
        <v>29555</v>
      </c>
      <c r="I237" s="313"/>
      <c r="J237" s="28">
        <v>2345</v>
      </c>
      <c r="K237" s="313"/>
      <c r="L237" s="28">
        <v>1120</v>
      </c>
      <c r="M237" s="313"/>
      <c r="N237" s="28">
        <v>120</v>
      </c>
      <c r="O237" s="317"/>
    </row>
    <row r="238" spans="1:15">
      <c r="A238" s="313" t="s">
        <v>671</v>
      </c>
      <c r="B238" s="315"/>
      <c r="C238" s="29"/>
      <c r="D238" s="318"/>
      <c r="E238" s="319"/>
      <c r="F238" s="33">
        <v>279980</v>
      </c>
      <c r="G238" s="313"/>
      <c r="H238" s="28">
        <v>234820</v>
      </c>
      <c r="I238" s="313"/>
      <c r="J238" s="28">
        <v>40000</v>
      </c>
      <c r="K238" s="313"/>
      <c r="L238" s="28">
        <v>5160</v>
      </c>
      <c r="M238" s="313"/>
      <c r="N238" s="28"/>
      <c r="O238" s="317"/>
    </row>
    <row r="239" spans="1:15">
      <c r="A239" s="313" t="s">
        <v>672</v>
      </c>
      <c r="B239" s="315"/>
      <c r="C239" s="29"/>
      <c r="D239" s="318"/>
      <c r="E239" s="319"/>
      <c r="F239" s="33">
        <v>97204</v>
      </c>
      <c r="G239" s="313"/>
      <c r="H239" s="28">
        <v>84512</v>
      </c>
      <c r="I239" s="313"/>
      <c r="J239" s="28">
        <v>5104</v>
      </c>
      <c r="K239" s="313"/>
      <c r="L239" s="28">
        <v>4194</v>
      </c>
      <c r="M239" s="313"/>
      <c r="N239" s="28">
        <v>3394</v>
      </c>
      <c r="O239" s="317"/>
    </row>
    <row r="240" spans="1:15">
      <c r="A240" s="313" t="s">
        <v>4</v>
      </c>
      <c r="B240" s="315"/>
      <c r="C240" s="29"/>
      <c r="D240" s="318"/>
      <c r="E240" s="319"/>
      <c r="F240" s="33">
        <v>70695</v>
      </c>
      <c r="G240" s="313"/>
      <c r="H240" s="28">
        <v>19050</v>
      </c>
      <c r="I240" s="313"/>
      <c r="J240" s="28">
        <v>17830</v>
      </c>
      <c r="K240" s="313"/>
      <c r="L240" s="28">
        <v>17215</v>
      </c>
      <c r="M240" s="313"/>
      <c r="N240" s="28">
        <v>16600</v>
      </c>
      <c r="O240" s="317"/>
    </row>
    <row r="241" spans="1:15" ht="15.75">
      <c r="A241" s="398" t="s">
        <v>3</v>
      </c>
      <c r="B241" s="315"/>
      <c r="C241" s="29"/>
      <c r="D241" s="318"/>
      <c r="E241" s="319"/>
      <c r="F241" s="399">
        <f>SUM(F236:F240)</f>
        <v>490154</v>
      </c>
      <c r="G241" s="315"/>
      <c r="H241" s="399">
        <f>SUM(H236:H240)</f>
        <v>377022</v>
      </c>
      <c r="I241" s="313"/>
      <c r="J241" s="399">
        <f>SUM(J236:J240)</f>
        <v>65329</v>
      </c>
      <c r="K241" s="313"/>
      <c r="L241" s="399">
        <f>SUM(L236:L240)</f>
        <v>27689</v>
      </c>
      <c r="M241" s="313"/>
      <c r="N241" s="399">
        <f>SUM(N236:N240)</f>
        <v>20114</v>
      </c>
      <c r="O241" s="317"/>
    </row>
    <row r="242" spans="1:15">
      <c r="A242" s="283"/>
      <c r="B242" s="291"/>
      <c r="C242" s="321"/>
      <c r="D242" s="322"/>
      <c r="E242" s="323"/>
      <c r="F242" s="324"/>
      <c r="G242" s="324"/>
      <c r="H242" s="291"/>
      <c r="I242" s="291"/>
      <c r="J242" s="291"/>
      <c r="K242" s="291"/>
      <c r="L242" s="291"/>
      <c r="M242" s="291"/>
      <c r="N242" s="292"/>
    </row>
    <row r="243" spans="1:15">
      <c r="A243" s="325"/>
      <c r="B243" s="324" t="s">
        <v>2</v>
      </c>
      <c r="C243" s="326"/>
      <c r="D243" s="327"/>
      <c r="E243" s="328"/>
      <c r="F243" s="324"/>
      <c r="G243" s="324"/>
      <c r="H243" s="324"/>
      <c r="I243" s="324"/>
      <c r="J243" s="324"/>
      <c r="K243" s="324"/>
      <c r="L243" s="324"/>
      <c r="M243" s="324"/>
      <c r="N243" s="329"/>
    </row>
    <row r="244" spans="1:15">
      <c r="A244" s="325"/>
      <c r="B244" s="324"/>
      <c r="C244" s="326"/>
      <c r="D244" s="327"/>
      <c r="E244" s="328"/>
      <c r="F244" s="324"/>
      <c r="G244" s="324"/>
      <c r="H244" s="324" t="s">
        <v>1</v>
      </c>
      <c r="I244" s="324"/>
      <c r="J244" s="395" t="s">
        <v>274</v>
      </c>
      <c r="K244" s="395"/>
      <c r="L244" s="395"/>
      <c r="M244" s="324"/>
      <c r="N244" s="329"/>
    </row>
    <row r="245" spans="1:15">
      <c r="A245" s="325"/>
      <c r="B245" s="324"/>
      <c r="C245" s="326"/>
      <c r="D245" s="327"/>
      <c r="E245" s="328"/>
      <c r="F245" s="324"/>
      <c r="G245" s="324"/>
      <c r="H245" s="324"/>
      <c r="I245" s="324"/>
      <c r="J245" s="370" t="s">
        <v>0</v>
      </c>
      <c r="K245" s="370"/>
      <c r="L245" s="370"/>
      <c r="M245" s="324"/>
      <c r="N245" s="329"/>
    </row>
    <row r="246" spans="1:15">
      <c r="F246" s="244"/>
    </row>
  </sheetData>
  <sheetProtection password="CCFC" sheet="1" objects="1" scenarios="1" selectLockedCells="1" selectUnlockedCells="1"/>
  <mergeCells count="36">
    <mergeCell ref="J39:L39"/>
    <mergeCell ref="A2:O2"/>
    <mergeCell ref="A3:O3"/>
    <mergeCell ref="G8:N8"/>
    <mergeCell ref="D9:E9"/>
    <mergeCell ref="G9:H9"/>
    <mergeCell ref="I9:J9"/>
    <mergeCell ref="K9:L9"/>
    <mergeCell ref="M9:N9"/>
    <mergeCell ref="D113:E113"/>
    <mergeCell ref="G113:H113"/>
    <mergeCell ref="I113:J113"/>
    <mergeCell ref="K113:L113"/>
    <mergeCell ref="M113:N113"/>
    <mergeCell ref="J40:L40"/>
    <mergeCell ref="A51:O51"/>
    <mergeCell ref="A52:O52"/>
    <mergeCell ref="A106:O106"/>
    <mergeCell ref="G112:N112"/>
    <mergeCell ref="A107:O107"/>
    <mergeCell ref="A160:O160"/>
    <mergeCell ref="A161:O161"/>
    <mergeCell ref="G166:N166"/>
    <mergeCell ref="D167:E167"/>
    <mergeCell ref="G167:H167"/>
    <mergeCell ref="I167:J167"/>
    <mergeCell ref="K167:L167"/>
    <mergeCell ref="M167:N167"/>
    <mergeCell ref="A215:O215"/>
    <mergeCell ref="A216:O216"/>
    <mergeCell ref="G221:N221"/>
    <mergeCell ref="D222:E222"/>
    <mergeCell ref="G222:H222"/>
    <mergeCell ref="I222:J222"/>
    <mergeCell ref="K222:L222"/>
    <mergeCell ref="M222:N22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topLeftCell="A65" workbookViewId="0">
      <selection activeCell="O85" sqref="O85"/>
    </sheetView>
  </sheetViews>
  <sheetFormatPr defaultRowHeight="15"/>
  <cols>
    <col min="1" max="1" width="6.42578125" customWidth="1"/>
    <col min="2" max="2" width="24.85546875" customWidth="1"/>
    <col min="6" max="6" width="11.140625" customWidth="1"/>
  </cols>
  <sheetData>
    <row r="1" spans="1:15">
      <c r="A1" s="624" t="s">
        <v>65</v>
      </c>
      <c r="B1" s="624"/>
      <c r="C1" s="625"/>
      <c r="D1" s="624"/>
      <c r="E1" s="624"/>
      <c r="F1" s="624"/>
      <c r="G1" s="624"/>
      <c r="H1" s="624"/>
      <c r="I1" s="624"/>
      <c r="J1" s="624"/>
      <c r="K1" s="626" t="s">
        <v>64</v>
      </c>
      <c r="L1" s="627"/>
      <c r="M1" s="627"/>
      <c r="N1" s="628"/>
      <c r="O1" s="629"/>
    </row>
    <row r="2" spans="1:15">
      <c r="A2" s="624"/>
      <c r="B2" s="624"/>
      <c r="C2" s="625"/>
      <c r="D2" s="624"/>
      <c r="E2" s="624"/>
      <c r="F2" s="624"/>
      <c r="G2" s="624"/>
      <c r="H2" s="624"/>
      <c r="I2" s="624"/>
      <c r="J2" s="624"/>
      <c r="K2" s="630" t="s">
        <v>63</v>
      </c>
      <c r="L2" s="631"/>
      <c r="M2" s="631"/>
      <c r="N2" s="632"/>
      <c r="O2" s="629"/>
    </row>
    <row r="3" spans="1:15" ht="15.75" thickBot="1">
      <c r="A3" s="624"/>
      <c r="B3" s="624"/>
      <c r="C3" s="625"/>
      <c r="D3" s="624"/>
      <c r="E3" s="624"/>
      <c r="F3" s="624"/>
      <c r="G3" s="624"/>
      <c r="H3" s="624"/>
      <c r="I3" s="624"/>
      <c r="J3" s="624"/>
      <c r="K3" s="633" t="s">
        <v>62</v>
      </c>
      <c r="L3" s="634"/>
      <c r="M3" s="634"/>
      <c r="N3" s="635"/>
      <c r="O3" s="629"/>
    </row>
    <row r="4" spans="1:15">
      <c r="A4" s="945" t="s">
        <v>61</v>
      </c>
      <c r="B4" s="945"/>
      <c r="C4" s="945"/>
      <c r="D4" s="945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</row>
    <row r="5" spans="1:15">
      <c r="A5" s="946" t="s">
        <v>1191</v>
      </c>
      <c r="B5" s="946"/>
      <c r="C5" s="946"/>
      <c r="D5" s="946"/>
      <c r="E5" s="946"/>
      <c r="F5" s="946"/>
      <c r="G5" s="946"/>
      <c r="H5" s="946"/>
      <c r="I5" s="946"/>
      <c r="J5" s="946"/>
      <c r="K5" s="946"/>
      <c r="L5" s="946"/>
      <c r="M5" s="946"/>
      <c r="N5" s="946"/>
      <c r="O5" s="946"/>
    </row>
    <row r="6" spans="1:15">
      <c r="A6" s="624"/>
      <c r="B6" s="624"/>
      <c r="C6" s="636"/>
      <c r="D6" s="637"/>
      <c r="E6" s="638"/>
      <c r="F6" s="639"/>
      <c r="G6" s="624"/>
      <c r="H6" s="624"/>
      <c r="I6" s="624"/>
      <c r="J6" s="624"/>
      <c r="K6" s="624"/>
      <c r="L6" s="624"/>
      <c r="M6" s="624"/>
      <c r="N6" s="624"/>
      <c r="O6" s="629"/>
    </row>
    <row r="7" spans="1:15">
      <c r="A7" s="640" t="s">
        <v>1192</v>
      </c>
      <c r="B7" s="640"/>
      <c r="C7" s="636"/>
      <c r="D7" s="637"/>
      <c r="E7" s="638"/>
      <c r="F7" s="624"/>
      <c r="G7" s="624"/>
      <c r="H7" s="624"/>
      <c r="I7" s="624"/>
      <c r="J7" s="624"/>
      <c r="K7" s="624"/>
      <c r="L7" s="624"/>
      <c r="M7" s="624"/>
      <c r="N7" s="624"/>
      <c r="O7" s="629"/>
    </row>
    <row r="8" spans="1:15">
      <c r="A8" s="641" t="s">
        <v>58</v>
      </c>
      <c r="B8" s="642"/>
      <c r="C8" s="643"/>
      <c r="D8" s="644"/>
      <c r="E8" s="645"/>
      <c r="F8" s="646" t="s">
        <v>57</v>
      </c>
      <c r="G8" s="647"/>
      <c r="H8" s="647"/>
      <c r="I8" s="647"/>
      <c r="J8" s="648"/>
      <c r="K8" s="642" t="s">
        <v>313</v>
      </c>
      <c r="L8" s="642"/>
      <c r="M8" s="642"/>
      <c r="N8" s="649"/>
      <c r="O8" s="629"/>
    </row>
    <row r="9" spans="1:15">
      <c r="A9" s="650" t="s">
        <v>496</v>
      </c>
      <c r="B9" s="640" t="s">
        <v>1193</v>
      </c>
      <c r="C9" s="651"/>
      <c r="D9" s="652"/>
      <c r="E9" s="653"/>
      <c r="F9" s="654" t="s">
        <v>54</v>
      </c>
      <c r="G9" s="654" t="s">
        <v>53</v>
      </c>
      <c r="H9" s="655"/>
      <c r="I9" s="646" t="s">
        <v>52</v>
      </c>
      <c r="J9" s="648"/>
      <c r="K9" s="656" t="s">
        <v>51</v>
      </c>
      <c r="L9" s="656"/>
      <c r="M9" s="656"/>
      <c r="N9" s="655"/>
      <c r="O9" s="629"/>
    </row>
    <row r="10" spans="1:15">
      <c r="A10" s="657"/>
      <c r="B10" s="641"/>
      <c r="C10" s="658"/>
      <c r="D10" s="659"/>
      <c r="E10" s="660"/>
      <c r="F10" s="641"/>
      <c r="G10" s="947" t="s">
        <v>50</v>
      </c>
      <c r="H10" s="948"/>
      <c r="I10" s="948"/>
      <c r="J10" s="948"/>
      <c r="K10" s="948"/>
      <c r="L10" s="948"/>
      <c r="M10" s="948"/>
      <c r="N10" s="949"/>
      <c r="O10" s="629"/>
    </row>
    <row r="11" spans="1:15">
      <c r="A11" s="661" t="s">
        <v>49</v>
      </c>
      <c r="B11" s="662" t="s">
        <v>48</v>
      </c>
      <c r="C11" s="663" t="s">
        <v>47</v>
      </c>
      <c r="D11" s="950" t="s">
        <v>46</v>
      </c>
      <c r="E11" s="951"/>
      <c r="F11" s="662" t="s">
        <v>45</v>
      </c>
      <c r="G11" s="947" t="s">
        <v>44</v>
      </c>
      <c r="H11" s="949"/>
      <c r="I11" s="947" t="s">
        <v>43</v>
      </c>
      <c r="J11" s="949"/>
      <c r="K11" s="947" t="s">
        <v>42</v>
      </c>
      <c r="L11" s="949"/>
      <c r="M11" s="947" t="s">
        <v>41</v>
      </c>
      <c r="N11" s="949"/>
      <c r="O11" s="629"/>
    </row>
    <row r="12" spans="1:15">
      <c r="A12" s="664"/>
      <c r="B12" s="654"/>
      <c r="C12" s="665"/>
      <c r="D12" s="666"/>
      <c r="E12" s="667"/>
      <c r="F12" s="654"/>
      <c r="G12" s="668" t="s">
        <v>39</v>
      </c>
      <c r="H12" s="669" t="s">
        <v>38</v>
      </c>
      <c r="I12" s="669" t="s">
        <v>39</v>
      </c>
      <c r="J12" s="669" t="s">
        <v>40</v>
      </c>
      <c r="K12" s="668" t="s">
        <v>39</v>
      </c>
      <c r="L12" s="670" t="s">
        <v>40</v>
      </c>
      <c r="M12" s="668" t="s">
        <v>39</v>
      </c>
      <c r="N12" s="668" t="s">
        <v>38</v>
      </c>
      <c r="O12" s="629"/>
    </row>
    <row r="13" spans="1:15">
      <c r="A13" s="669">
        <v>1</v>
      </c>
      <c r="B13" s="671" t="s">
        <v>1194</v>
      </c>
      <c r="C13" s="672">
        <v>5</v>
      </c>
      <c r="D13" s="673">
        <v>6000</v>
      </c>
      <c r="E13" s="669" t="s">
        <v>229</v>
      </c>
      <c r="F13" s="674">
        <v>30000</v>
      </c>
      <c r="G13" s="669"/>
      <c r="H13" s="675"/>
      <c r="I13" s="669">
        <v>2000</v>
      </c>
      <c r="J13" s="675">
        <v>10000</v>
      </c>
      <c r="K13" s="669">
        <v>2000</v>
      </c>
      <c r="L13" s="675">
        <v>10000</v>
      </c>
      <c r="M13" s="669">
        <v>2000</v>
      </c>
      <c r="N13" s="675">
        <v>10000</v>
      </c>
      <c r="O13" s="629"/>
    </row>
    <row r="14" spans="1:15">
      <c r="A14" s="669">
        <v>2</v>
      </c>
      <c r="B14" s="671" t="s">
        <v>1195</v>
      </c>
      <c r="C14" s="672">
        <v>45</v>
      </c>
      <c r="D14" s="676">
        <v>1000</v>
      </c>
      <c r="E14" s="669" t="s">
        <v>97</v>
      </c>
      <c r="F14" s="674">
        <v>45000</v>
      </c>
      <c r="G14" s="669">
        <v>250</v>
      </c>
      <c r="H14" s="675">
        <v>11250</v>
      </c>
      <c r="I14" s="669">
        <v>250</v>
      </c>
      <c r="J14" s="675">
        <v>11250</v>
      </c>
      <c r="K14" s="669">
        <v>250</v>
      </c>
      <c r="L14" s="675">
        <v>11250</v>
      </c>
      <c r="M14" s="669">
        <v>250</v>
      </c>
      <c r="N14" s="675">
        <v>11250</v>
      </c>
      <c r="O14" s="629"/>
    </row>
    <row r="15" spans="1:15">
      <c r="A15" s="669">
        <v>3</v>
      </c>
      <c r="B15" s="671" t="s">
        <v>1196</v>
      </c>
      <c r="C15" s="672">
        <v>43</v>
      </c>
      <c r="D15" s="676">
        <v>1000</v>
      </c>
      <c r="E15" s="669" t="s">
        <v>97</v>
      </c>
      <c r="F15" s="674">
        <v>43000</v>
      </c>
      <c r="G15" s="669">
        <v>250</v>
      </c>
      <c r="H15" s="675">
        <v>10750</v>
      </c>
      <c r="I15" s="669">
        <v>250</v>
      </c>
      <c r="J15" s="675">
        <v>10750</v>
      </c>
      <c r="K15" s="669">
        <v>250</v>
      </c>
      <c r="L15" s="675">
        <v>10750</v>
      </c>
      <c r="M15" s="669">
        <v>250</v>
      </c>
      <c r="N15" s="675">
        <v>10750</v>
      </c>
      <c r="O15" s="629"/>
    </row>
    <row r="16" spans="1:15">
      <c r="A16" s="669">
        <v>4</v>
      </c>
      <c r="B16" s="671" t="s">
        <v>1197</v>
      </c>
      <c r="C16" s="677">
        <v>450</v>
      </c>
      <c r="D16" s="676">
        <v>8</v>
      </c>
      <c r="E16" s="669" t="s">
        <v>28</v>
      </c>
      <c r="F16" s="674">
        <v>3600</v>
      </c>
      <c r="G16" s="669">
        <v>2</v>
      </c>
      <c r="H16" s="675">
        <v>900</v>
      </c>
      <c r="I16" s="669">
        <v>2</v>
      </c>
      <c r="J16" s="675">
        <v>900</v>
      </c>
      <c r="K16" s="669">
        <v>2</v>
      </c>
      <c r="L16" s="675">
        <v>900</v>
      </c>
      <c r="M16" s="669">
        <v>2</v>
      </c>
      <c r="N16" s="675">
        <v>900</v>
      </c>
      <c r="O16" s="629"/>
    </row>
    <row r="17" spans="1:15">
      <c r="A17" s="669">
        <v>5</v>
      </c>
      <c r="B17" s="671" t="s">
        <v>1198</v>
      </c>
      <c r="C17" s="677">
        <v>80</v>
      </c>
      <c r="D17" s="676">
        <v>500</v>
      </c>
      <c r="E17" s="669" t="s">
        <v>1199</v>
      </c>
      <c r="F17" s="674">
        <v>40000</v>
      </c>
      <c r="G17" s="669">
        <v>125</v>
      </c>
      <c r="H17" s="675">
        <v>10000</v>
      </c>
      <c r="I17" s="669">
        <v>125</v>
      </c>
      <c r="J17" s="675">
        <v>10000</v>
      </c>
      <c r="K17" s="669">
        <v>125</v>
      </c>
      <c r="L17" s="675">
        <v>10000</v>
      </c>
      <c r="M17" s="669">
        <v>125</v>
      </c>
      <c r="N17" s="675">
        <v>10000</v>
      </c>
      <c r="O17" s="629"/>
    </row>
    <row r="18" spans="1:15">
      <c r="A18" s="669">
        <v>6</v>
      </c>
      <c r="B18" s="671" t="s">
        <v>1200</v>
      </c>
      <c r="C18" s="672">
        <v>5</v>
      </c>
      <c r="D18" s="676">
        <v>4000</v>
      </c>
      <c r="E18" s="669" t="s">
        <v>1199</v>
      </c>
      <c r="F18" s="674">
        <v>20000</v>
      </c>
      <c r="G18" s="669">
        <v>1000</v>
      </c>
      <c r="H18" s="675">
        <v>5000</v>
      </c>
      <c r="I18" s="669">
        <v>1000</v>
      </c>
      <c r="J18" s="675">
        <v>5000</v>
      </c>
      <c r="K18" s="669">
        <v>1000</v>
      </c>
      <c r="L18" s="675">
        <v>5000</v>
      </c>
      <c r="M18" s="669">
        <v>1000</v>
      </c>
      <c r="N18" s="675">
        <v>5000</v>
      </c>
      <c r="O18" s="629"/>
    </row>
    <row r="19" spans="1:15">
      <c r="A19" s="669">
        <v>7</v>
      </c>
      <c r="B19" s="671" t="s">
        <v>1201</v>
      </c>
      <c r="C19" s="672">
        <v>75</v>
      </c>
      <c r="D19" s="676">
        <v>1000</v>
      </c>
      <c r="E19" s="669" t="s">
        <v>1202</v>
      </c>
      <c r="F19" s="674">
        <v>75000</v>
      </c>
      <c r="G19" s="669">
        <v>250</v>
      </c>
      <c r="H19" s="675">
        <v>18750</v>
      </c>
      <c r="I19" s="669">
        <v>250</v>
      </c>
      <c r="J19" s="675">
        <v>18750</v>
      </c>
      <c r="K19" s="669">
        <v>250</v>
      </c>
      <c r="L19" s="675">
        <v>18750</v>
      </c>
      <c r="M19" s="669">
        <v>250</v>
      </c>
      <c r="N19" s="675">
        <v>18750</v>
      </c>
      <c r="O19" s="629"/>
    </row>
    <row r="20" spans="1:15">
      <c r="A20" s="669">
        <v>8</v>
      </c>
      <c r="B20" s="671" t="s">
        <v>1203</v>
      </c>
      <c r="C20" s="672">
        <v>73</v>
      </c>
      <c r="D20" s="676">
        <v>500</v>
      </c>
      <c r="E20" s="669" t="s">
        <v>1202</v>
      </c>
      <c r="F20" s="674">
        <v>36500</v>
      </c>
      <c r="G20" s="669"/>
      <c r="H20" s="675"/>
      <c r="I20" s="669">
        <v>250</v>
      </c>
      <c r="J20" s="675">
        <v>18250</v>
      </c>
      <c r="K20" s="669">
        <v>250</v>
      </c>
      <c r="L20" s="675">
        <v>18250</v>
      </c>
      <c r="M20" s="669"/>
      <c r="N20" s="675"/>
      <c r="O20" s="629"/>
    </row>
    <row r="21" spans="1:15">
      <c r="A21" s="669">
        <v>9</v>
      </c>
      <c r="B21" s="671" t="s">
        <v>1204</v>
      </c>
      <c r="C21" s="672">
        <v>5</v>
      </c>
      <c r="D21" s="676">
        <v>500</v>
      </c>
      <c r="E21" s="669" t="s">
        <v>1199</v>
      </c>
      <c r="F21" s="674">
        <v>2500</v>
      </c>
      <c r="G21" s="669"/>
      <c r="H21" s="675"/>
      <c r="I21" s="669">
        <v>250</v>
      </c>
      <c r="J21" s="675">
        <v>1250</v>
      </c>
      <c r="K21" s="669">
        <v>250</v>
      </c>
      <c r="L21" s="675">
        <v>1250</v>
      </c>
      <c r="M21" s="669"/>
      <c r="N21" s="675"/>
      <c r="O21" s="629"/>
    </row>
    <row r="22" spans="1:15">
      <c r="A22" s="669">
        <v>10</v>
      </c>
      <c r="B22" s="671" t="s">
        <v>1205</v>
      </c>
      <c r="C22" s="672">
        <v>160</v>
      </c>
      <c r="D22" s="676">
        <v>300</v>
      </c>
      <c r="E22" s="669" t="s">
        <v>731</v>
      </c>
      <c r="F22" s="674">
        <v>48000</v>
      </c>
      <c r="G22" s="669"/>
      <c r="H22" s="675"/>
      <c r="I22" s="669">
        <v>100</v>
      </c>
      <c r="J22" s="675">
        <v>16000</v>
      </c>
      <c r="K22" s="669">
        <v>100</v>
      </c>
      <c r="L22" s="675">
        <v>16000</v>
      </c>
      <c r="M22" s="669">
        <v>100</v>
      </c>
      <c r="N22" s="675">
        <v>16000</v>
      </c>
      <c r="O22" s="629"/>
    </row>
    <row r="23" spans="1:15">
      <c r="A23" s="669">
        <v>11</v>
      </c>
      <c r="B23" s="671" t="s">
        <v>1206</v>
      </c>
      <c r="C23" s="672">
        <v>160</v>
      </c>
      <c r="D23" s="676">
        <v>300</v>
      </c>
      <c r="E23" s="669" t="s">
        <v>731</v>
      </c>
      <c r="F23" s="674">
        <v>48000</v>
      </c>
      <c r="G23" s="669"/>
      <c r="H23" s="675"/>
      <c r="I23" s="669">
        <v>100</v>
      </c>
      <c r="J23" s="675">
        <v>16000</v>
      </c>
      <c r="K23" s="669">
        <v>100</v>
      </c>
      <c r="L23" s="675">
        <v>16000</v>
      </c>
      <c r="M23" s="669">
        <v>100</v>
      </c>
      <c r="N23" s="675">
        <v>16000</v>
      </c>
      <c r="O23" s="629"/>
    </row>
    <row r="24" spans="1:15">
      <c r="A24" s="669">
        <v>12</v>
      </c>
      <c r="B24" s="671" t="s">
        <v>1207</v>
      </c>
      <c r="C24" s="672">
        <v>1160</v>
      </c>
      <c r="D24" s="676">
        <v>8</v>
      </c>
      <c r="E24" s="669" t="s">
        <v>28</v>
      </c>
      <c r="F24" s="674">
        <v>9280</v>
      </c>
      <c r="G24" s="669">
        <v>2</v>
      </c>
      <c r="H24" s="675">
        <v>2320</v>
      </c>
      <c r="I24" s="669">
        <v>2</v>
      </c>
      <c r="J24" s="675">
        <v>2320</v>
      </c>
      <c r="K24" s="669">
        <v>2</v>
      </c>
      <c r="L24" s="675">
        <v>2320</v>
      </c>
      <c r="M24" s="669">
        <v>2</v>
      </c>
      <c r="N24" s="675">
        <v>2320</v>
      </c>
      <c r="O24" s="629"/>
    </row>
    <row r="25" spans="1:15">
      <c r="A25" s="669">
        <v>13</v>
      </c>
      <c r="B25" s="671" t="s">
        <v>1208</v>
      </c>
      <c r="C25" s="672">
        <v>48</v>
      </c>
      <c r="D25" s="676">
        <v>500</v>
      </c>
      <c r="E25" s="669" t="s">
        <v>731</v>
      </c>
      <c r="F25" s="674">
        <v>24000</v>
      </c>
      <c r="G25" s="669"/>
      <c r="H25" s="675"/>
      <c r="I25" s="669">
        <v>250</v>
      </c>
      <c r="J25" s="675">
        <v>12000</v>
      </c>
      <c r="K25" s="669">
        <v>250</v>
      </c>
      <c r="L25" s="675">
        <v>12000</v>
      </c>
      <c r="M25" s="669"/>
      <c r="N25" s="675"/>
      <c r="O25" s="629"/>
    </row>
    <row r="26" spans="1:15">
      <c r="A26" s="669">
        <v>14</v>
      </c>
      <c r="B26" s="671" t="s">
        <v>1209</v>
      </c>
      <c r="C26" s="672">
        <v>1300</v>
      </c>
      <c r="D26" s="676">
        <v>4</v>
      </c>
      <c r="E26" s="669" t="s">
        <v>28</v>
      </c>
      <c r="F26" s="674">
        <v>5200</v>
      </c>
      <c r="G26" s="669">
        <v>1</v>
      </c>
      <c r="H26" s="675">
        <v>1300</v>
      </c>
      <c r="I26" s="669">
        <v>1</v>
      </c>
      <c r="J26" s="675">
        <v>1300</v>
      </c>
      <c r="K26" s="669">
        <v>1</v>
      </c>
      <c r="L26" s="675">
        <v>1300</v>
      </c>
      <c r="M26" s="669">
        <v>1</v>
      </c>
      <c r="N26" s="675">
        <v>1300</v>
      </c>
      <c r="O26" s="629"/>
    </row>
    <row r="27" spans="1:15">
      <c r="A27" s="669">
        <v>15</v>
      </c>
      <c r="B27" s="671" t="s">
        <v>1210</v>
      </c>
      <c r="C27" s="672">
        <v>9</v>
      </c>
      <c r="D27" s="676">
        <v>4000</v>
      </c>
      <c r="E27" s="669" t="s">
        <v>1211</v>
      </c>
      <c r="F27" s="674">
        <v>36000</v>
      </c>
      <c r="G27" s="669">
        <v>1000</v>
      </c>
      <c r="H27" s="675">
        <v>9000</v>
      </c>
      <c r="I27" s="669">
        <v>1000</v>
      </c>
      <c r="J27" s="675">
        <v>9000</v>
      </c>
      <c r="K27" s="669">
        <v>1000</v>
      </c>
      <c r="L27" s="675">
        <v>9000</v>
      </c>
      <c r="M27" s="669">
        <v>1000</v>
      </c>
      <c r="N27" s="675">
        <v>9000</v>
      </c>
      <c r="O27" s="629"/>
    </row>
    <row r="28" spans="1:15">
      <c r="A28" s="669">
        <v>16</v>
      </c>
      <c r="B28" s="671" t="s">
        <v>1212</v>
      </c>
      <c r="C28" s="672">
        <v>80</v>
      </c>
      <c r="D28" s="676">
        <v>500</v>
      </c>
      <c r="E28" s="669" t="s">
        <v>731</v>
      </c>
      <c r="F28" s="674">
        <v>40000</v>
      </c>
      <c r="G28" s="669"/>
      <c r="H28" s="675"/>
      <c r="I28" s="669">
        <v>250</v>
      </c>
      <c r="J28" s="675">
        <v>20000</v>
      </c>
      <c r="K28" s="669">
        <v>250</v>
      </c>
      <c r="L28" s="675">
        <v>20000</v>
      </c>
      <c r="M28" s="669"/>
      <c r="N28" s="675"/>
      <c r="O28" s="629"/>
    </row>
    <row r="29" spans="1:15">
      <c r="A29" s="669">
        <v>17</v>
      </c>
      <c r="B29" s="671" t="s">
        <v>1213</v>
      </c>
      <c r="C29" s="672">
        <v>74</v>
      </c>
      <c r="D29" s="676">
        <v>500</v>
      </c>
      <c r="E29" s="669" t="s">
        <v>731</v>
      </c>
      <c r="F29" s="674">
        <v>37000</v>
      </c>
      <c r="G29" s="669"/>
      <c r="H29" s="675"/>
      <c r="I29" s="669">
        <v>250</v>
      </c>
      <c r="J29" s="675">
        <v>18500</v>
      </c>
      <c r="K29" s="669">
        <v>250</v>
      </c>
      <c r="L29" s="675">
        <v>18500</v>
      </c>
      <c r="M29" s="669"/>
      <c r="N29" s="675"/>
      <c r="O29" s="629"/>
    </row>
    <row r="30" spans="1:15">
      <c r="A30" s="669">
        <v>18</v>
      </c>
      <c r="B30" s="671" t="s">
        <v>1214</v>
      </c>
      <c r="C30" s="672">
        <v>5000</v>
      </c>
      <c r="D30" s="676">
        <v>4</v>
      </c>
      <c r="E30" s="669" t="s">
        <v>28</v>
      </c>
      <c r="F30" s="674">
        <v>20000</v>
      </c>
      <c r="G30" s="669"/>
      <c r="H30" s="675"/>
      <c r="I30" s="669">
        <v>2</v>
      </c>
      <c r="J30" s="675">
        <v>10000</v>
      </c>
      <c r="K30" s="669">
        <v>1</v>
      </c>
      <c r="L30" s="675">
        <v>5000</v>
      </c>
      <c r="M30" s="669">
        <v>1</v>
      </c>
      <c r="N30" s="675">
        <v>5000</v>
      </c>
      <c r="O30" s="629"/>
    </row>
    <row r="31" spans="1:15">
      <c r="A31" s="669">
        <v>19</v>
      </c>
      <c r="B31" s="671" t="s">
        <v>1215</v>
      </c>
      <c r="C31" s="672">
        <v>79</v>
      </c>
      <c r="D31" s="676">
        <v>300</v>
      </c>
      <c r="E31" s="669" t="s">
        <v>731</v>
      </c>
      <c r="F31" s="674">
        <v>23700</v>
      </c>
      <c r="G31" s="669"/>
      <c r="H31" s="675"/>
      <c r="I31" s="669">
        <v>100</v>
      </c>
      <c r="J31" s="675">
        <v>7900</v>
      </c>
      <c r="K31" s="669">
        <v>100</v>
      </c>
      <c r="L31" s="675">
        <v>7900</v>
      </c>
      <c r="M31" s="669">
        <v>100</v>
      </c>
      <c r="N31" s="675">
        <v>7900</v>
      </c>
      <c r="O31" s="629"/>
    </row>
    <row r="32" spans="1:15">
      <c r="A32" s="669">
        <v>20</v>
      </c>
      <c r="B32" s="671" t="s">
        <v>1216</v>
      </c>
      <c r="C32" s="672">
        <v>80</v>
      </c>
      <c r="D32" s="676">
        <v>300</v>
      </c>
      <c r="E32" s="669" t="s">
        <v>731</v>
      </c>
      <c r="F32" s="674">
        <v>24000</v>
      </c>
      <c r="G32" s="669"/>
      <c r="H32" s="675"/>
      <c r="I32" s="669">
        <v>100</v>
      </c>
      <c r="J32" s="675">
        <v>8000</v>
      </c>
      <c r="K32" s="669">
        <v>100</v>
      </c>
      <c r="L32" s="675">
        <v>8000</v>
      </c>
      <c r="M32" s="669">
        <v>100</v>
      </c>
      <c r="N32" s="675">
        <v>8000</v>
      </c>
      <c r="O32" s="629"/>
    </row>
    <row r="33" spans="1:15">
      <c r="A33" s="669">
        <v>21</v>
      </c>
      <c r="B33" s="671" t="s">
        <v>1217</v>
      </c>
      <c r="C33" s="672">
        <v>5</v>
      </c>
      <c r="D33" s="676">
        <v>4000</v>
      </c>
      <c r="E33" s="669" t="s">
        <v>1218</v>
      </c>
      <c r="F33" s="674">
        <v>20000</v>
      </c>
      <c r="G33" s="669">
        <v>1000</v>
      </c>
      <c r="H33" s="675">
        <v>5000</v>
      </c>
      <c r="I33" s="669">
        <v>1000</v>
      </c>
      <c r="J33" s="675">
        <v>5000</v>
      </c>
      <c r="K33" s="669">
        <v>1000</v>
      </c>
      <c r="L33" s="675">
        <v>5000</v>
      </c>
      <c r="M33" s="669">
        <v>1000</v>
      </c>
      <c r="N33" s="675">
        <v>5000</v>
      </c>
      <c r="O33" s="629"/>
    </row>
    <row r="34" spans="1:15">
      <c r="A34" s="669">
        <v>22</v>
      </c>
      <c r="B34" s="671" t="s">
        <v>1219</v>
      </c>
      <c r="C34" s="677">
        <v>50</v>
      </c>
      <c r="D34" s="676">
        <v>300</v>
      </c>
      <c r="E34" s="669" t="s">
        <v>731</v>
      </c>
      <c r="F34" s="674">
        <v>15000</v>
      </c>
      <c r="G34" s="669"/>
      <c r="H34" s="675"/>
      <c r="I34" s="669">
        <v>100</v>
      </c>
      <c r="J34" s="675">
        <v>5000</v>
      </c>
      <c r="K34" s="669">
        <v>100</v>
      </c>
      <c r="L34" s="675">
        <v>5000</v>
      </c>
      <c r="M34" s="669">
        <v>100</v>
      </c>
      <c r="N34" s="675">
        <v>5000</v>
      </c>
      <c r="O34" s="629"/>
    </row>
    <row r="35" spans="1:15">
      <c r="A35" s="669">
        <v>23</v>
      </c>
      <c r="B35" s="671" t="s">
        <v>1220</v>
      </c>
      <c r="C35" s="677">
        <v>400</v>
      </c>
      <c r="D35" s="676">
        <v>20</v>
      </c>
      <c r="E35" s="669" t="s">
        <v>28</v>
      </c>
      <c r="F35" s="674">
        <v>8000</v>
      </c>
      <c r="G35" s="669">
        <v>5</v>
      </c>
      <c r="H35" s="675">
        <v>2000</v>
      </c>
      <c r="I35" s="669">
        <v>5</v>
      </c>
      <c r="J35" s="675">
        <v>2000</v>
      </c>
      <c r="K35" s="669">
        <v>5</v>
      </c>
      <c r="L35" s="675">
        <v>2000</v>
      </c>
      <c r="M35" s="669">
        <v>5</v>
      </c>
      <c r="N35" s="675">
        <v>2000</v>
      </c>
      <c r="O35" s="629"/>
    </row>
    <row r="36" spans="1:15">
      <c r="A36" s="669">
        <v>24</v>
      </c>
      <c r="B36" s="671" t="s">
        <v>1221</v>
      </c>
      <c r="C36" s="677">
        <v>80</v>
      </c>
      <c r="D36" s="676">
        <v>300</v>
      </c>
      <c r="E36" s="669" t="s">
        <v>731</v>
      </c>
      <c r="F36" s="674">
        <v>24000</v>
      </c>
      <c r="G36" s="669"/>
      <c r="H36" s="675"/>
      <c r="I36" s="669">
        <v>100</v>
      </c>
      <c r="J36" s="675">
        <v>8000</v>
      </c>
      <c r="K36" s="669">
        <v>100</v>
      </c>
      <c r="L36" s="675">
        <v>8000</v>
      </c>
      <c r="M36" s="669">
        <v>100</v>
      </c>
      <c r="N36" s="675">
        <v>8000</v>
      </c>
      <c r="O36" s="629"/>
    </row>
    <row r="37" spans="1:15">
      <c r="A37" s="669">
        <v>25</v>
      </c>
      <c r="B37" s="671" t="s">
        <v>1222</v>
      </c>
      <c r="C37" s="677">
        <v>60</v>
      </c>
      <c r="D37" s="676">
        <v>300</v>
      </c>
      <c r="E37" s="669" t="s">
        <v>731</v>
      </c>
      <c r="F37" s="674">
        <v>18000</v>
      </c>
      <c r="G37" s="669"/>
      <c r="H37" s="675"/>
      <c r="I37" s="669">
        <v>100</v>
      </c>
      <c r="J37" s="675">
        <v>6000</v>
      </c>
      <c r="K37" s="669">
        <v>100</v>
      </c>
      <c r="L37" s="675">
        <v>6000</v>
      </c>
      <c r="M37" s="669">
        <v>100</v>
      </c>
      <c r="N37" s="675">
        <v>6000</v>
      </c>
      <c r="O37" s="629"/>
    </row>
    <row r="38" spans="1:15">
      <c r="A38" s="669">
        <v>26</v>
      </c>
      <c r="B38" s="671" t="s">
        <v>1223</v>
      </c>
      <c r="C38" s="677">
        <v>350</v>
      </c>
      <c r="D38" s="676">
        <v>8</v>
      </c>
      <c r="E38" s="669" t="s">
        <v>28</v>
      </c>
      <c r="F38" s="674">
        <v>2800</v>
      </c>
      <c r="G38" s="669">
        <v>2</v>
      </c>
      <c r="H38" s="675">
        <v>700</v>
      </c>
      <c r="I38" s="669">
        <v>2</v>
      </c>
      <c r="J38" s="675">
        <v>700</v>
      </c>
      <c r="K38" s="669">
        <v>2</v>
      </c>
      <c r="L38" s="675">
        <v>700</v>
      </c>
      <c r="M38" s="669">
        <v>2</v>
      </c>
      <c r="N38" s="675">
        <v>700</v>
      </c>
      <c r="O38" s="629"/>
    </row>
    <row r="39" spans="1:15">
      <c r="A39" s="669">
        <v>27</v>
      </c>
      <c r="B39" s="671" t="s">
        <v>1224</v>
      </c>
      <c r="C39" s="677">
        <v>50</v>
      </c>
      <c r="D39" s="676">
        <v>300</v>
      </c>
      <c r="E39" s="669" t="s">
        <v>731</v>
      </c>
      <c r="F39" s="674">
        <v>15000</v>
      </c>
      <c r="G39" s="669"/>
      <c r="H39" s="675"/>
      <c r="I39" s="669">
        <v>150</v>
      </c>
      <c r="J39" s="675">
        <v>7500</v>
      </c>
      <c r="K39" s="669">
        <v>150</v>
      </c>
      <c r="L39" s="675">
        <v>7500</v>
      </c>
      <c r="M39" s="669"/>
      <c r="N39" s="675"/>
      <c r="O39" s="629"/>
    </row>
    <row r="40" spans="1:15">
      <c r="A40" s="669">
        <v>28</v>
      </c>
      <c r="B40" s="671" t="s">
        <v>1225</v>
      </c>
      <c r="C40" s="677">
        <v>1100</v>
      </c>
      <c r="D40" s="676">
        <v>8</v>
      </c>
      <c r="E40" s="669" t="s">
        <v>28</v>
      </c>
      <c r="F40" s="674">
        <v>8800</v>
      </c>
      <c r="G40" s="669">
        <v>2</v>
      </c>
      <c r="H40" s="675">
        <v>2200</v>
      </c>
      <c r="I40" s="669">
        <v>2</v>
      </c>
      <c r="J40" s="675">
        <v>2200</v>
      </c>
      <c r="K40" s="669">
        <v>2</v>
      </c>
      <c r="L40" s="675">
        <v>2200</v>
      </c>
      <c r="M40" s="669">
        <v>2</v>
      </c>
      <c r="N40" s="675">
        <v>2200</v>
      </c>
      <c r="O40" s="629"/>
    </row>
    <row r="41" spans="1:15">
      <c r="A41" s="669">
        <v>29</v>
      </c>
      <c r="B41" s="671" t="s">
        <v>1226</v>
      </c>
      <c r="C41" s="677">
        <v>75</v>
      </c>
      <c r="D41" s="676">
        <v>300</v>
      </c>
      <c r="E41" s="669" t="s">
        <v>731</v>
      </c>
      <c r="F41" s="674">
        <v>22500</v>
      </c>
      <c r="G41" s="669"/>
      <c r="H41" s="675"/>
      <c r="I41" s="669">
        <v>150</v>
      </c>
      <c r="J41" s="675">
        <v>11250</v>
      </c>
      <c r="K41" s="669">
        <v>150</v>
      </c>
      <c r="L41" s="675">
        <v>11250</v>
      </c>
      <c r="M41" s="669"/>
      <c r="N41" s="675"/>
      <c r="O41" s="629"/>
    </row>
    <row r="42" spans="1:15">
      <c r="A42" s="669">
        <v>30</v>
      </c>
      <c r="B42" s="671" t="s">
        <v>1227</v>
      </c>
      <c r="C42" s="677">
        <v>78</v>
      </c>
      <c r="D42" s="676">
        <v>300</v>
      </c>
      <c r="E42" s="669" t="s">
        <v>731</v>
      </c>
      <c r="F42" s="674">
        <v>23400</v>
      </c>
      <c r="G42" s="669"/>
      <c r="H42" s="675"/>
      <c r="I42" s="669">
        <v>150</v>
      </c>
      <c r="J42" s="675">
        <v>11700</v>
      </c>
      <c r="K42" s="669">
        <v>150</v>
      </c>
      <c r="L42" s="675">
        <v>11700</v>
      </c>
      <c r="M42" s="669"/>
      <c r="N42" s="675"/>
      <c r="O42" s="629"/>
    </row>
    <row r="43" spans="1:15">
      <c r="A43" s="669">
        <v>31</v>
      </c>
      <c r="B43" s="671" t="s">
        <v>1228</v>
      </c>
      <c r="C43" s="677">
        <v>45</v>
      </c>
      <c r="D43" s="676">
        <v>400</v>
      </c>
      <c r="E43" s="669" t="s">
        <v>1229</v>
      </c>
      <c r="F43" s="674">
        <v>18000</v>
      </c>
      <c r="G43" s="669">
        <v>100</v>
      </c>
      <c r="H43" s="675">
        <v>4500</v>
      </c>
      <c r="I43" s="669">
        <v>100</v>
      </c>
      <c r="J43" s="675">
        <v>4500</v>
      </c>
      <c r="K43" s="669">
        <v>100</v>
      </c>
      <c r="L43" s="675">
        <v>4500</v>
      </c>
      <c r="M43" s="669">
        <v>100</v>
      </c>
      <c r="N43" s="675">
        <v>4500</v>
      </c>
      <c r="O43" s="629"/>
    </row>
    <row r="44" spans="1:15">
      <c r="A44" s="669">
        <v>32</v>
      </c>
      <c r="B44" s="671" t="s">
        <v>1230</v>
      </c>
      <c r="C44" s="677">
        <v>120</v>
      </c>
      <c r="D44" s="676">
        <v>300</v>
      </c>
      <c r="E44" s="669" t="s">
        <v>1229</v>
      </c>
      <c r="F44" s="674">
        <v>36000</v>
      </c>
      <c r="G44" s="669"/>
      <c r="H44" s="675"/>
      <c r="I44" s="669">
        <v>100</v>
      </c>
      <c r="J44" s="675">
        <v>12000</v>
      </c>
      <c r="K44" s="669">
        <v>100</v>
      </c>
      <c r="L44" s="675">
        <v>12000</v>
      </c>
      <c r="M44" s="669">
        <v>100</v>
      </c>
      <c r="N44" s="675">
        <v>12000</v>
      </c>
      <c r="O44" s="629"/>
    </row>
    <row r="45" spans="1:15">
      <c r="A45" s="669">
        <v>33</v>
      </c>
      <c r="B45" s="671" t="s">
        <v>1231</v>
      </c>
      <c r="C45" s="677">
        <v>100</v>
      </c>
      <c r="D45" s="676">
        <v>80</v>
      </c>
      <c r="E45" s="669" t="s">
        <v>1232</v>
      </c>
      <c r="F45" s="674">
        <v>8000</v>
      </c>
      <c r="G45" s="669">
        <v>20</v>
      </c>
      <c r="H45" s="675">
        <v>2000</v>
      </c>
      <c r="I45" s="669">
        <v>20</v>
      </c>
      <c r="J45" s="675">
        <v>2000</v>
      </c>
      <c r="K45" s="669">
        <v>20</v>
      </c>
      <c r="L45" s="675">
        <v>2000</v>
      </c>
      <c r="M45" s="669">
        <v>20</v>
      </c>
      <c r="N45" s="675">
        <v>2000</v>
      </c>
      <c r="O45" s="629"/>
    </row>
    <row r="46" spans="1:15">
      <c r="A46" s="669">
        <v>34</v>
      </c>
      <c r="B46" s="671" t="s">
        <v>1233</v>
      </c>
      <c r="C46" s="677">
        <v>130</v>
      </c>
      <c r="D46" s="676">
        <v>80</v>
      </c>
      <c r="E46" s="669" t="s">
        <v>1232</v>
      </c>
      <c r="F46" s="674">
        <v>10400</v>
      </c>
      <c r="G46" s="669">
        <v>20</v>
      </c>
      <c r="H46" s="675">
        <v>2600</v>
      </c>
      <c r="I46" s="669">
        <v>20</v>
      </c>
      <c r="J46" s="675">
        <v>2600</v>
      </c>
      <c r="K46" s="669">
        <v>20</v>
      </c>
      <c r="L46" s="675">
        <v>2600</v>
      </c>
      <c r="M46" s="669">
        <v>20</v>
      </c>
      <c r="N46" s="675">
        <v>2600</v>
      </c>
      <c r="O46" s="629"/>
    </row>
    <row r="47" spans="1:15" ht="24.75" customHeight="1">
      <c r="A47" s="669">
        <v>35</v>
      </c>
      <c r="B47" s="678" t="s">
        <v>1234</v>
      </c>
      <c r="C47" s="677">
        <v>59</v>
      </c>
      <c r="D47" s="676">
        <v>500</v>
      </c>
      <c r="E47" s="669" t="s">
        <v>731</v>
      </c>
      <c r="F47" s="674">
        <v>29500</v>
      </c>
      <c r="G47" s="669">
        <v>125</v>
      </c>
      <c r="H47" s="675">
        <v>7375</v>
      </c>
      <c r="I47" s="669">
        <v>125</v>
      </c>
      <c r="J47" s="675">
        <v>7375</v>
      </c>
      <c r="K47" s="669">
        <v>125</v>
      </c>
      <c r="L47" s="675">
        <v>7375</v>
      </c>
      <c r="M47" s="669">
        <v>125</v>
      </c>
      <c r="N47" s="675">
        <v>7375</v>
      </c>
      <c r="O47" s="629"/>
    </row>
    <row r="48" spans="1:15" ht="21" customHeight="1">
      <c r="A48" s="669">
        <v>36</v>
      </c>
      <c r="B48" s="678" t="s">
        <v>1235</v>
      </c>
      <c r="C48" s="677">
        <v>500</v>
      </c>
      <c r="D48" s="676">
        <v>20</v>
      </c>
      <c r="E48" s="669" t="s">
        <v>28</v>
      </c>
      <c r="F48" s="674">
        <v>10000</v>
      </c>
      <c r="G48" s="669">
        <v>5</v>
      </c>
      <c r="H48" s="675">
        <v>2500</v>
      </c>
      <c r="I48" s="669">
        <v>5</v>
      </c>
      <c r="J48" s="675">
        <v>2500</v>
      </c>
      <c r="K48" s="669">
        <v>5</v>
      </c>
      <c r="L48" s="675">
        <v>2500</v>
      </c>
      <c r="M48" s="669">
        <v>5</v>
      </c>
      <c r="N48" s="675">
        <v>2500</v>
      </c>
      <c r="O48" s="629"/>
    </row>
    <row r="49" spans="1:15">
      <c r="A49" s="669">
        <v>37</v>
      </c>
      <c r="B49" s="671" t="s">
        <v>1236</v>
      </c>
      <c r="C49" s="677">
        <v>1000</v>
      </c>
      <c r="D49" s="676">
        <v>20</v>
      </c>
      <c r="E49" s="669" t="s">
        <v>28</v>
      </c>
      <c r="F49" s="674">
        <v>20000</v>
      </c>
      <c r="G49" s="669">
        <v>5</v>
      </c>
      <c r="H49" s="675">
        <v>5000</v>
      </c>
      <c r="I49" s="669">
        <v>5</v>
      </c>
      <c r="J49" s="675">
        <v>5000</v>
      </c>
      <c r="K49" s="669">
        <v>5</v>
      </c>
      <c r="L49" s="675">
        <v>5000</v>
      </c>
      <c r="M49" s="669">
        <v>5</v>
      </c>
      <c r="N49" s="675">
        <v>5000</v>
      </c>
      <c r="O49" s="629"/>
    </row>
    <row r="50" spans="1:15">
      <c r="A50" s="669">
        <v>38</v>
      </c>
      <c r="B50" s="671" t="s">
        <v>1237</v>
      </c>
      <c r="C50" s="677">
        <v>18</v>
      </c>
      <c r="D50" s="676">
        <v>500</v>
      </c>
      <c r="E50" s="669" t="s">
        <v>1199</v>
      </c>
      <c r="F50" s="674">
        <v>9000</v>
      </c>
      <c r="G50" s="669"/>
      <c r="H50" s="675"/>
      <c r="I50" s="669">
        <v>250</v>
      </c>
      <c r="J50" s="675">
        <v>4500</v>
      </c>
      <c r="K50" s="669">
        <v>250</v>
      </c>
      <c r="L50" s="675">
        <v>4500</v>
      </c>
      <c r="M50" s="669">
        <v>200</v>
      </c>
      <c r="N50" s="675">
        <v>3600</v>
      </c>
      <c r="O50" s="629"/>
    </row>
    <row r="51" spans="1:15">
      <c r="A51" s="669">
        <v>39</v>
      </c>
      <c r="B51" s="671" t="s">
        <v>1238</v>
      </c>
      <c r="C51" s="677">
        <v>18</v>
      </c>
      <c r="D51" s="676">
        <v>500</v>
      </c>
      <c r="E51" s="669" t="s">
        <v>1199</v>
      </c>
      <c r="F51" s="674">
        <v>9000</v>
      </c>
      <c r="G51" s="669"/>
      <c r="H51" s="675"/>
      <c r="I51" s="669">
        <v>250</v>
      </c>
      <c r="J51" s="675">
        <v>4500</v>
      </c>
      <c r="K51" s="669">
        <v>250</v>
      </c>
      <c r="L51" s="675">
        <v>4500</v>
      </c>
      <c r="M51" s="669">
        <v>200</v>
      </c>
      <c r="N51" s="675">
        <v>3600</v>
      </c>
      <c r="O51" s="629"/>
    </row>
    <row r="52" spans="1:15">
      <c r="A52" s="669">
        <v>40</v>
      </c>
      <c r="B52" s="671" t="s">
        <v>1239</v>
      </c>
      <c r="C52" s="677">
        <v>115</v>
      </c>
      <c r="D52" s="676">
        <v>300</v>
      </c>
      <c r="E52" s="669" t="s">
        <v>1229</v>
      </c>
      <c r="F52" s="674">
        <v>34500</v>
      </c>
      <c r="G52" s="669"/>
      <c r="H52" s="675"/>
      <c r="I52" s="669">
        <v>100</v>
      </c>
      <c r="J52" s="675">
        <v>11500</v>
      </c>
      <c r="K52" s="669">
        <v>100</v>
      </c>
      <c r="L52" s="675">
        <v>11500</v>
      </c>
      <c r="M52" s="669">
        <v>100</v>
      </c>
      <c r="N52" s="675">
        <v>11500</v>
      </c>
      <c r="O52" s="629"/>
    </row>
    <row r="53" spans="1:15">
      <c r="A53" s="669">
        <v>41</v>
      </c>
      <c r="B53" s="671" t="s">
        <v>1240</v>
      </c>
      <c r="C53" s="677">
        <v>5</v>
      </c>
      <c r="D53" s="676">
        <v>4000</v>
      </c>
      <c r="E53" s="669" t="s">
        <v>1199</v>
      </c>
      <c r="F53" s="674">
        <v>20000</v>
      </c>
      <c r="G53" s="669">
        <v>1000</v>
      </c>
      <c r="H53" s="675">
        <v>5000</v>
      </c>
      <c r="I53" s="669">
        <v>1000</v>
      </c>
      <c r="J53" s="675">
        <v>5000</v>
      </c>
      <c r="K53" s="669">
        <v>1000</v>
      </c>
      <c r="L53" s="675">
        <v>5000</v>
      </c>
      <c r="M53" s="669">
        <v>1000</v>
      </c>
      <c r="N53" s="675">
        <v>5000</v>
      </c>
      <c r="O53" s="629"/>
    </row>
    <row r="54" spans="1:15" ht="21.75" customHeight="1">
      <c r="A54" s="669">
        <v>42</v>
      </c>
      <c r="B54" s="678" t="s">
        <v>1241</v>
      </c>
      <c r="C54" s="677">
        <v>1100</v>
      </c>
      <c r="D54" s="676">
        <v>20</v>
      </c>
      <c r="E54" s="669"/>
      <c r="F54" s="674">
        <v>22000</v>
      </c>
      <c r="G54" s="669"/>
      <c r="H54" s="675"/>
      <c r="I54" s="669"/>
      <c r="J54" s="675"/>
      <c r="K54" s="669"/>
      <c r="L54" s="675"/>
      <c r="M54" s="669"/>
      <c r="N54" s="675"/>
      <c r="O54" s="629"/>
    </row>
    <row r="55" spans="1:15">
      <c r="A55" s="669">
        <v>43</v>
      </c>
      <c r="B55" s="671" t="s">
        <v>1242</v>
      </c>
      <c r="C55" s="677">
        <v>480</v>
      </c>
      <c r="D55" s="676">
        <v>100</v>
      </c>
      <c r="E55" s="669" t="s">
        <v>28</v>
      </c>
      <c r="F55" s="674">
        <v>48000</v>
      </c>
      <c r="G55" s="669"/>
      <c r="H55" s="675"/>
      <c r="I55" s="669"/>
      <c r="J55" s="675"/>
      <c r="K55" s="669"/>
      <c r="L55" s="675"/>
      <c r="M55" s="669"/>
      <c r="N55" s="675"/>
      <c r="O55" s="629"/>
    </row>
    <row r="56" spans="1:15">
      <c r="A56" s="669">
        <v>44</v>
      </c>
      <c r="B56" s="671" t="s">
        <v>1243</v>
      </c>
      <c r="C56" s="677">
        <v>68</v>
      </c>
      <c r="D56" s="676">
        <v>300</v>
      </c>
      <c r="E56" s="669" t="s">
        <v>731</v>
      </c>
      <c r="F56" s="674">
        <v>20400</v>
      </c>
      <c r="G56" s="669"/>
      <c r="H56" s="675"/>
      <c r="I56" s="669"/>
      <c r="J56" s="675"/>
      <c r="K56" s="669"/>
      <c r="L56" s="675"/>
      <c r="M56" s="669"/>
      <c r="N56" s="675"/>
      <c r="O56" s="629"/>
    </row>
    <row r="57" spans="1:15">
      <c r="A57" s="669">
        <v>45</v>
      </c>
      <c r="B57" s="671" t="s">
        <v>1244</v>
      </c>
      <c r="C57" s="677">
        <v>64</v>
      </c>
      <c r="D57" s="676">
        <v>300</v>
      </c>
      <c r="E57" s="669" t="s">
        <v>731</v>
      </c>
      <c r="F57" s="674">
        <v>19200</v>
      </c>
      <c r="G57" s="669"/>
      <c r="H57" s="675"/>
      <c r="I57" s="669"/>
      <c r="J57" s="675"/>
      <c r="K57" s="669"/>
      <c r="L57" s="675"/>
      <c r="M57" s="669"/>
      <c r="N57" s="675"/>
      <c r="O57" s="629"/>
    </row>
    <row r="58" spans="1:15">
      <c r="A58" s="669">
        <v>46</v>
      </c>
      <c r="B58" s="671" t="s">
        <v>1245</v>
      </c>
      <c r="C58" s="677">
        <v>400</v>
      </c>
      <c r="D58" s="676">
        <v>100</v>
      </c>
      <c r="E58" s="669" t="s">
        <v>28</v>
      </c>
      <c r="F58" s="674">
        <v>40000</v>
      </c>
      <c r="G58" s="669"/>
      <c r="H58" s="675"/>
      <c r="I58" s="669"/>
      <c r="J58" s="675"/>
      <c r="K58" s="669"/>
      <c r="L58" s="675"/>
      <c r="M58" s="669"/>
      <c r="N58" s="675"/>
      <c r="O58" s="629"/>
    </row>
    <row r="59" spans="1:15">
      <c r="A59" s="669">
        <v>47</v>
      </c>
      <c r="B59" s="671" t="s">
        <v>1246</v>
      </c>
      <c r="C59" s="677">
        <v>70</v>
      </c>
      <c r="D59" s="676">
        <v>300</v>
      </c>
      <c r="E59" s="669" t="s">
        <v>731</v>
      </c>
      <c r="F59" s="674">
        <v>21000</v>
      </c>
      <c r="G59" s="669"/>
      <c r="H59" s="675"/>
      <c r="I59" s="669"/>
      <c r="J59" s="675"/>
      <c r="K59" s="669"/>
      <c r="L59" s="675"/>
      <c r="M59" s="669"/>
      <c r="N59" s="675"/>
      <c r="O59" s="629"/>
    </row>
    <row r="60" spans="1:15">
      <c r="A60" s="669">
        <v>48</v>
      </c>
      <c r="B60" s="671" t="s">
        <v>1247</v>
      </c>
      <c r="C60" s="677">
        <v>49</v>
      </c>
      <c r="D60" s="676">
        <v>300</v>
      </c>
      <c r="E60" s="669" t="s">
        <v>731</v>
      </c>
      <c r="F60" s="674">
        <v>14700</v>
      </c>
      <c r="G60" s="669"/>
      <c r="H60" s="675"/>
      <c r="I60" s="669"/>
      <c r="J60" s="675"/>
      <c r="K60" s="669"/>
      <c r="L60" s="675"/>
      <c r="M60" s="669"/>
      <c r="N60" s="675"/>
      <c r="O60" s="629"/>
    </row>
    <row r="61" spans="1:15">
      <c r="A61" s="669">
        <v>49</v>
      </c>
      <c r="B61" s="671" t="s">
        <v>1248</v>
      </c>
      <c r="C61" s="677">
        <v>1400</v>
      </c>
      <c r="D61" s="676">
        <v>4</v>
      </c>
      <c r="E61" s="669" t="s">
        <v>229</v>
      </c>
      <c r="F61" s="674">
        <v>5600</v>
      </c>
      <c r="G61" s="669"/>
      <c r="H61" s="675"/>
      <c r="I61" s="669"/>
      <c r="J61" s="675"/>
      <c r="K61" s="669"/>
      <c r="L61" s="675"/>
      <c r="M61" s="669"/>
      <c r="N61" s="675"/>
      <c r="O61" s="629"/>
    </row>
    <row r="62" spans="1:15">
      <c r="A62" s="669">
        <v>50</v>
      </c>
      <c r="B62" s="671" t="s">
        <v>1249</v>
      </c>
      <c r="C62" s="677">
        <v>1000</v>
      </c>
      <c r="D62" s="676">
        <v>4</v>
      </c>
      <c r="E62" s="669" t="s">
        <v>229</v>
      </c>
      <c r="F62" s="674">
        <v>4000</v>
      </c>
      <c r="G62" s="669"/>
      <c r="H62" s="675"/>
      <c r="I62" s="669"/>
      <c r="J62" s="675"/>
      <c r="K62" s="669"/>
      <c r="L62" s="675"/>
      <c r="M62" s="669"/>
      <c r="N62" s="675"/>
      <c r="O62" s="629"/>
    </row>
    <row r="63" spans="1:15">
      <c r="A63" s="669">
        <v>51</v>
      </c>
      <c r="B63" s="671" t="s">
        <v>1250</v>
      </c>
      <c r="C63" s="677">
        <v>350</v>
      </c>
      <c r="D63" s="676">
        <v>8</v>
      </c>
      <c r="E63" s="669" t="s">
        <v>229</v>
      </c>
      <c r="F63" s="674">
        <v>2800</v>
      </c>
      <c r="G63" s="669"/>
      <c r="H63" s="675"/>
      <c r="I63" s="669"/>
      <c r="J63" s="675"/>
      <c r="K63" s="669"/>
      <c r="L63" s="675"/>
      <c r="M63" s="669"/>
      <c r="N63" s="675"/>
      <c r="O63" s="629"/>
    </row>
    <row r="64" spans="1:15" ht="23.25" customHeight="1">
      <c r="A64" s="669">
        <v>52</v>
      </c>
      <c r="B64" s="678" t="s">
        <v>1251</v>
      </c>
      <c r="C64" s="677">
        <v>500</v>
      </c>
      <c r="D64" s="676">
        <v>8</v>
      </c>
      <c r="E64" s="669" t="s">
        <v>229</v>
      </c>
      <c r="F64" s="674">
        <v>4000</v>
      </c>
      <c r="G64" s="669"/>
      <c r="H64" s="675"/>
      <c r="I64" s="669"/>
      <c r="J64" s="675"/>
      <c r="K64" s="669"/>
      <c r="L64" s="675"/>
      <c r="M64" s="669"/>
      <c r="N64" s="675"/>
      <c r="O64" s="629"/>
    </row>
    <row r="65" spans="1:15" ht="20.25" customHeight="1">
      <c r="A65" s="669">
        <v>53</v>
      </c>
      <c r="B65" s="678" t="s">
        <v>1252</v>
      </c>
      <c r="C65" s="677">
        <v>800</v>
      </c>
      <c r="D65" s="676">
        <v>8</v>
      </c>
      <c r="E65" s="669" t="s">
        <v>229</v>
      </c>
      <c r="F65" s="674">
        <v>6400</v>
      </c>
      <c r="G65" s="669"/>
      <c r="H65" s="675"/>
      <c r="I65" s="669"/>
      <c r="J65" s="675"/>
      <c r="K65" s="669"/>
      <c r="L65" s="675"/>
      <c r="M65" s="669"/>
      <c r="N65" s="675"/>
      <c r="O65" s="629"/>
    </row>
    <row r="66" spans="1:15">
      <c r="A66" s="669">
        <v>54</v>
      </c>
      <c r="B66" s="671" t="s">
        <v>1253</v>
      </c>
      <c r="C66" s="677">
        <v>1200</v>
      </c>
      <c r="D66" s="676">
        <v>8</v>
      </c>
      <c r="E66" s="669" t="s">
        <v>229</v>
      </c>
      <c r="F66" s="674">
        <v>9600</v>
      </c>
      <c r="G66" s="669"/>
      <c r="H66" s="675"/>
      <c r="I66" s="669"/>
      <c r="J66" s="675"/>
      <c r="K66" s="669"/>
      <c r="L66" s="675"/>
      <c r="M66" s="669"/>
      <c r="N66" s="675"/>
      <c r="O66" s="629"/>
    </row>
    <row r="67" spans="1:15">
      <c r="A67" s="669">
        <v>55</v>
      </c>
      <c r="B67" s="671" t="s">
        <v>1254</v>
      </c>
      <c r="C67" s="677">
        <v>1000</v>
      </c>
      <c r="D67" s="676">
        <v>8</v>
      </c>
      <c r="E67" s="669" t="s">
        <v>229</v>
      </c>
      <c r="F67" s="674">
        <v>8000</v>
      </c>
      <c r="G67" s="669"/>
      <c r="H67" s="675"/>
      <c r="I67" s="669"/>
      <c r="J67" s="675"/>
      <c r="K67" s="669"/>
      <c r="L67" s="675"/>
      <c r="M67" s="669"/>
      <c r="N67" s="675"/>
      <c r="O67" s="629"/>
    </row>
    <row r="68" spans="1:15">
      <c r="A68" s="669">
        <v>56</v>
      </c>
      <c r="B68" s="671" t="s">
        <v>1255</v>
      </c>
      <c r="C68" s="677">
        <v>1000</v>
      </c>
      <c r="D68" s="676">
        <v>8</v>
      </c>
      <c r="E68" s="669" t="s">
        <v>229</v>
      </c>
      <c r="F68" s="674">
        <v>8000</v>
      </c>
      <c r="G68" s="669"/>
      <c r="H68" s="675"/>
      <c r="I68" s="669"/>
      <c r="J68" s="675"/>
      <c r="K68" s="669"/>
      <c r="L68" s="675"/>
      <c r="M68" s="669"/>
      <c r="N68" s="675"/>
      <c r="O68" s="629"/>
    </row>
    <row r="69" spans="1:15">
      <c r="A69" s="669">
        <v>57</v>
      </c>
      <c r="B69" s="671" t="s">
        <v>1256</v>
      </c>
      <c r="C69" s="677">
        <v>1200</v>
      </c>
      <c r="D69" s="676">
        <v>8</v>
      </c>
      <c r="E69" s="669" t="s">
        <v>229</v>
      </c>
      <c r="F69" s="674">
        <v>9600</v>
      </c>
      <c r="G69" s="669"/>
      <c r="H69" s="675"/>
      <c r="I69" s="669"/>
      <c r="J69" s="675"/>
      <c r="K69" s="669"/>
      <c r="L69" s="675"/>
      <c r="M69" s="669"/>
      <c r="N69" s="675"/>
      <c r="O69" s="629"/>
    </row>
    <row r="70" spans="1:15">
      <c r="A70" s="669">
        <v>58</v>
      </c>
      <c r="B70" s="671" t="s">
        <v>1257</v>
      </c>
      <c r="C70" s="677">
        <v>1000</v>
      </c>
      <c r="D70" s="676">
        <v>8</v>
      </c>
      <c r="E70" s="669" t="s">
        <v>731</v>
      </c>
      <c r="F70" s="674">
        <v>8000</v>
      </c>
      <c r="G70" s="669"/>
      <c r="H70" s="675"/>
      <c r="I70" s="669"/>
      <c r="J70" s="675"/>
      <c r="K70" s="669"/>
      <c r="L70" s="675"/>
      <c r="M70" s="669"/>
      <c r="N70" s="675"/>
      <c r="O70" s="629"/>
    </row>
    <row r="71" spans="1:15">
      <c r="A71" s="669">
        <v>59</v>
      </c>
      <c r="B71" s="671" t="s">
        <v>1258</v>
      </c>
      <c r="C71" s="677">
        <v>6</v>
      </c>
      <c r="D71" s="676">
        <v>500</v>
      </c>
      <c r="E71" s="669" t="s">
        <v>1199</v>
      </c>
      <c r="F71" s="674">
        <v>3000</v>
      </c>
      <c r="G71" s="669"/>
      <c r="H71" s="675"/>
      <c r="I71" s="669"/>
      <c r="J71" s="675"/>
      <c r="K71" s="669"/>
      <c r="L71" s="675"/>
      <c r="M71" s="669"/>
      <c r="N71" s="675"/>
      <c r="O71" s="629"/>
    </row>
    <row r="72" spans="1:15">
      <c r="A72" s="669">
        <v>59</v>
      </c>
      <c r="B72" s="671" t="s">
        <v>1259</v>
      </c>
      <c r="C72" s="677">
        <v>7</v>
      </c>
      <c r="D72" s="679">
        <v>500</v>
      </c>
      <c r="E72" s="680" t="s">
        <v>1199</v>
      </c>
      <c r="F72" s="674">
        <v>3500</v>
      </c>
      <c r="G72" s="669"/>
      <c r="H72" s="675"/>
      <c r="I72" s="669"/>
      <c r="J72" s="675"/>
      <c r="K72" s="669"/>
      <c r="L72" s="675"/>
      <c r="M72" s="669"/>
      <c r="N72" s="675"/>
      <c r="O72" s="629"/>
    </row>
    <row r="73" spans="1:15">
      <c r="A73" s="669"/>
      <c r="B73" s="671" t="s">
        <v>1260</v>
      </c>
      <c r="C73" s="677">
        <v>15</v>
      </c>
      <c r="D73" s="679">
        <v>2000</v>
      </c>
      <c r="E73" s="680" t="s">
        <v>1199</v>
      </c>
      <c r="F73" s="674">
        <v>30000</v>
      </c>
      <c r="G73" s="669"/>
      <c r="H73" s="675"/>
      <c r="I73" s="673">
        <v>1000</v>
      </c>
      <c r="J73" s="675">
        <v>15000</v>
      </c>
      <c r="K73" s="669"/>
      <c r="L73" s="675"/>
      <c r="M73" s="673">
        <v>1000</v>
      </c>
      <c r="N73" s="675">
        <v>15000</v>
      </c>
      <c r="O73" s="629"/>
    </row>
    <row r="74" spans="1:15">
      <c r="A74" s="669"/>
      <c r="B74" s="671" t="s">
        <v>1261</v>
      </c>
      <c r="C74" s="677">
        <v>10</v>
      </c>
      <c r="D74" s="679">
        <v>2000</v>
      </c>
      <c r="E74" s="680" t="s">
        <v>1199</v>
      </c>
      <c r="F74" s="674">
        <v>20000</v>
      </c>
      <c r="G74" s="669"/>
      <c r="H74" s="675"/>
      <c r="I74" s="673">
        <v>1000</v>
      </c>
      <c r="J74" s="675">
        <v>10000</v>
      </c>
      <c r="K74" s="669"/>
      <c r="L74" s="675"/>
      <c r="M74" s="673">
        <v>1000</v>
      </c>
      <c r="N74" s="675">
        <v>10000</v>
      </c>
      <c r="O74" s="629"/>
    </row>
    <row r="75" spans="1:15">
      <c r="A75" s="669"/>
      <c r="B75" s="671" t="s">
        <v>1262</v>
      </c>
      <c r="C75" s="677">
        <v>50</v>
      </c>
      <c r="D75" s="679">
        <v>144</v>
      </c>
      <c r="E75" s="680" t="s">
        <v>1263</v>
      </c>
      <c r="F75" s="674">
        <v>7200</v>
      </c>
      <c r="G75" s="669"/>
      <c r="H75" s="675"/>
      <c r="I75" s="669">
        <v>144</v>
      </c>
      <c r="J75" s="675">
        <v>7200</v>
      </c>
      <c r="K75" s="669"/>
      <c r="L75" s="675"/>
      <c r="M75" s="669"/>
      <c r="N75" s="675"/>
      <c r="O75" s="629"/>
    </row>
    <row r="76" spans="1:15">
      <c r="A76" s="669"/>
      <c r="B76" s="671" t="s">
        <v>1264</v>
      </c>
      <c r="C76" s="677">
        <v>50</v>
      </c>
      <c r="D76" s="679">
        <v>144</v>
      </c>
      <c r="E76" s="680" t="s">
        <v>1263</v>
      </c>
      <c r="F76" s="674">
        <v>7200</v>
      </c>
      <c r="G76" s="669"/>
      <c r="H76" s="675"/>
      <c r="I76" s="669">
        <v>144</v>
      </c>
      <c r="J76" s="675">
        <v>7200</v>
      </c>
      <c r="K76" s="669"/>
      <c r="L76" s="675"/>
      <c r="M76" s="669"/>
      <c r="N76" s="675"/>
      <c r="O76" s="629"/>
    </row>
    <row r="77" spans="1:15">
      <c r="A77" s="669"/>
      <c r="B77" s="671" t="s">
        <v>1265</v>
      </c>
      <c r="C77" s="677">
        <v>10</v>
      </c>
      <c r="D77" s="679">
        <v>2000</v>
      </c>
      <c r="E77" s="680" t="s">
        <v>1199</v>
      </c>
      <c r="F77" s="674">
        <v>20000</v>
      </c>
      <c r="G77" s="669"/>
      <c r="H77" s="675"/>
      <c r="I77" s="673">
        <v>1000</v>
      </c>
      <c r="J77" s="675">
        <v>10000</v>
      </c>
      <c r="K77" s="669"/>
      <c r="L77" s="675"/>
      <c r="M77" s="673">
        <v>1000</v>
      </c>
      <c r="N77" s="675">
        <v>10000</v>
      </c>
      <c r="O77" s="629"/>
    </row>
    <row r="78" spans="1:15">
      <c r="A78" s="669"/>
      <c r="B78" s="671" t="s">
        <v>1266</v>
      </c>
      <c r="C78" s="677">
        <v>5</v>
      </c>
      <c r="D78" s="681">
        <v>4000</v>
      </c>
      <c r="E78" s="680" t="s">
        <v>1199</v>
      </c>
      <c r="F78" s="674">
        <v>20000</v>
      </c>
      <c r="G78" s="669"/>
      <c r="H78" s="675"/>
      <c r="I78" s="673">
        <v>2000</v>
      </c>
      <c r="J78" s="675">
        <v>10000</v>
      </c>
      <c r="K78" s="669"/>
      <c r="L78" s="675"/>
      <c r="M78" s="673">
        <v>2000</v>
      </c>
      <c r="N78" s="675">
        <v>10000</v>
      </c>
      <c r="O78" s="629"/>
    </row>
    <row r="79" spans="1:15">
      <c r="A79" s="669"/>
      <c r="B79" s="671" t="s">
        <v>1267</v>
      </c>
      <c r="C79" s="677">
        <v>10</v>
      </c>
      <c r="D79" s="681">
        <v>2000</v>
      </c>
      <c r="E79" s="680" t="s">
        <v>1211</v>
      </c>
      <c r="F79" s="674">
        <v>20000</v>
      </c>
      <c r="G79" s="669"/>
      <c r="H79" s="675"/>
      <c r="I79" s="673">
        <v>1000</v>
      </c>
      <c r="J79" s="675">
        <v>10000</v>
      </c>
      <c r="K79" s="669"/>
      <c r="L79" s="675"/>
      <c r="M79" s="673">
        <v>1000</v>
      </c>
      <c r="N79" s="675">
        <v>10000</v>
      </c>
      <c r="O79" s="629"/>
    </row>
    <row r="80" spans="1:15">
      <c r="A80" s="669"/>
      <c r="B80" s="671"/>
      <c r="C80" s="677"/>
      <c r="D80" s="679"/>
      <c r="E80" s="680"/>
      <c r="F80" s="674"/>
      <c r="G80" s="669"/>
      <c r="H80" s="675"/>
      <c r="I80" s="669"/>
      <c r="J80" s="675"/>
      <c r="K80" s="669"/>
      <c r="L80" s="675"/>
      <c r="M80" s="669"/>
      <c r="N80" s="675"/>
      <c r="O80" s="629"/>
    </row>
    <row r="81" spans="1:15">
      <c r="A81" s="669" t="s">
        <v>66</v>
      </c>
      <c r="B81" s="671"/>
      <c r="C81" s="677"/>
      <c r="D81" s="679"/>
      <c r="E81" s="680"/>
      <c r="F81" s="674">
        <f>SUM(F13:F79)</f>
        <v>1354880</v>
      </c>
      <c r="G81" s="669"/>
      <c r="H81" s="675"/>
      <c r="I81" s="669"/>
      <c r="J81" s="675"/>
      <c r="K81" s="669"/>
      <c r="L81" s="675"/>
      <c r="M81" s="669"/>
      <c r="N81" s="675"/>
      <c r="O81" s="629"/>
    </row>
    <row r="82" spans="1:15">
      <c r="A82" s="748"/>
      <c r="B82" s="642"/>
      <c r="C82" s="643"/>
      <c r="D82" s="644"/>
      <c r="E82" s="645"/>
      <c r="F82" s="639"/>
      <c r="G82" s="639"/>
      <c r="H82" s="642"/>
      <c r="I82" s="642"/>
      <c r="J82" s="642"/>
      <c r="K82" s="642"/>
      <c r="L82" s="642"/>
      <c r="M82" s="642"/>
      <c r="N82" s="649"/>
      <c r="O82" s="629"/>
    </row>
    <row r="83" spans="1:15">
      <c r="A83" s="748" t="s">
        <v>66</v>
      </c>
      <c r="B83" s="639" t="s">
        <v>2</v>
      </c>
      <c r="C83" s="682"/>
      <c r="D83" s="683"/>
      <c r="E83" s="684"/>
      <c r="F83" s="639"/>
      <c r="G83" s="639"/>
      <c r="H83" s="639"/>
      <c r="I83" s="639"/>
      <c r="J83" s="639"/>
      <c r="K83" s="639"/>
      <c r="L83" s="639"/>
      <c r="M83" s="639"/>
      <c r="N83" s="685"/>
      <c r="O83" s="629"/>
    </row>
    <row r="84" spans="1:15">
      <c r="A84" s="686"/>
      <c r="B84" s="639"/>
      <c r="C84" s="682"/>
      <c r="D84" s="683"/>
      <c r="E84" s="684"/>
      <c r="F84" s="639"/>
      <c r="G84" s="639"/>
      <c r="H84" s="639" t="s">
        <v>1</v>
      </c>
      <c r="I84" s="639"/>
      <c r="J84" s="943" t="s">
        <v>1268</v>
      </c>
      <c r="K84" s="943"/>
      <c r="L84" s="943"/>
      <c r="M84" s="639"/>
      <c r="N84" s="685"/>
      <c r="O84" s="629"/>
    </row>
    <row r="85" spans="1:15">
      <c r="A85" s="686"/>
      <c r="B85" s="639"/>
      <c r="C85" s="682"/>
      <c r="D85" s="683"/>
      <c r="E85" s="684"/>
      <c r="F85" s="639"/>
      <c r="G85" s="639"/>
      <c r="H85" s="639"/>
      <c r="I85" s="639"/>
      <c r="J85" s="944" t="s">
        <v>0</v>
      </c>
      <c r="K85" s="944"/>
      <c r="L85" s="944"/>
      <c r="M85" s="639"/>
      <c r="N85" s="685"/>
      <c r="O85" s="629"/>
    </row>
    <row r="86" spans="1:15">
      <c r="A86" s="654"/>
      <c r="B86" s="656"/>
      <c r="C86" s="651"/>
      <c r="D86" s="652"/>
      <c r="E86" s="653"/>
      <c r="F86" s="656"/>
      <c r="G86" s="656"/>
      <c r="H86" s="656"/>
      <c r="I86" s="656"/>
      <c r="J86" s="656"/>
      <c r="K86" s="656"/>
      <c r="L86" s="656"/>
      <c r="M86" s="656"/>
      <c r="N86" s="655"/>
      <c r="O86" s="629"/>
    </row>
  </sheetData>
  <sheetProtection password="CCFC" sheet="1" objects="1" scenarios="1" selectLockedCells="1" selectUnlockedCells="1"/>
  <mergeCells count="10">
    <mergeCell ref="J84:L84"/>
    <mergeCell ref="J85:L85"/>
    <mergeCell ref="A4:O4"/>
    <mergeCell ref="A5:O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25" workbookViewId="0">
      <selection activeCell="I45" sqref="I45"/>
    </sheetView>
  </sheetViews>
  <sheetFormatPr defaultRowHeight="15"/>
  <cols>
    <col min="2" max="2" width="20.42578125" customWidth="1"/>
    <col min="6" max="6" width="11.7109375" customWidth="1"/>
    <col min="10" max="10" width="12" customWidth="1"/>
    <col min="12" max="12" width="11.28515625" customWidth="1"/>
    <col min="14" max="14" width="11.140625" customWidth="1"/>
  </cols>
  <sheetData>
    <row r="1" spans="1:15">
      <c r="A1" s="687" t="s">
        <v>65</v>
      </c>
      <c r="B1" s="687"/>
      <c r="C1" s="688"/>
      <c r="D1" s="687"/>
      <c r="E1" s="687"/>
      <c r="F1" s="687"/>
      <c r="G1" s="687"/>
      <c r="H1" s="687"/>
      <c r="I1" s="687"/>
      <c r="J1" s="687"/>
      <c r="K1" s="689" t="s">
        <v>64</v>
      </c>
      <c r="L1" s="690"/>
      <c r="M1" s="690"/>
      <c r="N1" s="691"/>
      <c r="O1" s="692"/>
    </row>
    <row r="2" spans="1:15">
      <c r="A2" s="687"/>
      <c r="B2" s="687"/>
      <c r="C2" s="688"/>
      <c r="D2" s="687"/>
      <c r="E2" s="687"/>
      <c r="F2" s="687"/>
      <c r="G2" s="687"/>
      <c r="H2" s="687"/>
      <c r="I2" s="687"/>
      <c r="J2" s="687"/>
      <c r="K2" s="693" t="s">
        <v>63</v>
      </c>
      <c r="L2" s="694"/>
      <c r="M2" s="694"/>
      <c r="N2" s="695"/>
      <c r="O2" s="692"/>
    </row>
    <row r="3" spans="1:15" ht="15.75" thickBot="1">
      <c r="A3" s="687"/>
      <c r="B3" s="687"/>
      <c r="C3" s="688"/>
      <c r="D3" s="687"/>
      <c r="E3" s="687"/>
      <c r="F3" s="687"/>
      <c r="G3" s="687"/>
      <c r="H3" s="687"/>
      <c r="I3" s="687"/>
      <c r="J3" s="687"/>
      <c r="K3" s="696" t="s">
        <v>62</v>
      </c>
      <c r="L3" s="697"/>
      <c r="M3" s="697"/>
      <c r="N3" s="698"/>
      <c r="O3" s="692"/>
    </row>
    <row r="4" spans="1:15">
      <c r="A4" s="954" t="s">
        <v>61</v>
      </c>
      <c r="B4" s="954"/>
      <c r="C4" s="954"/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</row>
    <row r="5" spans="1:15">
      <c r="A5" s="955" t="s">
        <v>1269</v>
      </c>
      <c r="B5" s="955"/>
      <c r="C5" s="955"/>
      <c r="D5" s="955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</row>
    <row r="6" spans="1:15">
      <c r="A6" s="687"/>
      <c r="B6" s="687"/>
      <c r="C6" s="699"/>
      <c r="D6" s="700"/>
      <c r="E6" s="701"/>
      <c r="F6" s="702"/>
      <c r="G6" s="687"/>
      <c r="H6" s="687"/>
      <c r="I6" s="687"/>
      <c r="J6" s="687"/>
      <c r="K6" s="687"/>
      <c r="L6" s="687"/>
      <c r="M6" s="687"/>
      <c r="N6" s="687"/>
      <c r="O6" s="692"/>
    </row>
    <row r="7" spans="1:15">
      <c r="A7" s="703" t="s">
        <v>1270</v>
      </c>
      <c r="B7" s="703"/>
      <c r="C7" s="699"/>
      <c r="D7" s="700"/>
      <c r="E7" s="701"/>
      <c r="F7" s="687"/>
      <c r="G7" s="687"/>
      <c r="H7" s="687"/>
      <c r="I7" s="687"/>
      <c r="J7" s="687"/>
      <c r="K7" s="687"/>
      <c r="L7" s="687"/>
      <c r="M7" s="687"/>
      <c r="N7" s="687"/>
      <c r="O7" s="692"/>
    </row>
    <row r="8" spans="1:15">
      <c r="A8" s="704" t="s">
        <v>58</v>
      </c>
      <c r="B8" s="705"/>
      <c r="C8" s="706"/>
      <c r="D8" s="707"/>
      <c r="E8" s="708"/>
      <c r="F8" s="709" t="s">
        <v>57</v>
      </c>
      <c r="G8" s="710"/>
      <c r="H8" s="710"/>
      <c r="I8" s="710"/>
      <c r="J8" s="711"/>
      <c r="K8" s="705" t="s">
        <v>313</v>
      </c>
      <c r="L8" s="705"/>
      <c r="M8" s="705"/>
      <c r="N8" s="712"/>
      <c r="O8" s="692"/>
    </row>
    <row r="9" spans="1:15">
      <c r="A9" s="713" t="s">
        <v>496</v>
      </c>
      <c r="B9" s="703" t="s">
        <v>1193</v>
      </c>
      <c r="C9" s="714"/>
      <c r="D9" s="715"/>
      <c r="E9" s="716"/>
      <c r="F9" s="717" t="s">
        <v>54</v>
      </c>
      <c r="G9" s="717" t="s">
        <v>53</v>
      </c>
      <c r="H9" s="718"/>
      <c r="I9" s="709" t="s">
        <v>52</v>
      </c>
      <c r="J9" s="711"/>
      <c r="K9" s="719" t="s">
        <v>51</v>
      </c>
      <c r="L9" s="719"/>
      <c r="M9" s="719"/>
      <c r="N9" s="718"/>
      <c r="O9" s="692"/>
    </row>
    <row r="10" spans="1:15">
      <c r="A10" s="720"/>
      <c r="B10" s="704"/>
      <c r="C10" s="721"/>
      <c r="D10" s="722"/>
      <c r="E10" s="723"/>
      <c r="F10" s="704"/>
      <c r="G10" s="956" t="s">
        <v>50</v>
      </c>
      <c r="H10" s="957"/>
      <c r="I10" s="957"/>
      <c r="J10" s="957"/>
      <c r="K10" s="957"/>
      <c r="L10" s="957"/>
      <c r="M10" s="957"/>
      <c r="N10" s="958"/>
      <c r="O10" s="692"/>
    </row>
    <row r="11" spans="1:15">
      <c r="A11" s="724" t="s">
        <v>49</v>
      </c>
      <c r="B11" s="725" t="s">
        <v>48</v>
      </c>
      <c r="C11" s="726" t="s">
        <v>47</v>
      </c>
      <c r="D11" s="959" t="s">
        <v>46</v>
      </c>
      <c r="E11" s="960"/>
      <c r="F11" s="725" t="s">
        <v>45</v>
      </c>
      <c r="G11" s="956" t="s">
        <v>44</v>
      </c>
      <c r="H11" s="958"/>
      <c r="I11" s="956" t="s">
        <v>43</v>
      </c>
      <c r="J11" s="958"/>
      <c r="K11" s="956" t="s">
        <v>42</v>
      </c>
      <c r="L11" s="958"/>
      <c r="M11" s="956" t="s">
        <v>41</v>
      </c>
      <c r="N11" s="958"/>
      <c r="O11" s="692"/>
    </row>
    <row r="12" spans="1:15">
      <c r="A12" s="727"/>
      <c r="B12" s="717"/>
      <c r="C12" s="728"/>
      <c r="D12" s="729"/>
      <c r="E12" s="730"/>
      <c r="F12" s="717"/>
      <c r="G12" s="731" t="s">
        <v>39</v>
      </c>
      <c r="H12" s="732" t="s">
        <v>38</v>
      </c>
      <c r="I12" s="732" t="s">
        <v>39</v>
      </c>
      <c r="J12" s="732" t="s">
        <v>40</v>
      </c>
      <c r="K12" s="731" t="s">
        <v>39</v>
      </c>
      <c r="L12" s="733" t="s">
        <v>40</v>
      </c>
      <c r="M12" s="731" t="s">
        <v>39</v>
      </c>
      <c r="N12" s="731" t="s">
        <v>38</v>
      </c>
      <c r="O12" s="692"/>
    </row>
    <row r="13" spans="1:15">
      <c r="A13" s="732">
        <v>1</v>
      </c>
      <c r="B13" s="734" t="s">
        <v>1271</v>
      </c>
      <c r="C13" s="735">
        <v>10000</v>
      </c>
      <c r="D13" s="736">
        <v>2</v>
      </c>
      <c r="E13" s="732" t="s">
        <v>229</v>
      </c>
      <c r="F13" s="737">
        <v>10000</v>
      </c>
      <c r="G13" s="732"/>
      <c r="H13" s="738"/>
      <c r="I13" s="732">
        <v>1</v>
      </c>
      <c r="J13" s="738">
        <v>5000</v>
      </c>
      <c r="K13" s="732"/>
      <c r="L13" s="738"/>
      <c r="M13" s="732">
        <v>1</v>
      </c>
      <c r="N13" s="738">
        <v>5000</v>
      </c>
      <c r="O13" s="692"/>
    </row>
    <row r="14" spans="1:15">
      <c r="A14" s="732">
        <v>2</v>
      </c>
      <c r="B14" s="734" t="s">
        <v>999</v>
      </c>
      <c r="C14" s="735">
        <v>20000</v>
      </c>
      <c r="D14" s="736">
        <v>7</v>
      </c>
      <c r="E14" s="732" t="s">
        <v>359</v>
      </c>
      <c r="F14" s="737">
        <v>140000</v>
      </c>
      <c r="G14" s="732"/>
      <c r="H14" s="738"/>
      <c r="I14" s="732">
        <v>2</v>
      </c>
      <c r="J14" s="738">
        <v>40000</v>
      </c>
      <c r="K14" s="732">
        <v>3</v>
      </c>
      <c r="L14" s="738">
        <v>60000</v>
      </c>
      <c r="M14" s="732">
        <v>2</v>
      </c>
      <c r="N14" s="738">
        <v>40000</v>
      </c>
      <c r="O14" s="692"/>
    </row>
    <row r="15" spans="1:15">
      <c r="A15" s="732">
        <v>3</v>
      </c>
      <c r="B15" s="734" t="s">
        <v>1272</v>
      </c>
      <c r="C15" s="735">
        <v>35000</v>
      </c>
      <c r="D15" s="736">
        <v>4</v>
      </c>
      <c r="E15" s="732" t="s">
        <v>359</v>
      </c>
      <c r="F15" s="737">
        <v>140000</v>
      </c>
      <c r="G15" s="732">
        <v>1</v>
      </c>
      <c r="H15" s="738">
        <v>35000</v>
      </c>
      <c r="I15" s="732">
        <v>1</v>
      </c>
      <c r="J15" s="738">
        <v>35000</v>
      </c>
      <c r="K15" s="732">
        <v>1</v>
      </c>
      <c r="L15" s="738">
        <v>35000</v>
      </c>
      <c r="M15" s="732">
        <v>1</v>
      </c>
      <c r="N15" s="738">
        <v>35000</v>
      </c>
      <c r="O15" s="692"/>
    </row>
    <row r="16" spans="1:15" ht="26.25" customHeight="1">
      <c r="A16" s="732">
        <v>4</v>
      </c>
      <c r="B16" s="739" t="s">
        <v>1273</v>
      </c>
      <c r="C16" s="740">
        <v>10000</v>
      </c>
      <c r="D16" s="736">
        <v>1</v>
      </c>
      <c r="E16" s="732" t="s">
        <v>269</v>
      </c>
      <c r="F16" s="737">
        <v>10000</v>
      </c>
      <c r="G16" s="732"/>
      <c r="H16" s="738"/>
      <c r="I16" s="732">
        <v>1</v>
      </c>
      <c r="J16" s="738">
        <v>10000</v>
      </c>
      <c r="K16" s="732"/>
      <c r="L16" s="738"/>
      <c r="M16" s="732"/>
      <c r="N16" s="738"/>
      <c r="O16" s="692"/>
    </row>
    <row r="17" spans="1:15">
      <c r="A17" s="732">
        <v>6</v>
      </c>
      <c r="B17" s="734" t="s">
        <v>1274</v>
      </c>
      <c r="C17" s="735">
        <v>100000</v>
      </c>
      <c r="D17" s="736">
        <v>1</v>
      </c>
      <c r="E17" s="732" t="s">
        <v>269</v>
      </c>
      <c r="F17" s="737">
        <v>100000</v>
      </c>
      <c r="G17" s="732"/>
      <c r="H17" s="738"/>
      <c r="I17" s="732">
        <v>1</v>
      </c>
      <c r="J17" s="738">
        <v>100000</v>
      </c>
      <c r="K17" s="732"/>
      <c r="L17" s="738"/>
      <c r="M17" s="732"/>
      <c r="N17" s="738"/>
      <c r="O17" s="692"/>
    </row>
    <row r="18" spans="1:15">
      <c r="A18" s="732">
        <v>7</v>
      </c>
      <c r="B18" s="734" t="s">
        <v>1275</v>
      </c>
      <c r="C18" s="735">
        <v>20000</v>
      </c>
      <c r="D18" s="736">
        <v>10</v>
      </c>
      <c r="E18" s="732" t="s">
        <v>359</v>
      </c>
      <c r="F18" s="737">
        <v>200000</v>
      </c>
      <c r="G18" s="732"/>
      <c r="H18" s="738"/>
      <c r="I18" s="732">
        <v>4</v>
      </c>
      <c r="J18" s="738">
        <v>80000</v>
      </c>
      <c r="K18" s="732">
        <v>3</v>
      </c>
      <c r="L18" s="738">
        <v>60000</v>
      </c>
      <c r="M18" s="732">
        <v>3</v>
      </c>
      <c r="N18" s="738">
        <v>60000</v>
      </c>
      <c r="O18" s="692"/>
    </row>
    <row r="19" spans="1:15">
      <c r="A19" s="732">
        <v>8</v>
      </c>
      <c r="B19" s="734" t="s">
        <v>1276</v>
      </c>
      <c r="C19" s="735">
        <v>15000</v>
      </c>
      <c r="D19" s="736">
        <v>2</v>
      </c>
      <c r="E19" s="732" t="s">
        <v>359</v>
      </c>
      <c r="F19" s="737">
        <v>30000</v>
      </c>
      <c r="G19" s="732"/>
      <c r="H19" s="738"/>
      <c r="I19" s="732">
        <v>1</v>
      </c>
      <c r="J19" s="738">
        <v>15000</v>
      </c>
      <c r="K19" s="732">
        <v>1</v>
      </c>
      <c r="L19" s="738">
        <v>15000</v>
      </c>
      <c r="M19" s="732"/>
      <c r="N19" s="738"/>
      <c r="O19" s="692"/>
    </row>
    <row r="20" spans="1:15">
      <c r="A20" s="732">
        <v>9</v>
      </c>
      <c r="B20" s="734" t="s">
        <v>120</v>
      </c>
      <c r="C20" s="735">
        <v>15000</v>
      </c>
      <c r="D20" s="736">
        <v>3</v>
      </c>
      <c r="E20" s="732" t="s">
        <v>359</v>
      </c>
      <c r="F20" s="737">
        <v>45000</v>
      </c>
      <c r="G20" s="732"/>
      <c r="H20" s="738"/>
      <c r="I20" s="732">
        <v>1</v>
      </c>
      <c r="J20" s="738">
        <v>15000</v>
      </c>
      <c r="K20" s="732">
        <v>1</v>
      </c>
      <c r="L20" s="738">
        <v>15000</v>
      </c>
      <c r="M20" s="732">
        <v>1</v>
      </c>
      <c r="N20" s="738">
        <v>15000</v>
      </c>
      <c r="O20" s="692"/>
    </row>
    <row r="21" spans="1:15">
      <c r="A21" s="732">
        <v>10</v>
      </c>
      <c r="B21" s="734" t="s">
        <v>1277</v>
      </c>
      <c r="C21" s="735">
        <v>20000</v>
      </c>
      <c r="D21" s="736">
        <v>2</v>
      </c>
      <c r="E21" s="732" t="s">
        <v>359</v>
      </c>
      <c r="F21" s="737">
        <v>40000</v>
      </c>
      <c r="G21" s="732"/>
      <c r="H21" s="738"/>
      <c r="I21" s="732"/>
      <c r="J21" s="738"/>
      <c r="K21" s="732">
        <v>1</v>
      </c>
      <c r="L21" s="738">
        <v>20000</v>
      </c>
      <c r="M21" s="732">
        <v>1</v>
      </c>
      <c r="N21" s="738">
        <v>20000</v>
      </c>
      <c r="O21" s="692"/>
    </row>
    <row r="22" spans="1:15">
      <c r="A22" s="732">
        <v>11</v>
      </c>
      <c r="B22" s="734" t="s">
        <v>1278</v>
      </c>
      <c r="C22" s="735">
        <v>500</v>
      </c>
      <c r="D22" s="736">
        <v>20</v>
      </c>
      <c r="E22" s="732" t="s">
        <v>229</v>
      </c>
      <c r="F22" s="737">
        <v>10000</v>
      </c>
      <c r="G22" s="732"/>
      <c r="H22" s="738"/>
      <c r="I22" s="732">
        <v>20</v>
      </c>
      <c r="J22" s="738">
        <v>10000</v>
      </c>
      <c r="K22" s="732"/>
      <c r="L22" s="738"/>
      <c r="M22" s="732"/>
      <c r="N22" s="738"/>
      <c r="O22" s="692"/>
    </row>
    <row r="23" spans="1:15">
      <c r="A23" s="732">
        <v>12</v>
      </c>
      <c r="B23" s="734" t="s">
        <v>1279</v>
      </c>
      <c r="C23" s="735">
        <v>1500</v>
      </c>
      <c r="D23" s="736">
        <v>5</v>
      </c>
      <c r="E23" s="732" t="s">
        <v>229</v>
      </c>
      <c r="F23" s="737">
        <v>7500</v>
      </c>
      <c r="G23" s="732"/>
      <c r="H23" s="738"/>
      <c r="I23" s="732">
        <v>5</v>
      </c>
      <c r="J23" s="738">
        <v>7500</v>
      </c>
      <c r="K23" s="732"/>
      <c r="L23" s="738"/>
      <c r="M23" s="732"/>
      <c r="N23" s="738"/>
      <c r="O23" s="692"/>
    </row>
    <row r="24" spans="1:15">
      <c r="A24" s="732">
        <v>13</v>
      </c>
      <c r="B24" s="734" t="s">
        <v>1280</v>
      </c>
      <c r="C24" s="735">
        <v>25000</v>
      </c>
      <c r="D24" s="736">
        <v>2</v>
      </c>
      <c r="E24" s="732" t="s">
        <v>359</v>
      </c>
      <c r="F24" s="737">
        <v>50000</v>
      </c>
      <c r="G24" s="732"/>
      <c r="H24" s="738"/>
      <c r="I24" s="732">
        <v>2</v>
      </c>
      <c r="J24" s="738">
        <v>50000</v>
      </c>
      <c r="K24" s="732"/>
      <c r="L24" s="738"/>
      <c r="M24" s="732"/>
      <c r="N24" s="738"/>
      <c r="O24" s="692"/>
    </row>
    <row r="25" spans="1:15">
      <c r="A25" s="732">
        <v>17</v>
      </c>
      <c r="B25" s="734" t="s">
        <v>1281</v>
      </c>
      <c r="C25" s="735">
        <v>4000</v>
      </c>
      <c r="D25" s="736">
        <v>1</v>
      </c>
      <c r="E25" s="732" t="s">
        <v>269</v>
      </c>
      <c r="F25" s="737">
        <v>4000</v>
      </c>
      <c r="G25" s="732">
        <v>1</v>
      </c>
      <c r="H25" s="738">
        <v>4000</v>
      </c>
      <c r="I25" s="732"/>
      <c r="J25" s="738"/>
      <c r="K25" s="732"/>
      <c r="L25" s="738"/>
      <c r="M25" s="732"/>
      <c r="N25" s="738"/>
      <c r="O25" s="692"/>
    </row>
    <row r="26" spans="1:15">
      <c r="A26" s="732">
        <v>19</v>
      </c>
      <c r="B26" s="734" t="s">
        <v>1282</v>
      </c>
      <c r="C26" s="735">
        <v>25000</v>
      </c>
      <c r="D26" s="736">
        <v>3</v>
      </c>
      <c r="E26" s="732" t="s">
        <v>359</v>
      </c>
      <c r="F26" s="737">
        <v>75000</v>
      </c>
      <c r="G26" s="732"/>
      <c r="H26" s="738"/>
      <c r="I26" s="732">
        <v>1</v>
      </c>
      <c r="J26" s="738">
        <v>25000</v>
      </c>
      <c r="K26" s="732">
        <v>1</v>
      </c>
      <c r="L26" s="738">
        <v>25000</v>
      </c>
      <c r="M26" s="732">
        <v>1</v>
      </c>
      <c r="N26" s="738">
        <v>25000</v>
      </c>
      <c r="O26" s="692"/>
    </row>
    <row r="27" spans="1:15">
      <c r="A27" s="732">
        <v>21</v>
      </c>
      <c r="B27" s="734" t="s">
        <v>1283</v>
      </c>
      <c r="C27" s="735">
        <v>70</v>
      </c>
      <c r="D27" s="736">
        <v>2</v>
      </c>
      <c r="E27" s="732" t="s">
        <v>359</v>
      </c>
      <c r="F27" s="737">
        <v>140</v>
      </c>
      <c r="G27" s="732"/>
      <c r="H27" s="738"/>
      <c r="I27" s="732">
        <v>2</v>
      </c>
      <c r="J27" s="738">
        <v>140</v>
      </c>
      <c r="K27" s="732"/>
      <c r="L27" s="738"/>
      <c r="M27" s="732"/>
      <c r="N27" s="738"/>
      <c r="O27" s="692"/>
    </row>
    <row r="28" spans="1:15">
      <c r="A28" s="732">
        <v>22</v>
      </c>
      <c r="B28" s="734" t="s">
        <v>1284</v>
      </c>
      <c r="C28" s="740">
        <v>100</v>
      </c>
      <c r="D28" s="736">
        <v>4</v>
      </c>
      <c r="E28" s="732" t="s">
        <v>359</v>
      </c>
      <c r="F28" s="737">
        <v>400</v>
      </c>
      <c r="G28" s="732"/>
      <c r="H28" s="738"/>
      <c r="I28" s="732">
        <v>4</v>
      </c>
      <c r="J28" s="738">
        <v>400</v>
      </c>
      <c r="K28" s="732"/>
      <c r="L28" s="738"/>
      <c r="M28" s="732"/>
      <c r="N28" s="738"/>
      <c r="O28" s="692"/>
    </row>
    <row r="29" spans="1:15">
      <c r="A29" s="732">
        <v>24</v>
      </c>
      <c r="B29" s="734" t="s">
        <v>1285</v>
      </c>
      <c r="C29" s="740">
        <v>100</v>
      </c>
      <c r="D29" s="736">
        <v>2</v>
      </c>
      <c r="E29" s="732" t="s">
        <v>359</v>
      </c>
      <c r="F29" s="737">
        <v>200</v>
      </c>
      <c r="G29" s="732"/>
      <c r="H29" s="738"/>
      <c r="I29" s="732">
        <v>2</v>
      </c>
      <c r="J29" s="738">
        <v>200</v>
      </c>
      <c r="K29" s="732"/>
      <c r="L29" s="738"/>
      <c r="M29" s="732"/>
      <c r="N29" s="738"/>
      <c r="O29" s="692"/>
    </row>
    <row r="30" spans="1:15">
      <c r="A30" s="732">
        <v>27</v>
      </c>
      <c r="B30" s="734" t="s">
        <v>1286</v>
      </c>
      <c r="C30" s="740">
        <v>500</v>
      </c>
      <c r="D30" s="736">
        <v>4</v>
      </c>
      <c r="E30" s="732" t="s">
        <v>359</v>
      </c>
      <c r="F30" s="737">
        <v>2000</v>
      </c>
      <c r="G30" s="732">
        <v>4</v>
      </c>
      <c r="H30" s="738">
        <v>2000</v>
      </c>
      <c r="I30" s="732"/>
      <c r="J30" s="738"/>
      <c r="K30" s="732"/>
      <c r="L30" s="738"/>
      <c r="M30" s="732"/>
      <c r="N30" s="738"/>
      <c r="O30" s="692"/>
    </row>
    <row r="31" spans="1:15">
      <c r="A31" s="732">
        <v>29</v>
      </c>
      <c r="B31" s="734" t="s">
        <v>1287</v>
      </c>
      <c r="C31" s="740">
        <v>30</v>
      </c>
      <c r="D31" s="736">
        <v>50</v>
      </c>
      <c r="E31" s="732" t="s">
        <v>229</v>
      </c>
      <c r="F31" s="737">
        <v>1500</v>
      </c>
      <c r="G31" s="732">
        <v>10</v>
      </c>
      <c r="H31" s="738">
        <v>300</v>
      </c>
      <c r="I31" s="732">
        <v>15</v>
      </c>
      <c r="J31" s="738">
        <v>450</v>
      </c>
      <c r="K31" s="732">
        <v>15</v>
      </c>
      <c r="L31" s="738">
        <v>450</v>
      </c>
      <c r="M31" s="732">
        <v>10</v>
      </c>
      <c r="N31" s="738">
        <v>300</v>
      </c>
      <c r="O31" s="692"/>
    </row>
    <row r="32" spans="1:15">
      <c r="A32" s="732">
        <v>30</v>
      </c>
      <c r="B32" s="734" t="s">
        <v>1288</v>
      </c>
      <c r="C32" s="740">
        <v>40000</v>
      </c>
      <c r="D32" s="736">
        <v>1</v>
      </c>
      <c r="E32" s="732" t="s">
        <v>269</v>
      </c>
      <c r="F32" s="737">
        <v>40000</v>
      </c>
      <c r="G32" s="732">
        <v>1</v>
      </c>
      <c r="H32" s="738">
        <v>40000</v>
      </c>
      <c r="I32" s="732"/>
      <c r="J32" s="738"/>
      <c r="K32" s="732"/>
      <c r="L32" s="738"/>
      <c r="M32" s="732"/>
      <c r="N32" s="738"/>
      <c r="O32" s="692"/>
    </row>
    <row r="33" spans="1:15">
      <c r="A33" s="732">
        <v>31</v>
      </c>
      <c r="B33" s="734" t="s">
        <v>1289</v>
      </c>
      <c r="C33" s="740">
        <v>20000</v>
      </c>
      <c r="D33" s="736">
        <v>2</v>
      </c>
      <c r="E33" s="732" t="s">
        <v>359</v>
      </c>
      <c r="F33" s="737">
        <v>40000</v>
      </c>
      <c r="G33" s="732"/>
      <c r="H33" s="738"/>
      <c r="I33" s="732">
        <v>1</v>
      </c>
      <c r="J33" s="738">
        <v>20000</v>
      </c>
      <c r="K33" s="732">
        <v>1</v>
      </c>
      <c r="L33" s="738">
        <v>20000</v>
      </c>
      <c r="M33" s="732"/>
      <c r="N33" s="738">
        <v>40000</v>
      </c>
      <c r="O33" s="692"/>
    </row>
    <row r="34" spans="1:15">
      <c r="A34" s="732">
        <v>32</v>
      </c>
      <c r="B34" s="734" t="s">
        <v>1290</v>
      </c>
      <c r="C34" s="740">
        <v>10000</v>
      </c>
      <c r="D34" s="736">
        <v>1</v>
      </c>
      <c r="E34" s="741" t="s">
        <v>269</v>
      </c>
      <c r="F34" s="737">
        <v>10000</v>
      </c>
      <c r="G34" s="732"/>
      <c r="H34" s="738"/>
      <c r="I34" s="732">
        <v>1</v>
      </c>
      <c r="J34" s="738">
        <v>10000</v>
      </c>
      <c r="K34" s="732"/>
      <c r="L34" s="738"/>
      <c r="M34" s="732"/>
      <c r="N34" s="738"/>
      <c r="O34" s="692"/>
    </row>
    <row r="35" spans="1:15">
      <c r="A35" s="732">
        <v>33</v>
      </c>
      <c r="B35" s="734" t="s">
        <v>1291</v>
      </c>
      <c r="C35" s="740">
        <v>10000</v>
      </c>
      <c r="D35" s="736">
        <v>2</v>
      </c>
      <c r="E35" s="741" t="s">
        <v>139</v>
      </c>
      <c r="F35" s="737">
        <v>20000</v>
      </c>
      <c r="G35" s="732"/>
      <c r="H35" s="738"/>
      <c r="I35" s="732">
        <v>1</v>
      </c>
      <c r="J35" s="738">
        <v>10000</v>
      </c>
      <c r="K35" s="732">
        <v>1</v>
      </c>
      <c r="L35" s="738">
        <v>10000</v>
      </c>
      <c r="M35" s="732"/>
      <c r="N35" s="738"/>
      <c r="O35" s="692"/>
    </row>
    <row r="36" spans="1:15">
      <c r="A36" s="732">
        <v>34</v>
      </c>
      <c r="B36" s="734" t="s">
        <v>1292</v>
      </c>
      <c r="C36" s="740">
        <v>15000</v>
      </c>
      <c r="D36" s="736">
        <v>1</v>
      </c>
      <c r="E36" s="741" t="s">
        <v>269</v>
      </c>
      <c r="F36" s="737">
        <v>15000</v>
      </c>
      <c r="G36" s="732"/>
      <c r="H36" s="738"/>
      <c r="I36" s="732">
        <v>1</v>
      </c>
      <c r="J36" s="738">
        <v>15000</v>
      </c>
      <c r="K36" s="732"/>
      <c r="L36" s="738"/>
      <c r="M36" s="732"/>
      <c r="N36" s="738"/>
      <c r="O36" s="692"/>
    </row>
    <row r="37" spans="1:15">
      <c r="A37" s="732">
        <v>35</v>
      </c>
      <c r="B37" s="734" t="s">
        <v>1293</v>
      </c>
      <c r="C37" s="740">
        <v>15000</v>
      </c>
      <c r="D37" s="742">
        <v>1</v>
      </c>
      <c r="E37" s="741" t="s">
        <v>269</v>
      </c>
      <c r="F37" s="737">
        <v>15000</v>
      </c>
      <c r="G37" s="732"/>
      <c r="H37" s="738"/>
      <c r="I37" s="732">
        <v>1</v>
      </c>
      <c r="J37" s="738">
        <v>15000</v>
      </c>
      <c r="K37" s="732"/>
      <c r="L37" s="738"/>
      <c r="M37" s="732"/>
      <c r="N37" s="738"/>
      <c r="O37" s="692"/>
    </row>
    <row r="38" spans="1:15">
      <c r="A38" s="732">
        <v>36</v>
      </c>
      <c r="B38" s="734" t="s">
        <v>1294</v>
      </c>
      <c r="C38" s="740">
        <v>100000</v>
      </c>
      <c r="D38" s="742">
        <v>1</v>
      </c>
      <c r="E38" s="741" t="s">
        <v>269</v>
      </c>
      <c r="F38" s="737">
        <v>100000</v>
      </c>
      <c r="G38" s="732"/>
      <c r="H38" s="738"/>
      <c r="I38" s="732">
        <v>1</v>
      </c>
      <c r="J38" s="738">
        <v>100000</v>
      </c>
      <c r="K38" s="732"/>
      <c r="L38" s="738"/>
      <c r="M38" s="732"/>
      <c r="N38" s="738"/>
      <c r="O38" s="692"/>
    </row>
    <row r="39" spans="1:15">
      <c r="A39" s="732"/>
      <c r="B39" s="734"/>
      <c r="C39" s="740"/>
      <c r="D39" s="742"/>
      <c r="E39" s="741"/>
      <c r="F39" s="737"/>
      <c r="G39" s="732"/>
      <c r="H39" s="738"/>
      <c r="I39" s="732"/>
      <c r="J39" s="738"/>
      <c r="K39" s="732"/>
      <c r="L39" s="738"/>
      <c r="M39" s="732"/>
      <c r="N39" s="738"/>
      <c r="O39" s="692"/>
    </row>
    <row r="40" spans="1:15">
      <c r="A40" s="732" t="s">
        <v>66</v>
      </c>
      <c r="B40" s="734"/>
      <c r="C40" s="740"/>
      <c r="D40" s="742"/>
      <c r="E40" s="741"/>
      <c r="F40" s="737">
        <f>SUM(F13:F38)</f>
        <v>1105740</v>
      </c>
      <c r="G40" s="732"/>
      <c r="H40" s="738">
        <f>SUM(H13:H34)</f>
        <v>81300</v>
      </c>
      <c r="I40" s="732"/>
      <c r="J40" s="738">
        <f>SUM(J13:J38)</f>
        <v>563690</v>
      </c>
      <c r="K40" s="732"/>
      <c r="L40" s="738">
        <f>SUM(L14:L34)</f>
        <v>250450</v>
      </c>
      <c r="M40" s="732"/>
      <c r="N40" s="738">
        <f>SUM(N14:N34)</f>
        <v>235300</v>
      </c>
      <c r="O40" s="692"/>
    </row>
    <row r="41" spans="1:15">
      <c r="A41" s="704"/>
      <c r="B41" s="705"/>
      <c r="C41" s="706"/>
      <c r="D41" s="707"/>
      <c r="E41" s="708"/>
      <c r="F41" s="702"/>
      <c r="G41" s="702"/>
      <c r="H41" s="705"/>
      <c r="I41" s="705"/>
      <c r="J41" s="705"/>
      <c r="K41" s="705"/>
      <c r="L41" s="705"/>
      <c r="M41" s="705"/>
      <c r="N41" s="712"/>
      <c r="O41" s="692"/>
    </row>
    <row r="42" spans="1:15">
      <c r="A42" s="743"/>
      <c r="B42" s="702" t="s">
        <v>2</v>
      </c>
      <c r="C42" s="744"/>
      <c r="D42" s="745"/>
      <c r="E42" s="746"/>
      <c r="F42" s="702"/>
      <c r="G42" s="702"/>
      <c r="H42" s="702"/>
      <c r="I42" s="702"/>
      <c r="J42" s="702"/>
      <c r="K42" s="702"/>
      <c r="L42" s="702"/>
      <c r="M42" s="702"/>
      <c r="N42" s="747"/>
      <c r="O42" s="692"/>
    </row>
    <row r="43" spans="1:15">
      <c r="A43" s="743"/>
      <c r="B43" s="702"/>
      <c r="C43" s="744"/>
      <c r="D43" s="745"/>
      <c r="E43" s="746"/>
      <c r="F43" s="702"/>
      <c r="G43" s="702"/>
      <c r="H43" s="702" t="s">
        <v>1</v>
      </c>
      <c r="I43" s="702"/>
      <c r="J43" s="952" t="s">
        <v>1268</v>
      </c>
      <c r="K43" s="952"/>
      <c r="L43" s="952"/>
      <c r="M43" s="702"/>
      <c r="N43" s="747"/>
      <c r="O43" s="692"/>
    </row>
    <row r="44" spans="1:15">
      <c r="A44" s="743"/>
      <c r="B44" s="702"/>
      <c r="C44" s="744"/>
      <c r="D44" s="745"/>
      <c r="E44" s="746"/>
      <c r="F44" s="702"/>
      <c r="G44" s="702"/>
      <c r="H44" s="702"/>
      <c r="I44" s="702"/>
      <c r="J44" s="953" t="s">
        <v>0</v>
      </c>
      <c r="K44" s="953"/>
      <c r="L44" s="953"/>
      <c r="M44" s="702"/>
      <c r="N44" s="747"/>
      <c r="O44" s="692"/>
    </row>
    <row r="45" spans="1:15">
      <c r="A45" s="717"/>
      <c r="B45" s="719"/>
      <c r="C45" s="714"/>
      <c r="D45" s="715"/>
      <c r="E45" s="716"/>
      <c r="F45" s="719"/>
      <c r="G45" s="719"/>
      <c r="H45" s="719"/>
      <c r="I45" s="719"/>
      <c r="J45" s="719"/>
      <c r="K45" s="719"/>
      <c r="L45" s="719"/>
      <c r="M45" s="719"/>
      <c r="N45" s="718"/>
      <c r="O45" s="692"/>
    </row>
  </sheetData>
  <sheetProtection password="CCFC" sheet="1" objects="1" scenarios="1" selectLockedCells="1" selectUnlockedCells="1"/>
  <mergeCells count="10">
    <mergeCell ref="J43:L43"/>
    <mergeCell ref="J44:L44"/>
    <mergeCell ref="A4:O4"/>
    <mergeCell ref="A5:O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topLeftCell="A61" workbookViewId="0">
      <selection activeCell="H81" sqref="H81"/>
    </sheetView>
  </sheetViews>
  <sheetFormatPr defaultRowHeight="15"/>
  <cols>
    <col min="2" max="2" width="31.7109375" customWidth="1"/>
    <col min="6" max="6" width="11.28515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1295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 ht="26.25">
      <c r="A4" s="752" t="s">
        <v>1296</v>
      </c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1297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1298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610</v>
      </c>
      <c r="B7" s="282" t="s">
        <v>1340</v>
      </c>
      <c r="C7" s="294"/>
      <c r="D7" s="295"/>
      <c r="E7" s="751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750" t="s">
        <v>48</v>
      </c>
      <c r="C9" s="306" t="s">
        <v>47</v>
      </c>
      <c r="D9" s="884" t="s">
        <v>46</v>
      </c>
      <c r="E9" s="885"/>
      <c r="F9" s="750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77" t="s">
        <v>38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346</v>
      </c>
      <c r="C11" s="753">
        <v>700.35</v>
      </c>
      <c r="D11" s="316">
        <v>4</v>
      </c>
      <c r="E11" s="754" t="s">
        <v>182</v>
      </c>
      <c r="F11" s="755">
        <v>2801.4</v>
      </c>
      <c r="G11" s="313">
        <v>1</v>
      </c>
      <c r="H11" s="377">
        <v>700.35</v>
      </c>
      <c r="I11" s="313">
        <v>1</v>
      </c>
      <c r="J11" s="276">
        <v>700.35</v>
      </c>
      <c r="K11" s="313">
        <v>1</v>
      </c>
      <c r="L11" s="377">
        <v>700.35</v>
      </c>
      <c r="M11" s="313">
        <v>1</v>
      </c>
      <c r="N11" s="377">
        <v>700.35</v>
      </c>
      <c r="O11" s="317"/>
    </row>
    <row r="12" spans="1:15">
      <c r="A12" s="313">
        <v>2</v>
      </c>
      <c r="B12" s="315" t="s">
        <v>1341</v>
      </c>
      <c r="C12" s="753">
        <v>1321.35</v>
      </c>
      <c r="D12" s="316">
        <v>12</v>
      </c>
      <c r="E12" s="754" t="s">
        <v>162</v>
      </c>
      <c r="F12" s="755">
        <v>15856.2</v>
      </c>
      <c r="G12" s="313">
        <v>3</v>
      </c>
      <c r="H12" s="377">
        <v>3964.05</v>
      </c>
      <c r="I12" s="313">
        <v>3</v>
      </c>
      <c r="J12" s="377">
        <v>3964.05</v>
      </c>
      <c r="K12" s="313">
        <v>3</v>
      </c>
      <c r="L12" s="377">
        <v>3964.05</v>
      </c>
      <c r="M12" s="313">
        <v>3</v>
      </c>
      <c r="N12" s="377">
        <v>3964.05</v>
      </c>
      <c r="O12" s="317"/>
    </row>
    <row r="13" spans="1:15">
      <c r="A13" s="313">
        <v>3</v>
      </c>
      <c r="B13" s="315" t="s">
        <v>1342</v>
      </c>
      <c r="C13" s="753">
        <v>58</v>
      </c>
      <c r="D13" s="316">
        <v>50</v>
      </c>
      <c r="E13" s="754" t="s">
        <v>162</v>
      </c>
      <c r="F13" s="755">
        <v>2900</v>
      </c>
      <c r="G13" s="313">
        <v>20</v>
      </c>
      <c r="H13" s="377">
        <v>1160</v>
      </c>
      <c r="I13" s="313">
        <v>10</v>
      </c>
      <c r="J13" s="377">
        <v>580</v>
      </c>
      <c r="K13" s="313">
        <v>10</v>
      </c>
      <c r="L13" s="377">
        <v>580</v>
      </c>
      <c r="M13" s="313">
        <v>10</v>
      </c>
      <c r="N13" s="377">
        <v>580</v>
      </c>
      <c r="O13" s="317"/>
    </row>
    <row r="14" spans="1:15">
      <c r="A14" s="313">
        <v>4</v>
      </c>
      <c r="B14" s="315" t="s">
        <v>1343</v>
      </c>
      <c r="C14" s="756">
        <v>58</v>
      </c>
      <c r="D14" s="316">
        <v>50</v>
      </c>
      <c r="E14" s="754" t="s">
        <v>162</v>
      </c>
      <c r="F14" s="755">
        <v>2900</v>
      </c>
      <c r="G14" s="313">
        <v>20</v>
      </c>
      <c r="H14" s="377">
        <v>1160</v>
      </c>
      <c r="I14" s="313">
        <v>10</v>
      </c>
      <c r="J14" s="377">
        <v>580</v>
      </c>
      <c r="K14" s="313">
        <v>10</v>
      </c>
      <c r="L14" s="377">
        <v>580</v>
      </c>
      <c r="M14" s="313">
        <v>10</v>
      </c>
      <c r="N14" s="377">
        <v>580</v>
      </c>
      <c r="O14" s="317"/>
    </row>
    <row r="15" spans="1:15">
      <c r="A15" s="313">
        <v>5</v>
      </c>
      <c r="B15" s="315" t="s">
        <v>1020</v>
      </c>
      <c r="C15" s="756">
        <v>215</v>
      </c>
      <c r="D15" s="316">
        <v>100</v>
      </c>
      <c r="E15" s="754" t="s">
        <v>102</v>
      </c>
      <c r="F15" s="755">
        <v>9937.5</v>
      </c>
      <c r="G15" s="313">
        <v>20</v>
      </c>
      <c r="H15" s="377">
        <v>3975</v>
      </c>
      <c r="I15" s="313">
        <v>10</v>
      </c>
      <c r="J15" s="377">
        <v>1987.5</v>
      </c>
      <c r="K15" s="313">
        <v>10</v>
      </c>
      <c r="L15" s="377">
        <v>1987.5</v>
      </c>
      <c r="M15" s="313">
        <v>10</v>
      </c>
      <c r="N15" s="377">
        <v>1987.5</v>
      </c>
      <c r="O15" s="317"/>
    </row>
    <row r="16" spans="1:15">
      <c r="A16" s="313">
        <v>6</v>
      </c>
      <c r="B16" s="315" t="s">
        <v>1019</v>
      </c>
      <c r="C16" s="753">
        <v>225</v>
      </c>
      <c r="D16" s="316">
        <v>100</v>
      </c>
      <c r="E16" s="754" t="s">
        <v>102</v>
      </c>
      <c r="F16" s="755">
        <v>10522.5</v>
      </c>
      <c r="G16" s="313">
        <v>20</v>
      </c>
      <c r="H16" s="377">
        <v>4209</v>
      </c>
      <c r="I16" s="313">
        <v>10</v>
      </c>
      <c r="J16" s="377">
        <v>2104.5</v>
      </c>
      <c r="K16" s="313">
        <v>10</v>
      </c>
      <c r="L16" s="377">
        <v>2104.5</v>
      </c>
      <c r="M16" s="313">
        <v>10</v>
      </c>
      <c r="N16" s="377">
        <v>2104.5</v>
      </c>
      <c r="O16" s="317"/>
    </row>
    <row r="17" spans="1:15">
      <c r="A17" s="313">
        <v>7</v>
      </c>
      <c r="B17" s="315" t="s">
        <v>1344</v>
      </c>
      <c r="C17" s="753">
        <v>100</v>
      </c>
      <c r="D17" s="316">
        <v>20</v>
      </c>
      <c r="E17" s="754" t="s">
        <v>182</v>
      </c>
      <c r="F17" s="755">
        <v>2000</v>
      </c>
      <c r="G17" s="313">
        <v>5</v>
      </c>
      <c r="H17" s="377">
        <v>500</v>
      </c>
      <c r="I17" s="313">
        <v>5</v>
      </c>
      <c r="J17" s="377">
        <v>500</v>
      </c>
      <c r="K17" s="313">
        <v>5</v>
      </c>
      <c r="L17" s="377">
        <v>500</v>
      </c>
      <c r="M17" s="313">
        <v>5</v>
      </c>
      <c r="N17" s="377">
        <v>500</v>
      </c>
      <c r="O17" s="317"/>
    </row>
    <row r="18" spans="1:15">
      <c r="A18" s="313">
        <v>8</v>
      </c>
      <c r="B18" s="315" t="s">
        <v>1345</v>
      </c>
      <c r="C18" s="753">
        <v>12</v>
      </c>
      <c r="D18" s="316">
        <v>30</v>
      </c>
      <c r="E18" s="754" t="s">
        <v>162</v>
      </c>
      <c r="F18" s="755">
        <v>360</v>
      </c>
      <c r="G18" s="313">
        <v>10</v>
      </c>
      <c r="H18" s="377">
        <v>120</v>
      </c>
      <c r="I18" s="313">
        <v>10</v>
      </c>
      <c r="J18" s="377">
        <v>120</v>
      </c>
      <c r="K18" s="313">
        <v>5</v>
      </c>
      <c r="L18" s="377">
        <v>60</v>
      </c>
      <c r="M18" s="313">
        <v>5</v>
      </c>
      <c r="N18" s="377">
        <v>60</v>
      </c>
      <c r="O18" s="317"/>
    </row>
    <row r="19" spans="1:15">
      <c r="A19" s="313">
        <v>9</v>
      </c>
      <c r="B19" s="315" t="s">
        <v>1346</v>
      </c>
      <c r="C19" s="753">
        <v>21.85</v>
      </c>
      <c r="D19" s="316">
        <v>40</v>
      </c>
      <c r="E19" s="754" t="s">
        <v>28</v>
      </c>
      <c r="F19" s="755">
        <v>874</v>
      </c>
      <c r="G19" s="313">
        <v>10</v>
      </c>
      <c r="H19" s="377">
        <v>218.5</v>
      </c>
      <c r="I19" s="313">
        <v>10</v>
      </c>
      <c r="J19" s="377">
        <v>218.5</v>
      </c>
      <c r="K19" s="313">
        <v>10</v>
      </c>
      <c r="L19" s="377">
        <v>218.5</v>
      </c>
      <c r="M19" s="313">
        <v>10</v>
      </c>
      <c r="N19" s="377">
        <v>218.5</v>
      </c>
      <c r="O19" s="317"/>
    </row>
    <row r="20" spans="1:15">
      <c r="A20" s="313">
        <v>10</v>
      </c>
      <c r="B20" s="315" t="s">
        <v>1347</v>
      </c>
      <c r="C20" s="753">
        <v>19.7</v>
      </c>
      <c r="D20" s="316">
        <v>40</v>
      </c>
      <c r="E20" s="754" t="s">
        <v>28</v>
      </c>
      <c r="F20" s="755">
        <v>788</v>
      </c>
      <c r="G20" s="313">
        <v>10</v>
      </c>
      <c r="H20" s="377">
        <v>197</v>
      </c>
      <c r="I20" s="313">
        <v>10</v>
      </c>
      <c r="J20" s="377">
        <v>197</v>
      </c>
      <c r="K20" s="313">
        <v>10</v>
      </c>
      <c r="L20" s="377">
        <v>197</v>
      </c>
      <c r="M20" s="313">
        <v>10</v>
      </c>
      <c r="N20" s="377">
        <v>197</v>
      </c>
      <c r="O20" s="317"/>
    </row>
    <row r="21" spans="1:15">
      <c r="A21" s="313">
        <v>11</v>
      </c>
      <c r="B21" s="315" t="s">
        <v>1348</v>
      </c>
      <c r="C21" s="753">
        <v>45</v>
      </c>
      <c r="D21" s="316">
        <v>40</v>
      </c>
      <c r="E21" s="754" t="s">
        <v>28</v>
      </c>
      <c r="F21" s="755">
        <v>1800</v>
      </c>
      <c r="G21" s="313">
        <v>10</v>
      </c>
      <c r="H21" s="377">
        <v>450</v>
      </c>
      <c r="I21" s="313">
        <v>10</v>
      </c>
      <c r="J21" s="377">
        <v>450</v>
      </c>
      <c r="K21" s="313">
        <v>10</v>
      </c>
      <c r="L21" s="377">
        <v>450</v>
      </c>
      <c r="M21" s="313">
        <v>10</v>
      </c>
      <c r="N21" s="377">
        <v>450</v>
      </c>
      <c r="O21" s="317"/>
    </row>
    <row r="22" spans="1:15">
      <c r="A22" s="313">
        <v>12</v>
      </c>
      <c r="B22" s="315" t="s">
        <v>1349</v>
      </c>
      <c r="C22" s="753">
        <v>15</v>
      </c>
      <c r="D22" s="316">
        <v>200</v>
      </c>
      <c r="E22" s="754" t="s">
        <v>162</v>
      </c>
      <c r="F22" s="755">
        <v>3000</v>
      </c>
      <c r="G22" s="313">
        <v>50</v>
      </c>
      <c r="H22" s="377">
        <v>750</v>
      </c>
      <c r="I22" s="313">
        <v>50</v>
      </c>
      <c r="J22" s="377">
        <v>750</v>
      </c>
      <c r="K22" s="313">
        <v>50</v>
      </c>
      <c r="L22" s="377">
        <v>750</v>
      </c>
      <c r="M22" s="313">
        <v>50</v>
      </c>
      <c r="N22" s="377">
        <v>750</v>
      </c>
      <c r="O22" s="317"/>
    </row>
    <row r="23" spans="1:15">
      <c r="A23" s="313">
        <v>13</v>
      </c>
      <c r="B23" s="315" t="s">
        <v>1350</v>
      </c>
      <c r="C23" s="753">
        <v>14</v>
      </c>
      <c r="D23" s="316">
        <v>200</v>
      </c>
      <c r="E23" s="754" t="s">
        <v>162</v>
      </c>
      <c r="F23" s="755">
        <v>2800</v>
      </c>
      <c r="G23" s="313">
        <v>50</v>
      </c>
      <c r="H23" s="377">
        <v>700</v>
      </c>
      <c r="I23" s="313">
        <v>50</v>
      </c>
      <c r="J23" s="377">
        <v>700</v>
      </c>
      <c r="K23" s="313">
        <v>50</v>
      </c>
      <c r="L23" s="377">
        <v>700</v>
      </c>
      <c r="M23" s="313">
        <v>50</v>
      </c>
      <c r="N23" s="377">
        <v>700</v>
      </c>
      <c r="O23" s="317"/>
    </row>
    <row r="24" spans="1:15">
      <c r="A24" s="313">
        <v>14</v>
      </c>
      <c r="B24" s="315" t="s">
        <v>1351</v>
      </c>
      <c r="C24" s="753">
        <v>150</v>
      </c>
      <c r="D24" s="316">
        <v>100</v>
      </c>
      <c r="E24" s="754" t="s">
        <v>162</v>
      </c>
      <c r="F24" s="755">
        <v>15000</v>
      </c>
      <c r="G24" s="313">
        <v>25</v>
      </c>
      <c r="H24" s="377">
        <v>3750</v>
      </c>
      <c r="I24" s="313">
        <v>25</v>
      </c>
      <c r="J24" s="377">
        <v>3750</v>
      </c>
      <c r="K24" s="313">
        <v>25</v>
      </c>
      <c r="L24" s="377">
        <v>3750</v>
      </c>
      <c r="M24" s="313">
        <v>25</v>
      </c>
      <c r="N24" s="377">
        <v>3750</v>
      </c>
      <c r="O24" s="317"/>
    </row>
    <row r="25" spans="1:15">
      <c r="A25" s="313">
        <v>15</v>
      </c>
      <c r="B25" s="315" t="s">
        <v>1352</v>
      </c>
      <c r="C25" s="753">
        <v>8</v>
      </c>
      <c r="D25" s="316">
        <v>200</v>
      </c>
      <c r="E25" s="754" t="s">
        <v>162</v>
      </c>
      <c r="F25" s="755">
        <v>1600</v>
      </c>
      <c r="G25" s="313">
        <v>50</v>
      </c>
      <c r="H25" s="377">
        <v>400</v>
      </c>
      <c r="I25" s="313">
        <v>50</v>
      </c>
      <c r="J25" s="377">
        <v>400</v>
      </c>
      <c r="K25" s="313">
        <v>50</v>
      </c>
      <c r="L25" s="377">
        <v>400</v>
      </c>
      <c r="M25" s="313">
        <v>50</v>
      </c>
      <c r="N25" s="377">
        <v>400</v>
      </c>
      <c r="O25" s="317"/>
    </row>
    <row r="26" spans="1:15">
      <c r="A26" s="313">
        <v>16</v>
      </c>
      <c r="B26" s="315" t="s">
        <v>1353</v>
      </c>
      <c r="C26" s="753">
        <v>10</v>
      </c>
      <c r="D26" s="316">
        <v>200</v>
      </c>
      <c r="E26" s="754" t="s">
        <v>162</v>
      </c>
      <c r="F26" s="755">
        <v>2000</v>
      </c>
      <c r="G26" s="313">
        <v>50</v>
      </c>
      <c r="H26" s="377">
        <v>500</v>
      </c>
      <c r="I26" s="313">
        <v>50</v>
      </c>
      <c r="J26" s="377">
        <v>500</v>
      </c>
      <c r="K26" s="313">
        <v>50</v>
      </c>
      <c r="L26" s="377">
        <v>500</v>
      </c>
      <c r="M26" s="313">
        <v>50</v>
      </c>
      <c r="N26" s="377">
        <v>500</v>
      </c>
      <c r="O26" s="317"/>
    </row>
    <row r="27" spans="1:15">
      <c r="A27" s="313">
        <v>17</v>
      </c>
      <c r="B27" s="315" t="s">
        <v>1354</v>
      </c>
      <c r="C27" s="753">
        <v>20</v>
      </c>
      <c r="D27" s="316">
        <v>8</v>
      </c>
      <c r="E27" s="754" t="s">
        <v>16</v>
      </c>
      <c r="F27" s="755">
        <v>160</v>
      </c>
      <c r="G27" s="313">
        <v>2</v>
      </c>
      <c r="H27" s="377">
        <v>40</v>
      </c>
      <c r="I27" s="313">
        <v>2</v>
      </c>
      <c r="J27" s="377">
        <v>40</v>
      </c>
      <c r="K27" s="313">
        <v>2</v>
      </c>
      <c r="L27" s="377">
        <v>40</v>
      </c>
      <c r="M27" s="313">
        <v>2</v>
      </c>
      <c r="N27" s="377">
        <v>40</v>
      </c>
      <c r="O27" s="317"/>
    </row>
    <row r="28" spans="1:15">
      <c r="A28" s="313">
        <v>18</v>
      </c>
      <c r="B28" s="315" t="s">
        <v>112</v>
      </c>
      <c r="C28" s="753"/>
      <c r="D28" s="316">
        <v>1</v>
      </c>
      <c r="E28" s="754" t="s">
        <v>232</v>
      </c>
      <c r="F28" s="755"/>
      <c r="G28" s="313"/>
      <c r="H28" s="377"/>
      <c r="I28" s="313">
        <v>1</v>
      </c>
      <c r="J28" s="377"/>
      <c r="K28" s="313"/>
      <c r="L28" s="377"/>
      <c r="M28" s="313"/>
      <c r="N28" s="377"/>
      <c r="O28" s="317"/>
    </row>
    <row r="29" spans="1:15">
      <c r="A29" s="313">
        <v>19</v>
      </c>
      <c r="B29" s="315" t="s">
        <v>1355</v>
      </c>
      <c r="C29" s="753">
        <v>72</v>
      </c>
      <c r="D29" s="316">
        <v>12</v>
      </c>
      <c r="E29" s="754" t="s">
        <v>28</v>
      </c>
      <c r="F29" s="755">
        <v>864</v>
      </c>
      <c r="G29" s="313" t="s">
        <v>1356</v>
      </c>
      <c r="H29" s="377">
        <v>216</v>
      </c>
      <c r="I29" s="313">
        <v>3</v>
      </c>
      <c r="J29" s="377">
        <v>216</v>
      </c>
      <c r="K29" s="313">
        <v>3</v>
      </c>
      <c r="L29" s="377">
        <v>216</v>
      </c>
      <c r="M29" s="313">
        <v>3</v>
      </c>
      <c r="N29" s="377">
        <v>216</v>
      </c>
      <c r="O29" s="317"/>
    </row>
    <row r="30" spans="1:15">
      <c r="A30" s="313">
        <v>20</v>
      </c>
      <c r="B30" s="315" t="s">
        <v>1357</v>
      </c>
      <c r="C30" s="753">
        <v>72</v>
      </c>
      <c r="D30" s="316">
        <v>12</v>
      </c>
      <c r="E30" s="754" t="s">
        <v>28</v>
      </c>
      <c r="F30" s="755">
        <v>864</v>
      </c>
      <c r="G30" s="313" t="s">
        <v>1356</v>
      </c>
      <c r="H30" s="377">
        <v>216</v>
      </c>
      <c r="I30" s="313">
        <v>3</v>
      </c>
      <c r="J30" s="377">
        <v>216</v>
      </c>
      <c r="K30" s="313">
        <v>3</v>
      </c>
      <c r="L30" s="377">
        <v>216</v>
      </c>
      <c r="M30" s="313">
        <v>3</v>
      </c>
      <c r="N30" s="377">
        <v>216</v>
      </c>
      <c r="O30" s="317"/>
    </row>
    <row r="31" spans="1:15">
      <c r="A31" s="313">
        <v>21</v>
      </c>
      <c r="B31" s="315" t="s">
        <v>74</v>
      </c>
      <c r="C31" s="753">
        <v>35</v>
      </c>
      <c r="D31" s="316">
        <v>24</v>
      </c>
      <c r="E31" s="754" t="s">
        <v>280</v>
      </c>
      <c r="F31" s="755">
        <v>840</v>
      </c>
      <c r="G31" s="313">
        <v>6</v>
      </c>
      <c r="H31" s="377">
        <v>210</v>
      </c>
      <c r="I31" s="313">
        <v>6</v>
      </c>
      <c r="J31" s="377">
        <v>210</v>
      </c>
      <c r="K31" s="313">
        <v>6</v>
      </c>
      <c r="L31" s="377">
        <v>210</v>
      </c>
      <c r="M31" s="313">
        <v>6</v>
      </c>
      <c r="N31" s="377">
        <v>210</v>
      </c>
      <c r="O31" s="317"/>
    </row>
    <row r="32" spans="1:15">
      <c r="A32" s="313">
        <v>22</v>
      </c>
      <c r="B32" s="315" t="s">
        <v>848</v>
      </c>
      <c r="C32" s="756">
        <v>30</v>
      </c>
      <c r="D32" s="316">
        <v>80</v>
      </c>
      <c r="E32" s="754" t="s">
        <v>162</v>
      </c>
      <c r="F32" s="755">
        <v>2400</v>
      </c>
      <c r="G32" s="313">
        <v>20</v>
      </c>
      <c r="H32" s="377">
        <v>600</v>
      </c>
      <c r="I32" s="313">
        <v>20</v>
      </c>
      <c r="J32" s="377">
        <v>600</v>
      </c>
      <c r="K32" s="313">
        <v>20</v>
      </c>
      <c r="L32" s="377">
        <v>600</v>
      </c>
      <c r="M32" s="313">
        <v>20</v>
      </c>
      <c r="N32" s="377">
        <v>600</v>
      </c>
      <c r="O32" s="317"/>
    </row>
    <row r="33" spans="1:15">
      <c r="A33" s="313">
        <v>23</v>
      </c>
      <c r="B33" s="315" t="s">
        <v>1358</v>
      </c>
      <c r="C33" s="756">
        <v>45</v>
      </c>
      <c r="D33" s="316">
        <v>80</v>
      </c>
      <c r="E33" s="754" t="s">
        <v>7</v>
      </c>
      <c r="F33" s="755">
        <v>3600</v>
      </c>
      <c r="G33" s="313">
        <v>20</v>
      </c>
      <c r="H33" s="377">
        <v>900</v>
      </c>
      <c r="I33" s="313">
        <v>20</v>
      </c>
      <c r="J33" s="377">
        <v>900</v>
      </c>
      <c r="K33" s="313">
        <v>20</v>
      </c>
      <c r="L33" s="377">
        <v>900</v>
      </c>
      <c r="M33" s="313">
        <v>20</v>
      </c>
      <c r="N33" s="377">
        <v>900</v>
      </c>
      <c r="O33" s="317"/>
    </row>
    <row r="34" spans="1:15">
      <c r="A34" s="313">
        <v>24</v>
      </c>
      <c r="B34" s="315" t="s">
        <v>506</v>
      </c>
      <c r="C34" s="756">
        <v>30</v>
      </c>
      <c r="D34" s="316">
        <v>40</v>
      </c>
      <c r="E34" s="754" t="s">
        <v>28</v>
      </c>
      <c r="F34" s="755">
        <v>1200</v>
      </c>
      <c r="G34" s="313">
        <v>10</v>
      </c>
      <c r="H34" s="377">
        <v>300</v>
      </c>
      <c r="I34" s="313">
        <v>10</v>
      </c>
      <c r="J34" s="377">
        <v>300</v>
      </c>
      <c r="K34" s="313">
        <v>10</v>
      </c>
      <c r="L34" s="377">
        <v>300</v>
      </c>
      <c r="M34" s="313">
        <v>10</v>
      </c>
      <c r="N34" s="377">
        <v>300</v>
      </c>
      <c r="O34" s="317"/>
    </row>
    <row r="35" spans="1:15">
      <c r="A35" s="313">
        <v>25</v>
      </c>
      <c r="B35" s="315" t="s">
        <v>1359</v>
      </c>
      <c r="C35" s="756">
        <v>82.8</v>
      </c>
      <c r="D35" s="316">
        <v>40</v>
      </c>
      <c r="E35" s="754" t="s">
        <v>162</v>
      </c>
      <c r="F35" s="755">
        <v>3312</v>
      </c>
      <c r="G35" s="313">
        <v>10</v>
      </c>
      <c r="H35" s="377">
        <v>828</v>
      </c>
      <c r="I35" s="313">
        <v>10</v>
      </c>
      <c r="J35" s="377">
        <v>828</v>
      </c>
      <c r="K35" s="313">
        <v>10</v>
      </c>
      <c r="L35" s="377">
        <v>828</v>
      </c>
      <c r="M35" s="313">
        <v>10</v>
      </c>
      <c r="N35" s="377">
        <v>828</v>
      </c>
      <c r="O35" s="317"/>
    </row>
    <row r="36" spans="1:15">
      <c r="A36" s="313">
        <v>26</v>
      </c>
      <c r="B36" s="315" t="s">
        <v>638</v>
      </c>
      <c r="C36" s="756">
        <v>25.3</v>
      </c>
      <c r="D36" s="316">
        <v>40</v>
      </c>
      <c r="E36" s="754" t="s">
        <v>280</v>
      </c>
      <c r="F36" s="755">
        <v>1012</v>
      </c>
      <c r="G36" s="313">
        <v>10</v>
      </c>
      <c r="H36" s="377">
        <v>253</v>
      </c>
      <c r="I36" s="313">
        <v>10</v>
      </c>
      <c r="J36" s="377">
        <v>253</v>
      </c>
      <c r="K36" s="313">
        <v>10</v>
      </c>
      <c r="L36" s="377">
        <v>253</v>
      </c>
      <c r="M36" s="313">
        <v>10</v>
      </c>
      <c r="N36" s="377">
        <v>253</v>
      </c>
      <c r="O36" s="317"/>
    </row>
    <row r="37" spans="1:15">
      <c r="A37" s="313">
        <v>27</v>
      </c>
      <c r="B37" s="315" t="s">
        <v>1360</v>
      </c>
      <c r="C37" s="756">
        <v>48.85</v>
      </c>
      <c r="D37" s="316">
        <v>40</v>
      </c>
      <c r="E37" s="754" t="s">
        <v>162</v>
      </c>
      <c r="F37" s="755">
        <v>1954</v>
      </c>
      <c r="G37" s="313">
        <v>10</v>
      </c>
      <c r="H37" s="377">
        <v>488.5</v>
      </c>
      <c r="I37" s="313">
        <v>10</v>
      </c>
      <c r="J37" s="377">
        <v>488.5</v>
      </c>
      <c r="K37" s="313">
        <v>10</v>
      </c>
      <c r="L37" s="377">
        <v>488.5</v>
      </c>
      <c r="M37" s="313">
        <v>10</v>
      </c>
      <c r="N37" s="377">
        <v>488.5</v>
      </c>
      <c r="O37" s="317"/>
    </row>
    <row r="38" spans="1:15">
      <c r="A38" s="313">
        <v>28</v>
      </c>
      <c r="B38" s="315" t="s">
        <v>571</v>
      </c>
      <c r="C38" s="756">
        <v>250</v>
      </c>
      <c r="D38" s="316">
        <v>20</v>
      </c>
      <c r="E38" s="754" t="s">
        <v>280</v>
      </c>
      <c r="F38" s="755">
        <v>5000</v>
      </c>
      <c r="G38" s="313">
        <v>5</v>
      </c>
      <c r="H38" s="377">
        <v>1250</v>
      </c>
      <c r="I38" s="313">
        <v>5</v>
      </c>
      <c r="J38" s="377">
        <v>1250</v>
      </c>
      <c r="K38" s="313">
        <v>5</v>
      </c>
      <c r="L38" s="377">
        <v>1250</v>
      </c>
      <c r="M38" s="313">
        <v>5</v>
      </c>
      <c r="N38" s="377">
        <v>1250</v>
      </c>
      <c r="O38" s="317"/>
    </row>
    <row r="39" spans="1:15">
      <c r="A39" s="313">
        <v>29</v>
      </c>
      <c r="B39" s="315" t="s">
        <v>1361</v>
      </c>
      <c r="C39" s="315">
        <v>30</v>
      </c>
      <c r="D39" s="313">
        <v>400</v>
      </c>
      <c r="E39" s="754" t="s">
        <v>706</v>
      </c>
      <c r="F39" s="315">
        <v>12000</v>
      </c>
      <c r="G39" s="313">
        <v>100</v>
      </c>
      <c r="H39" s="315">
        <v>3000</v>
      </c>
      <c r="I39" s="313">
        <v>100</v>
      </c>
      <c r="J39" s="377">
        <v>3000</v>
      </c>
      <c r="K39" s="313">
        <v>100</v>
      </c>
      <c r="L39" s="315">
        <v>3000</v>
      </c>
      <c r="M39" s="313">
        <v>100</v>
      </c>
      <c r="N39" s="315">
        <v>3000</v>
      </c>
      <c r="O39" s="317"/>
    </row>
    <row r="40" spans="1:15">
      <c r="A40" s="313">
        <v>30</v>
      </c>
      <c r="B40" s="315" t="s">
        <v>1362</v>
      </c>
      <c r="C40" s="758">
        <v>1000</v>
      </c>
      <c r="D40" s="313">
        <v>2</v>
      </c>
      <c r="E40" s="754" t="s">
        <v>7</v>
      </c>
      <c r="F40" s="758">
        <v>2000</v>
      </c>
      <c r="G40" s="759" t="s">
        <v>471</v>
      </c>
      <c r="H40" s="315" t="s">
        <v>471</v>
      </c>
      <c r="I40" s="313">
        <v>1</v>
      </c>
      <c r="J40" s="315">
        <v>1000</v>
      </c>
      <c r="K40" s="315">
        <v>1</v>
      </c>
      <c r="L40" s="315">
        <v>1000</v>
      </c>
      <c r="M40" s="315" t="s">
        <v>471</v>
      </c>
      <c r="N40" s="315" t="s">
        <v>471</v>
      </c>
      <c r="O40" s="317"/>
    </row>
    <row r="41" spans="1:15">
      <c r="A41" s="313">
        <v>31</v>
      </c>
      <c r="B41" s="315" t="s">
        <v>624</v>
      </c>
      <c r="C41" s="758"/>
      <c r="D41" s="313">
        <v>4</v>
      </c>
      <c r="E41" s="754" t="s">
        <v>162</v>
      </c>
      <c r="F41" s="758"/>
      <c r="G41" s="759">
        <v>1</v>
      </c>
      <c r="H41" s="315"/>
      <c r="I41" s="313">
        <v>1</v>
      </c>
      <c r="J41" s="315"/>
      <c r="K41" s="315">
        <v>1</v>
      </c>
      <c r="L41" s="315"/>
      <c r="M41" s="315">
        <v>1</v>
      </c>
      <c r="N41" s="315"/>
      <c r="O41" s="317"/>
    </row>
    <row r="42" spans="1:15">
      <c r="A42" s="313">
        <v>32</v>
      </c>
      <c r="B42" s="315" t="s">
        <v>1363</v>
      </c>
      <c r="C42" s="758">
        <v>300</v>
      </c>
      <c r="D42" s="313">
        <v>8</v>
      </c>
      <c r="E42" s="754" t="s">
        <v>229</v>
      </c>
      <c r="F42" s="758">
        <v>2400</v>
      </c>
      <c r="G42" s="759">
        <v>2</v>
      </c>
      <c r="H42" s="315">
        <v>600</v>
      </c>
      <c r="I42" s="313">
        <v>2</v>
      </c>
      <c r="J42" s="315">
        <v>600</v>
      </c>
      <c r="K42" s="315">
        <v>2</v>
      </c>
      <c r="L42" s="315">
        <v>600</v>
      </c>
      <c r="M42" s="315">
        <v>2</v>
      </c>
      <c r="N42" s="315">
        <v>600</v>
      </c>
      <c r="O42" s="317"/>
    </row>
    <row r="43" spans="1:15">
      <c r="A43" s="313">
        <v>33</v>
      </c>
      <c r="B43" s="315" t="s">
        <v>1364</v>
      </c>
      <c r="C43" s="758"/>
      <c r="D43" s="313">
        <v>8</v>
      </c>
      <c r="E43" s="754" t="s">
        <v>229</v>
      </c>
      <c r="F43" s="758"/>
      <c r="G43" s="759">
        <v>2</v>
      </c>
      <c r="H43" s="315"/>
      <c r="I43" s="313">
        <v>2</v>
      </c>
      <c r="J43" s="315"/>
      <c r="K43" s="315">
        <v>2</v>
      </c>
      <c r="L43" s="315"/>
      <c r="M43" s="315">
        <v>2</v>
      </c>
      <c r="N43" s="315"/>
      <c r="O43" s="317"/>
    </row>
    <row r="44" spans="1:15">
      <c r="A44" s="313">
        <v>34</v>
      </c>
      <c r="B44" s="315" t="s">
        <v>70</v>
      </c>
      <c r="C44" s="758">
        <v>15</v>
      </c>
      <c r="D44" s="313">
        <v>16</v>
      </c>
      <c r="E44" s="754" t="s">
        <v>229</v>
      </c>
      <c r="F44" s="758">
        <v>240</v>
      </c>
      <c r="G44" s="759">
        <v>4</v>
      </c>
      <c r="H44" s="315">
        <v>60</v>
      </c>
      <c r="I44" s="313">
        <v>4</v>
      </c>
      <c r="J44" s="315">
        <v>60</v>
      </c>
      <c r="K44" s="315">
        <v>4</v>
      </c>
      <c r="L44" s="315">
        <v>60</v>
      </c>
      <c r="M44" s="315">
        <v>4</v>
      </c>
      <c r="N44" s="315">
        <v>60</v>
      </c>
      <c r="O44" s="317"/>
    </row>
    <row r="45" spans="1:15">
      <c r="A45" s="313">
        <v>35</v>
      </c>
      <c r="B45" s="315" t="s">
        <v>1365</v>
      </c>
      <c r="C45" s="758">
        <v>7</v>
      </c>
      <c r="D45" s="313">
        <v>50</v>
      </c>
      <c r="E45" s="754" t="s">
        <v>229</v>
      </c>
      <c r="F45" s="758">
        <v>350</v>
      </c>
      <c r="G45" s="759">
        <v>10</v>
      </c>
      <c r="H45" s="315">
        <v>70</v>
      </c>
      <c r="I45" s="313">
        <v>20</v>
      </c>
      <c r="J45" s="315">
        <v>140</v>
      </c>
      <c r="K45" s="315">
        <v>10</v>
      </c>
      <c r="L45" s="315">
        <v>70</v>
      </c>
      <c r="M45" s="315">
        <v>10</v>
      </c>
      <c r="N45" s="315">
        <v>70</v>
      </c>
      <c r="O45" s="317"/>
    </row>
    <row r="46" spans="1:15">
      <c r="A46" s="313">
        <v>36</v>
      </c>
      <c r="B46" s="315" t="s">
        <v>1366</v>
      </c>
      <c r="C46" s="758">
        <v>198</v>
      </c>
      <c r="D46" s="313">
        <v>100</v>
      </c>
      <c r="E46" s="754" t="s">
        <v>102</v>
      </c>
      <c r="F46" s="758">
        <v>19800</v>
      </c>
      <c r="G46" s="759">
        <v>25</v>
      </c>
      <c r="H46" s="758">
        <v>4950</v>
      </c>
      <c r="I46" s="313">
        <v>25</v>
      </c>
      <c r="J46" s="758">
        <v>4950</v>
      </c>
      <c r="K46" s="315">
        <v>25</v>
      </c>
      <c r="L46" s="758">
        <v>4950</v>
      </c>
      <c r="M46" s="315">
        <v>25</v>
      </c>
      <c r="N46" s="758">
        <v>4950</v>
      </c>
      <c r="O46" s="317"/>
    </row>
    <row r="47" spans="1:15">
      <c r="A47" s="313">
        <v>37</v>
      </c>
      <c r="B47" s="315" t="s">
        <v>1367</v>
      </c>
      <c r="C47" s="758">
        <v>170</v>
      </c>
      <c r="D47" s="313">
        <v>100</v>
      </c>
      <c r="E47" s="754" t="s">
        <v>102</v>
      </c>
      <c r="F47" s="758">
        <v>17000</v>
      </c>
      <c r="G47" s="759">
        <v>25</v>
      </c>
      <c r="H47" s="758">
        <v>4250</v>
      </c>
      <c r="I47" s="313">
        <v>25</v>
      </c>
      <c r="J47" s="758">
        <v>4250</v>
      </c>
      <c r="K47" s="315">
        <v>25</v>
      </c>
      <c r="L47" s="761">
        <v>4250</v>
      </c>
      <c r="M47" s="315">
        <v>25</v>
      </c>
      <c r="N47" s="758">
        <v>42590</v>
      </c>
      <c r="O47" s="317"/>
    </row>
    <row r="48" spans="1:15">
      <c r="A48" s="313">
        <v>38</v>
      </c>
      <c r="B48" s="315" t="s">
        <v>1368</v>
      </c>
      <c r="C48" s="758">
        <v>80</v>
      </c>
      <c r="D48" s="313">
        <v>240</v>
      </c>
      <c r="E48" s="754" t="s">
        <v>229</v>
      </c>
      <c r="F48" s="758">
        <v>19200</v>
      </c>
      <c r="G48" s="759">
        <v>60</v>
      </c>
      <c r="H48" s="315">
        <v>4800</v>
      </c>
      <c r="I48" s="313">
        <v>60</v>
      </c>
      <c r="J48" s="315">
        <v>4800</v>
      </c>
      <c r="K48" s="315">
        <v>60</v>
      </c>
      <c r="L48" s="315">
        <v>4800</v>
      </c>
      <c r="M48" s="315">
        <v>60</v>
      </c>
      <c r="N48" s="315">
        <v>4800</v>
      </c>
      <c r="O48" s="317"/>
    </row>
    <row r="49" spans="1:15">
      <c r="A49" s="313">
        <v>39</v>
      </c>
      <c r="B49" s="315" t="s">
        <v>1369</v>
      </c>
      <c r="C49" s="758">
        <v>5</v>
      </c>
      <c r="D49" s="313">
        <v>240</v>
      </c>
      <c r="E49" s="754" t="s">
        <v>229</v>
      </c>
      <c r="F49" s="758">
        <v>1200</v>
      </c>
      <c r="G49" s="759">
        <v>60</v>
      </c>
      <c r="H49" s="315">
        <v>300</v>
      </c>
      <c r="I49" s="313">
        <v>60</v>
      </c>
      <c r="J49" s="315">
        <v>300</v>
      </c>
      <c r="K49" s="315">
        <v>60</v>
      </c>
      <c r="L49" s="315">
        <v>300</v>
      </c>
      <c r="M49" s="315">
        <v>60</v>
      </c>
      <c r="N49" s="315">
        <v>300</v>
      </c>
      <c r="O49" s="317"/>
    </row>
    <row r="50" spans="1:15">
      <c r="A50" s="313">
        <v>40</v>
      </c>
      <c r="B50" s="315" t="s">
        <v>1370</v>
      </c>
      <c r="C50" s="758">
        <v>3</v>
      </c>
      <c r="D50" s="313">
        <v>240</v>
      </c>
      <c r="E50" s="754" t="s">
        <v>229</v>
      </c>
      <c r="F50" s="758">
        <v>720</v>
      </c>
      <c r="G50" s="759">
        <v>60</v>
      </c>
      <c r="H50" s="315">
        <v>180</v>
      </c>
      <c r="I50" s="313">
        <v>60</v>
      </c>
      <c r="J50" s="315">
        <v>180</v>
      </c>
      <c r="K50" s="315">
        <v>60</v>
      </c>
      <c r="L50" s="315">
        <v>180</v>
      </c>
      <c r="M50" s="315">
        <v>60</v>
      </c>
      <c r="N50" s="315">
        <v>180</v>
      </c>
      <c r="O50" s="317"/>
    </row>
    <row r="51" spans="1:15">
      <c r="A51" s="313">
        <v>41</v>
      </c>
      <c r="B51" s="315" t="s">
        <v>1371</v>
      </c>
      <c r="C51" s="758">
        <v>60</v>
      </c>
      <c r="D51" s="313">
        <v>4</v>
      </c>
      <c r="E51" s="754" t="s">
        <v>1372</v>
      </c>
      <c r="F51" s="758">
        <v>240</v>
      </c>
      <c r="G51" s="759">
        <v>1</v>
      </c>
      <c r="H51" s="315">
        <v>60</v>
      </c>
      <c r="I51" s="313">
        <v>1</v>
      </c>
      <c r="J51" s="315">
        <v>60</v>
      </c>
      <c r="K51" s="315">
        <v>1</v>
      </c>
      <c r="L51" s="315">
        <v>60</v>
      </c>
      <c r="M51" s="315">
        <v>1</v>
      </c>
      <c r="N51" s="315">
        <v>60</v>
      </c>
      <c r="O51" s="317"/>
    </row>
    <row r="52" spans="1:15">
      <c r="A52" s="313">
        <v>42</v>
      </c>
      <c r="B52" s="315" t="s">
        <v>1373</v>
      </c>
      <c r="C52" s="758">
        <v>25</v>
      </c>
      <c r="D52" s="313">
        <v>8</v>
      </c>
      <c r="E52" s="754" t="s">
        <v>1374</v>
      </c>
      <c r="F52" s="758">
        <v>200</v>
      </c>
      <c r="G52" s="759">
        <v>2</v>
      </c>
      <c r="H52" s="315">
        <v>50</v>
      </c>
      <c r="I52" s="313">
        <v>2</v>
      </c>
      <c r="J52" s="315">
        <v>50</v>
      </c>
      <c r="K52" s="315">
        <v>2</v>
      </c>
      <c r="L52" s="315">
        <v>50</v>
      </c>
      <c r="M52" s="315">
        <v>2</v>
      </c>
      <c r="N52" s="315">
        <v>50</v>
      </c>
      <c r="O52" s="317"/>
    </row>
    <row r="53" spans="1:15">
      <c r="A53" s="313">
        <v>43</v>
      </c>
      <c r="B53" s="315" t="s">
        <v>1375</v>
      </c>
      <c r="C53" s="758">
        <v>40</v>
      </c>
      <c r="D53" s="313">
        <v>8</v>
      </c>
      <c r="E53" s="754" t="s">
        <v>1376</v>
      </c>
      <c r="F53" s="758">
        <v>320</v>
      </c>
      <c r="G53" s="759">
        <v>2</v>
      </c>
      <c r="H53" s="315">
        <v>80</v>
      </c>
      <c r="I53" s="313">
        <v>2</v>
      </c>
      <c r="J53" s="315">
        <v>80</v>
      </c>
      <c r="K53" s="315">
        <v>2</v>
      </c>
      <c r="L53" s="315">
        <v>80</v>
      </c>
      <c r="M53" s="315">
        <v>2</v>
      </c>
      <c r="N53" s="315">
        <v>80</v>
      </c>
      <c r="O53" s="317"/>
    </row>
    <row r="54" spans="1:15">
      <c r="A54" s="313">
        <v>44</v>
      </c>
      <c r="B54" s="315" t="s">
        <v>1323</v>
      </c>
      <c r="C54" s="758">
        <v>480</v>
      </c>
      <c r="D54" s="313">
        <v>4</v>
      </c>
      <c r="E54" s="754" t="s">
        <v>1377</v>
      </c>
      <c r="F54" s="758">
        <v>1920</v>
      </c>
      <c r="G54" s="759">
        <v>1</v>
      </c>
      <c r="H54" s="315">
        <v>480</v>
      </c>
      <c r="I54" s="313">
        <v>1</v>
      </c>
      <c r="J54" s="315">
        <v>480</v>
      </c>
      <c r="K54" s="315">
        <v>1</v>
      </c>
      <c r="L54" s="315">
        <v>480</v>
      </c>
      <c r="M54" s="315">
        <v>1</v>
      </c>
      <c r="N54" s="315">
        <v>480</v>
      </c>
      <c r="O54" s="317"/>
    </row>
    <row r="55" spans="1:15">
      <c r="A55" s="313">
        <v>45</v>
      </c>
      <c r="B55" s="315" t="s">
        <v>1378</v>
      </c>
      <c r="C55" s="758">
        <v>280</v>
      </c>
      <c r="D55" s="313">
        <v>8</v>
      </c>
      <c r="E55" s="754" t="s">
        <v>229</v>
      </c>
      <c r="F55" s="758">
        <v>2240</v>
      </c>
      <c r="G55" s="759">
        <v>2</v>
      </c>
      <c r="H55" s="315">
        <v>560</v>
      </c>
      <c r="I55" s="313">
        <v>2</v>
      </c>
      <c r="J55" s="315">
        <v>560</v>
      </c>
      <c r="K55" s="315">
        <v>2</v>
      </c>
      <c r="L55" s="315">
        <v>560</v>
      </c>
      <c r="M55" s="315">
        <v>2</v>
      </c>
      <c r="N55" s="315">
        <v>560</v>
      </c>
      <c r="O55" s="317"/>
    </row>
    <row r="56" spans="1:15">
      <c r="A56" s="313">
        <v>46</v>
      </c>
      <c r="B56" s="315" t="s">
        <v>1379</v>
      </c>
      <c r="C56" s="758">
        <v>50</v>
      </c>
      <c r="D56" s="313">
        <v>8</v>
      </c>
      <c r="E56" s="754" t="s">
        <v>229</v>
      </c>
      <c r="F56" s="758">
        <v>400</v>
      </c>
      <c r="G56" s="759">
        <v>2</v>
      </c>
      <c r="H56" s="315">
        <v>100</v>
      </c>
      <c r="I56" s="313">
        <v>2</v>
      </c>
      <c r="J56" s="315">
        <v>100</v>
      </c>
      <c r="K56" s="315">
        <v>2</v>
      </c>
      <c r="L56" s="315">
        <v>100</v>
      </c>
      <c r="M56" s="315">
        <v>2</v>
      </c>
      <c r="N56" s="315">
        <v>100</v>
      </c>
      <c r="O56" s="317"/>
    </row>
    <row r="57" spans="1:15">
      <c r="A57" s="313">
        <v>47</v>
      </c>
      <c r="B57" s="315" t="s">
        <v>1380</v>
      </c>
      <c r="C57" s="758">
        <v>120</v>
      </c>
      <c r="D57" s="313">
        <v>16</v>
      </c>
      <c r="E57" s="754" t="s">
        <v>229</v>
      </c>
      <c r="F57" s="758">
        <v>1920</v>
      </c>
      <c r="G57" s="759">
        <v>4</v>
      </c>
      <c r="H57" s="315">
        <v>480</v>
      </c>
      <c r="I57" s="313">
        <v>4</v>
      </c>
      <c r="J57" s="315">
        <v>480</v>
      </c>
      <c r="K57" s="315">
        <v>4</v>
      </c>
      <c r="L57" s="315">
        <v>480</v>
      </c>
      <c r="M57" s="315">
        <v>4</v>
      </c>
      <c r="N57" s="315">
        <v>480</v>
      </c>
      <c r="O57" s="317"/>
    </row>
    <row r="58" spans="1:15">
      <c r="A58" s="313">
        <v>48</v>
      </c>
      <c r="B58" s="315" t="s">
        <v>1381</v>
      </c>
      <c r="C58" s="758">
        <v>490</v>
      </c>
      <c r="D58" s="313">
        <v>48</v>
      </c>
      <c r="E58" s="754" t="s">
        <v>229</v>
      </c>
      <c r="F58" s="758" t="s">
        <v>1382</v>
      </c>
      <c r="G58" s="759">
        <v>12</v>
      </c>
      <c r="H58" s="315">
        <v>5880</v>
      </c>
      <c r="I58" s="313">
        <v>12</v>
      </c>
      <c r="J58" s="315">
        <v>5880</v>
      </c>
      <c r="K58" s="315">
        <v>12</v>
      </c>
      <c r="L58" s="315">
        <v>5880</v>
      </c>
      <c r="M58" s="315">
        <v>12</v>
      </c>
      <c r="N58" s="315">
        <v>5880</v>
      </c>
      <c r="O58" s="317"/>
    </row>
    <row r="59" spans="1:15">
      <c r="A59" s="313">
        <v>49</v>
      </c>
      <c r="B59" s="315" t="s">
        <v>1383</v>
      </c>
      <c r="C59" s="758">
        <v>1000</v>
      </c>
      <c r="D59" s="313">
        <v>12</v>
      </c>
      <c r="E59" s="754" t="s">
        <v>229</v>
      </c>
      <c r="F59" s="758">
        <v>12000</v>
      </c>
      <c r="G59" s="759">
        <v>3</v>
      </c>
      <c r="H59" s="315">
        <v>3000</v>
      </c>
      <c r="I59" s="313">
        <v>3</v>
      </c>
      <c r="J59" s="315">
        <v>3000</v>
      </c>
      <c r="K59" s="315">
        <v>3</v>
      </c>
      <c r="L59" s="315">
        <v>3000</v>
      </c>
      <c r="M59" s="315">
        <v>3</v>
      </c>
      <c r="N59" s="315">
        <v>3000</v>
      </c>
      <c r="O59" s="317"/>
    </row>
    <row r="60" spans="1:15">
      <c r="A60" s="313">
        <v>50</v>
      </c>
      <c r="B60" s="315" t="s">
        <v>1384</v>
      </c>
      <c r="C60" s="758">
        <v>15</v>
      </c>
      <c r="D60" s="313">
        <v>16</v>
      </c>
      <c r="E60" s="754" t="s">
        <v>229</v>
      </c>
      <c r="F60" s="758">
        <v>240</v>
      </c>
      <c r="G60" s="759">
        <v>4</v>
      </c>
      <c r="H60" s="315">
        <v>60</v>
      </c>
      <c r="I60" s="313">
        <v>4</v>
      </c>
      <c r="J60" s="315">
        <v>60</v>
      </c>
      <c r="K60" s="315">
        <v>4</v>
      </c>
      <c r="L60" s="315">
        <v>60</v>
      </c>
      <c r="M60" s="315">
        <v>4</v>
      </c>
      <c r="N60" s="315">
        <v>60</v>
      </c>
      <c r="O60" s="317"/>
    </row>
    <row r="61" spans="1:15">
      <c r="A61" s="313">
        <v>51</v>
      </c>
      <c r="B61" s="315" t="s">
        <v>541</v>
      </c>
      <c r="C61" s="758">
        <v>150</v>
      </c>
      <c r="D61" s="313">
        <v>8</v>
      </c>
      <c r="E61" s="754" t="s">
        <v>229</v>
      </c>
      <c r="F61" s="758">
        <v>1200</v>
      </c>
      <c r="G61" s="759">
        <v>2</v>
      </c>
      <c r="H61" s="315">
        <v>300</v>
      </c>
      <c r="I61" s="313">
        <v>2</v>
      </c>
      <c r="J61" s="315">
        <v>300</v>
      </c>
      <c r="K61" s="315">
        <v>2</v>
      </c>
      <c r="L61" s="315">
        <v>300</v>
      </c>
      <c r="M61" s="315">
        <v>2</v>
      </c>
      <c r="N61" s="315">
        <v>300</v>
      </c>
      <c r="O61" s="317"/>
    </row>
    <row r="62" spans="1:15">
      <c r="A62" s="313">
        <v>52</v>
      </c>
      <c r="B62" s="315" t="s">
        <v>129</v>
      </c>
      <c r="C62" s="758">
        <v>50</v>
      </c>
      <c r="D62" s="313">
        <v>10</v>
      </c>
      <c r="E62" s="754" t="s">
        <v>229</v>
      </c>
      <c r="F62" s="758">
        <v>500</v>
      </c>
      <c r="G62" s="759">
        <v>2</v>
      </c>
      <c r="H62" s="315">
        <v>100</v>
      </c>
      <c r="I62" s="313">
        <v>3</v>
      </c>
      <c r="J62" s="315">
        <v>150</v>
      </c>
      <c r="K62" s="315">
        <v>2</v>
      </c>
      <c r="L62" s="315">
        <v>100</v>
      </c>
      <c r="M62" s="315">
        <v>3</v>
      </c>
      <c r="N62" s="315">
        <v>150</v>
      </c>
      <c r="O62" s="317"/>
    </row>
    <row r="63" spans="1:15">
      <c r="A63" s="313">
        <v>53</v>
      </c>
      <c r="B63" s="315" t="s">
        <v>128</v>
      </c>
      <c r="C63" s="758">
        <v>75</v>
      </c>
      <c r="D63" s="313">
        <v>30</v>
      </c>
      <c r="E63" s="754" t="s">
        <v>229</v>
      </c>
      <c r="F63" s="758">
        <v>2250</v>
      </c>
      <c r="G63" s="759">
        <v>5</v>
      </c>
      <c r="H63" s="315">
        <v>375</v>
      </c>
      <c r="I63" s="313">
        <v>10</v>
      </c>
      <c r="J63" s="315">
        <v>750</v>
      </c>
      <c r="K63" s="315">
        <v>5</v>
      </c>
      <c r="L63" s="315">
        <v>375</v>
      </c>
      <c r="M63" s="315">
        <v>10</v>
      </c>
      <c r="N63" s="315">
        <v>750</v>
      </c>
      <c r="O63" s="317"/>
    </row>
    <row r="64" spans="1:15">
      <c r="A64" s="313">
        <v>54</v>
      </c>
      <c r="B64" s="315" t="s">
        <v>1385</v>
      </c>
      <c r="C64" s="758">
        <v>30</v>
      </c>
      <c r="D64" s="313">
        <v>10</v>
      </c>
      <c r="E64" s="754" t="s">
        <v>229</v>
      </c>
      <c r="F64" s="758">
        <v>300</v>
      </c>
      <c r="G64" s="759"/>
      <c r="H64" s="315"/>
      <c r="I64" s="313">
        <v>4</v>
      </c>
      <c r="J64" s="315">
        <v>120</v>
      </c>
      <c r="K64" s="315">
        <v>3</v>
      </c>
      <c r="L64" s="315">
        <v>90</v>
      </c>
      <c r="M64" s="315">
        <v>3</v>
      </c>
      <c r="N64" s="315">
        <v>90</v>
      </c>
      <c r="O64" s="317"/>
    </row>
    <row r="65" spans="1:15">
      <c r="A65" s="313">
        <v>55</v>
      </c>
      <c r="B65" s="315" t="s">
        <v>1386</v>
      </c>
      <c r="C65" s="758">
        <v>75</v>
      </c>
      <c r="D65" s="313">
        <v>20</v>
      </c>
      <c r="E65" s="754" t="s">
        <v>229</v>
      </c>
      <c r="F65" s="758">
        <v>1500</v>
      </c>
      <c r="G65" s="759"/>
      <c r="H65" s="315"/>
      <c r="I65" s="313">
        <v>10</v>
      </c>
      <c r="J65" s="315">
        <v>750</v>
      </c>
      <c r="K65" s="315">
        <v>5</v>
      </c>
      <c r="L65" s="315">
        <v>375</v>
      </c>
      <c r="M65" s="315">
        <v>5</v>
      </c>
      <c r="N65" s="315">
        <v>750</v>
      </c>
      <c r="O65" s="317"/>
    </row>
    <row r="66" spans="1:15">
      <c r="A66" s="313">
        <v>56</v>
      </c>
      <c r="B66" s="315" t="s">
        <v>1387</v>
      </c>
      <c r="C66" s="758">
        <v>80</v>
      </c>
      <c r="D66" s="313">
        <v>10</v>
      </c>
      <c r="E66" s="754" t="s">
        <v>229</v>
      </c>
      <c r="F66" s="758">
        <v>800</v>
      </c>
      <c r="G66" s="759"/>
      <c r="H66" s="315"/>
      <c r="I66" s="313">
        <v>4</v>
      </c>
      <c r="J66" s="315">
        <v>320</v>
      </c>
      <c r="K66" s="315">
        <v>3</v>
      </c>
      <c r="L66" s="315">
        <v>240</v>
      </c>
      <c r="M66" s="315">
        <v>3</v>
      </c>
      <c r="N66" s="315">
        <v>240</v>
      </c>
      <c r="O66" s="317"/>
    </row>
    <row r="67" spans="1:15">
      <c r="A67" s="313">
        <v>57</v>
      </c>
      <c r="B67" s="315" t="s">
        <v>1388</v>
      </c>
      <c r="C67" s="758">
        <v>40</v>
      </c>
      <c r="D67" s="313">
        <v>50</v>
      </c>
      <c r="E67" s="754" t="s">
        <v>229</v>
      </c>
      <c r="F67" s="758">
        <v>2000</v>
      </c>
      <c r="G67" s="759">
        <v>5</v>
      </c>
      <c r="H67" s="315">
        <v>250</v>
      </c>
      <c r="I67" s="313">
        <v>20</v>
      </c>
      <c r="J67" s="315">
        <v>800</v>
      </c>
      <c r="K67" s="315">
        <v>10</v>
      </c>
      <c r="L67" s="315">
        <v>400</v>
      </c>
      <c r="M67" s="315">
        <v>15</v>
      </c>
      <c r="N67" s="315">
        <v>600</v>
      </c>
      <c r="O67" s="317"/>
    </row>
    <row r="68" spans="1:15">
      <c r="A68" s="313">
        <v>58</v>
      </c>
      <c r="B68" s="315" t="s">
        <v>1389</v>
      </c>
      <c r="C68" s="758">
        <v>25</v>
      </c>
      <c r="D68" s="313">
        <v>30</v>
      </c>
      <c r="E68" s="754" t="s">
        <v>229</v>
      </c>
      <c r="F68" s="758">
        <v>750</v>
      </c>
      <c r="G68" s="759">
        <v>5</v>
      </c>
      <c r="H68" s="315">
        <v>150</v>
      </c>
      <c r="I68" s="313">
        <v>10</v>
      </c>
      <c r="J68" s="315">
        <v>300</v>
      </c>
      <c r="K68" s="315">
        <v>5</v>
      </c>
      <c r="L68" s="315">
        <v>150</v>
      </c>
      <c r="M68" s="315">
        <v>10</v>
      </c>
      <c r="N68" s="315">
        <v>150</v>
      </c>
      <c r="O68" s="317"/>
    </row>
    <row r="69" spans="1:15">
      <c r="A69" s="313">
        <v>59</v>
      </c>
      <c r="B69" s="315" t="s">
        <v>677</v>
      </c>
      <c r="C69" s="758">
        <v>100</v>
      </c>
      <c r="D69" s="313">
        <v>10</v>
      </c>
      <c r="E69" s="754" t="s">
        <v>229</v>
      </c>
      <c r="F69" s="758">
        <v>1000</v>
      </c>
      <c r="G69" s="759"/>
      <c r="H69" s="315"/>
      <c r="I69" s="313">
        <v>10</v>
      </c>
      <c r="J69" s="315">
        <v>1000</v>
      </c>
      <c r="K69" s="315"/>
      <c r="L69" s="315"/>
      <c r="M69" s="315"/>
      <c r="N69" s="315"/>
      <c r="O69" s="317"/>
    </row>
    <row r="70" spans="1:15">
      <c r="A70" s="313">
        <v>60</v>
      </c>
      <c r="B70" s="315" t="s">
        <v>131</v>
      </c>
      <c r="C70" s="758"/>
      <c r="D70" s="313">
        <v>10</v>
      </c>
      <c r="E70" s="754" t="s">
        <v>229</v>
      </c>
      <c r="F70" s="758"/>
      <c r="G70" s="759"/>
      <c r="H70" s="315"/>
      <c r="I70" s="313">
        <v>10</v>
      </c>
      <c r="J70" s="315"/>
      <c r="K70" s="315"/>
      <c r="L70" s="315"/>
      <c r="M70" s="315"/>
      <c r="N70" s="315"/>
      <c r="O70" s="317"/>
    </row>
    <row r="71" spans="1:15">
      <c r="A71" s="313">
        <v>61</v>
      </c>
      <c r="B71" s="315" t="s">
        <v>1390</v>
      </c>
      <c r="C71" s="758"/>
      <c r="D71" s="313">
        <v>10</v>
      </c>
      <c r="E71" s="754" t="s">
        <v>229</v>
      </c>
      <c r="F71" s="758"/>
      <c r="G71" s="759"/>
      <c r="H71" s="315"/>
      <c r="I71" s="313">
        <v>10</v>
      </c>
      <c r="J71" s="315"/>
      <c r="K71" s="315"/>
      <c r="L71" s="315"/>
      <c r="M71" s="315"/>
      <c r="N71" s="315"/>
      <c r="O71" s="317"/>
    </row>
    <row r="72" spans="1:15">
      <c r="A72" s="313">
        <v>62</v>
      </c>
      <c r="B72" s="315" t="s">
        <v>1391</v>
      </c>
      <c r="C72" s="758">
        <v>500</v>
      </c>
      <c r="D72" s="313">
        <v>15</v>
      </c>
      <c r="E72" s="754" t="s">
        <v>587</v>
      </c>
      <c r="F72" s="758">
        <v>7500</v>
      </c>
      <c r="G72" s="759"/>
      <c r="H72" s="315"/>
      <c r="I72" s="313">
        <v>5</v>
      </c>
      <c r="J72" s="315">
        <v>1500</v>
      </c>
      <c r="K72" s="315">
        <v>5</v>
      </c>
      <c r="L72" s="315">
        <v>1500</v>
      </c>
      <c r="M72" s="315">
        <v>5</v>
      </c>
      <c r="N72" s="315">
        <v>1500</v>
      </c>
      <c r="O72" s="317"/>
    </row>
    <row r="73" spans="1:15">
      <c r="A73" s="313">
        <v>63</v>
      </c>
      <c r="B73" s="315" t="s">
        <v>1392</v>
      </c>
      <c r="C73" s="758">
        <v>120</v>
      </c>
      <c r="D73" s="313">
        <v>20</v>
      </c>
      <c r="E73" s="754" t="s">
        <v>229</v>
      </c>
      <c r="F73" s="758">
        <v>2400</v>
      </c>
      <c r="G73" s="759">
        <v>5</v>
      </c>
      <c r="H73" s="315">
        <v>600</v>
      </c>
      <c r="I73" s="313">
        <v>5</v>
      </c>
      <c r="J73" s="315">
        <v>600</v>
      </c>
      <c r="K73" s="315">
        <v>5</v>
      </c>
      <c r="L73" s="315">
        <v>600</v>
      </c>
      <c r="M73" s="315">
        <v>5</v>
      </c>
      <c r="N73" s="315">
        <v>600</v>
      </c>
      <c r="O73" s="317"/>
    </row>
    <row r="74" spans="1:15">
      <c r="A74" s="313">
        <v>64</v>
      </c>
      <c r="B74" s="315" t="s">
        <v>1393</v>
      </c>
      <c r="C74" s="758">
        <v>250</v>
      </c>
      <c r="D74" s="313">
        <v>2</v>
      </c>
      <c r="E74" s="754" t="s">
        <v>229</v>
      </c>
      <c r="F74" s="758">
        <v>500</v>
      </c>
      <c r="G74" s="759"/>
      <c r="H74" s="315"/>
      <c r="I74" s="313">
        <v>2</v>
      </c>
      <c r="J74" s="315">
        <v>500</v>
      </c>
      <c r="K74" s="315"/>
      <c r="L74" s="315"/>
      <c r="M74" s="315"/>
      <c r="N74" s="315"/>
      <c r="O74" s="317"/>
    </row>
    <row r="75" spans="1:15">
      <c r="A75" s="313">
        <v>65</v>
      </c>
      <c r="B75" s="315" t="s">
        <v>1036</v>
      </c>
      <c r="C75" s="758">
        <v>150</v>
      </c>
      <c r="D75" s="313">
        <v>4</v>
      </c>
      <c r="E75" s="754" t="s">
        <v>229</v>
      </c>
      <c r="F75" s="758">
        <v>600</v>
      </c>
      <c r="G75" s="759">
        <v>1</v>
      </c>
      <c r="H75" s="315">
        <v>150</v>
      </c>
      <c r="I75" s="313">
        <v>1</v>
      </c>
      <c r="J75" s="315">
        <v>150</v>
      </c>
      <c r="K75" s="315">
        <v>1</v>
      </c>
      <c r="L75" s="315">
        <v>150</v>
      </c>
      <c r="M75" s="315">
        <v>1</v>
      </c>
      <c r="N75" s="315">
        <v>150</v>
      </c>
      <c r="O75" s="317"/>
    </row>
    <row r="76" spans="1:15">
      <c r="A76" s="313"/>
      <c r="B76" s="315"/>
      <c r="C76" s="315"/>
      <c r="D76" s="313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7"/>
    </row>
    <row r="77" spans="1:15">
      <c r="A77" s="313" t="s">
        <v>66</v>
      </c>
      <c r="B77" s="313"/>
      <c r="C77" s="313"/>
      <c r="D77" s="313"/>
      <c r="E77" s="313"/>
      <c r="F77" s="760">
        <f>SUM(F11:F76)</f>
        <v>212035.6</v>
      </c>
      <c r="G77" s="313"/>
      <c r="H77" s="760">
        <f>SUM(H11:H76)</f>
        <v>58940.4</v>
      </c>
      <c r="I77" s="313"/>
      <c r="J77" s="760">
        <f>SUM(J11:J76)</f>
        <v>60073.4</v>
      </c>
      <c r="K77" s="313"/>
      <c r="L77" s="760">
        <f>SUM(L11:L76)</f>
        <v>56983.4</v>
      </c>
      <c r="M77" s="760"/>
      <c r="N77" s="760">
        <f>SUM(N11:N76)</f>
        <v>95323.4</v>
      </c>
      <c r="O77" s="317"/>
    </row>
    <row r="78" spans="1:15">
      <c r="A78" s="750"/>
      <c r="B78" s="749"/>
      <c r="C78" s="749"/>
      <c r="D78" s="749"/>
      <c r="E78" s="749"/>
      <c r="F78" s="762"/>
      <c r="G78" s="749"/>
      <c r="H78" s="762"/>
      <c r="I78" s="749"/>
      <c r="J78" s="764"/>
      <c r="K78" s="393"/>
      <c r="L78" s="764"/>
      <c r="M78" s="762"/>
      <c r="N78" s="762"/>
      <c r="O78" s="317"/>
    </row>
    <row r="79" spans="1:15">
      <c r="A79" s="750"/>
      <c r="B79" s="749"/>
      <c r="C79" s="749"/>
      <c r="D79" s="749"/>
      <c r="E79" s="749"/>
      <c r="F79" s="762"/>
      <c r="G79" s="749"/>
      <c r="H79" s="762"/>
      <c r="I79" s="749"/>
      <c r="J79" s="762"/>
      <c r="K79" s="749"/>
      <c r="L79" s="762"/>
      <c r="M79" s="762"/>
      <c r="N79" s="762"/>
      <c r="O79" s="317"/>
    </row>
    <row r="80" spans="1:15">
      <c r="A80" s="750"/>
      <c r="B80" s="749"/>
      <c r="C80" s="749"/>
      <c r="D80" s="749"/>
      <c r="E80" s="749"/>
      <c r="F80" s="762"/>
      <c r="G80" s="749"/>
      <c r="H80" s="762"/>
      <c r="I80" s="749"/>
      <c r="J80" s="762"/>
      <c r="K80" s="749"/>
      <c r="L80" s="762"/>
      <c r="M80" s="762"/>
      <c r="N80" s="762"/>
      <c r="O80" s="317"/>
    </row>
    <row r="81" spans="1:14">
      <c r="A81" s="325"/>
      <c r="B81" s="324"/>
      <c r="C81" s="326"/>
      <c r="D81" s="327"/>
      <c r="E81" s="328"/>
      <c r="F81" s="324"/>
      <c r="G81" s="324"/>
      <c r="H81" s="276"/>
      <c r="I81" s="324"/>
      <c r="J81" s="961" t="s">
        <v>1394</v>
      </c>
      <c r="K81" s="961"/>
      <c r="L81" s="961"/>
      <c r="M81" s="324"/>
      <c r="N81" s="324"/>
    </row>
    <row r="82" spans="1:14">
      <c r="A82" s="325"/>
      <c r="B82" s="324"/>
      <c r="C82" s="324" t="s">
        <v>2</v>
      </c>
      <c r="D82" s="326"/>
      <c r="E82" s="327"/>
      <c r="F82" s="328"/>
      <c r="G82" s="324"/>
      <c r="H82" s="324"/>
      <c r="I82" s="324"/>
      <c r="J82" s="886" t="s">
        <v>0</v>
      </c>
      <c r="K82" s="886"/>
      <c r="L82" s="886"/>
      <c r="M82" s="324"/>
      <c r="N82" s="324"/>
    </row>
  </sheetData>
  <sheetProtection password="CCFC" sheet="1" objects="1" scenarios="1" selectLockedCells="1" selectUnlockedCells="1"/>
  <mergeCells count="10">
    <mergeCell ref="J81:L81"/>
    <mergeCell ref="J82:L82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tabSelected="1" topLeftCell="A22" workbookViewId="0">
      <selection activeCell="H42" sqref="H42"/>
    </sheetView>
  </sheetViews>
  <sheetFormatPr defaultRowHeight="15"/>
  <cols>
    <col min="2" max="2" width="17.42578125" customWidth="1"/>
    <col min="6" max="6" width="11.28515625" customWidth="1"/>
    <col min="10" max="10" width="11" customWidth="1"/>
    <col min="12" max="12" width="11.7109375" customWidth="1"/>
    <col min="17" max="17" width="13.710937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59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312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314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05" t="s">
        <v>48</v>
      </c>
      <c r="C9" s="306" t="s">
        <v>47</v>
      </c>
      <c r="D9" s="884" t="s">
        <v>46</v>
      </c>
      <c r="E9" s="885"/>
      <c r="F9" s="30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315</v>
      </c>
      <c r="C11" s="125"/>
      <c r="D11" s="316"/>
      <c r="E11" s="313"/>
      <c r="F11" s="127"/>
      <c r="G11" s="313"/>
      <c r="H11" s="128"/>
      <c r="I11" s="313"/>
      <c r="J11" s="128"/>
      <c r="K11" s="313"/>
      <c r="L11" s="128"/>
      <c r="M11" s="313"/>
      <c r="N11" s="128"/>
      <c r="O11" s="317"/>
    </row>
    <row r="12" spans="1:15">
      <c r="A12" s="313"/>
      <c r="B12" s="315" t="s">
        <v>316</v>
      </c>
      <c r="C12" s="130">
        <v>1200</v>
      </c>
      <c r="D12" s="316">
        <v>4</v>
      </c>
      <c r="E12" s="313" t="s">
        <v>317</v>
      </c>
      <c r="F12" s="127">
        <v>4800</v>
      </c>
      <c r="G12" s="313"/>
      <c r="H12" s="128"/>
      <c r="I12" s="313">
        <v>2</v>
      </c>
      <c r="J12" s="128">
        <v>2400</v>
      </c>
      <c r="K12" s="313">
        <v>2</v>
      </c>
      <c r="L12" s="128">
        <v>2400</v>
      </c>
      <c r="M12" s="313"/>
      <c r="N12" s="128"/>
      <c r="O12" s="317"/>
    </row>
    <row r="13" spans="1:15">
      <c r="A13" s="313"/>
      <c r="B13" s="315" t="s">
        <v>318</v>
      </c>
      <c r="C13" s="130">
        <v>1000</v>
      </c>
      <c r="D13" s="316">
        <v>4</v>
      </c>
      <c r="E13" s="313" t="s">
        <v>317</v>
      </c>
      <c r="F13" s="127">
        <v>4000</v>
      </c>
      <c r="G13" s="313"/>
      <c r="H13" s="128"/>
      <c r="I13" s="313">
        <v>2</v>
      </c>
      <c r="J13" s="128">
        <v>2000</v>
      </c>
      <c r="K13" s="313">
        <v>2</v>
      </c>
      <c r="L13" s="128">
        <v>2000</v>
      </c>
      <c r="M13" s="313"/>
      <c r="N13" s="128"/>
      <c r="O13" s="317"/>
    </row>
    <row r="14" spans="1:15">
      <c r="A14" s="313"/>
      <c r="B14" s="315" t="s">
        <v>319</v>
      </c>
      <c r="C14" s="125">
        <v>2500</v>
      </c>
      <c r="D14" s="316">
        <v>2</v>
      </c>
      <c r="E14" s="313" t="s">
        <v>320</v>
      </c>
      <c r="F14" s="127">
        <v>5000</v>
      </c>
      <c r="G14" s="313"/>
      <c r="H14" s="128"/>
      <c r="I14" s="313">
        <v>1</v>
      </c>
      <c r="J14" s="128">
        <v>2500</v>
      </c>
      <c r="K14" s="313">
        <v>1</v>
      </c>
      <c r="L14" s="128">
        <v>2500</v>
      </c>
      <c r="M14" s="313"/>
      <c r="N14" s="128"/>
      <c r="O14" s="317"/>
    </row>
    <row r="15" spans="1:15">
      <c r="A15" s="313">
        <v>2</v>
      </c>
      <c r="B15" s="315" t="s">
        <v>321</v>
      </c>
      <c r="C15" s="125"/>
      <c r="D15" s="316"/>
      <c r="E15" s="313"/>
      <c r="F15" s="127"/>
      <c r="G15" s="313"/>
      <c r="H15" s="128"/>
      <c r="I15" s="313"/>
      <c r="J15" s="128"/>
      <c r="K15" s="313"/>
      <c r="L15" s="128"/>
      <c r="M15" s="313"/>
      <c r="N15" s="128"/>
      <c r="O15" s="317"/>
    </row>
    <row r="16" spans="1:15">
      <c r="A16" s="313"/>
      <c r="B16" s="315" t="s">
        <v>316</v>
      </c>
      <c r="C16" s="130">
        <v>1200</v>
      </c>
      <c r="D16" s="316">
        <v>4</v>
      </c>
      <c r="E16" s="313" t="s">
        <v>317</v>
      </c>
      <c r="F16" s="127">
        <v>4800</v>
      </c>
      <c r="G16" s="313"/>
      <c r="H16" s="128"/>
      <c r="I16" s="313">
        <v>2</v>
      </c>
      <c r="J16" s="128">
        <v>2400</v>
      </c>
      <c r="K16" s="313">
        <v>2</v>
      </c>
      <c r="L16" s="128">
        <v>2400</v>
      </c>
      <c r="M16" s="313"/>
      <c r="N16" s="128"/>
      <c r="O16" s="317"/>
    </row>
    <row r="17" spans="1:17">
      <c r="A17" s="313"/>
      <c r="B17" s="315" t="s">
        <v>318</v>
      </c>
      <c r="C17" s="130">
        <v>1000</v>
      </c>
      <c r="D17" s="316">
        <v>4</v>
      </c>
      <c r="E17" s="313" t="s">
        <v>317</v>
      </c>
      <c r="F17" s="127">
        <v>4000</v>
      </c>
      <c r="G17" s="313"/>
      <c r="H17" s="128"/>
      <c r="I17" s="313">
        <v>2</v>
      </c>
      <c r="J17" s="128">
        <v>2000</v>
      </c>
      <c r="K17" s="313">
        <v>2</v>
      </c>
      <c r="L17" s="128">
        <v>2000</v>
      </c>
      <c r="M17" s="313"/>
      <c r="N17" s="128"/>
      <c r="O17" s="317"/>
    </row>
    <row r="18" spans="1:17">
      <c r="A18" s="313"/>
      <c r="B18" s="315" t="s">
        <v>322</v>
      </c>
      <c r="C18" s="130">
        <v>1000</v>
      </c>
      <c r="D18" s="316">
        <v>2</v>
      </c>
      <c r="E18" s="313" t="s">
        <v>320</v>
      </c>
      <c r="F18" s="127">
        <v>2000</v>
      </c>
      <c r="G18" s="313"/>
      <c r="H18" s="128"/>
      <c r="I18" s="313">
        <v>1</v>
      </c>
      <c r="J18" s="128">
        <v>1000</v>
      </c>
      <c r="K18" s="313">
        <v>1</v>
      </c>
      <c r="L18" s="128">
        <v>1000</v>
      </c>
      <c r="M18" s="313"/>
      <c r="N18" s="128"/>
      <c r="O18" s="317"/>
    </row>
    <row r="19" spans="1:17">
      <c r="A19" s="313"/>
      <c r="B19" s="315" t="s">
        <v>323</v>
      </c>
      <c r="C19" s="130">
        <v>1000</v>
      </c>
      <c r="D19" s="316">
        <v>2</v>
      </c>
      <c r="E19" s="313" t="s">
        <v>320</v>
      </c>
      <c r="F19" s="127">
        <v>2000</v>
      </c>
      <c r="G19" s="313"/>
      <c r="H19" s="128"/>
      <c r="I19" s="313">
        <v>1</v>
      </c>
      <c r="J19" s="128">
        <v>1000</v>
      </c>
      <c r="K19" s="313">
        <v>1</v>
      </c>
      <c r="L19" s="128">
        <v>1000</v>
      </c>
      <c r="M19" s="313"/>
      <c r="N19" s="128"/>
      <c r="O19" s="317"/>
    </row>
    <row r="20" spans="1:17">
      <c r="A20" s="313"/>
      <c r="B20" s="315" t="s">
        <v>324</v>
      </c>
      <c r="C20" s="130">
        <v>1000</v>
      </c>
      <c r="D20" s="316">
        <v>2</v>
      </c>
      <c r="E20" s="313" t="s">
        <v>320</v>
      </c>
      <c r="F20" s="127">
        <v>2000</v>
      </c>
      <c r="G20" s="313"/>
      <c r="H20" s="128"/>
      <c r="I20" s="313">
        <v>1</v>
      </c>
      <c r="J20" s="128">
        <v>1000</v>
      </c>
      <c r="K20" s="313">
        <v>1</v>
      </c>
      <c r="L20" s="128">
        <v>1000</v>
      </c>
      <c r="M20" s="313"/>
      <c r="N20" s="128"/>
      <c r="O20" s="317"/>
    </row>
    <row r="21" spans="1:17">
      <c r="A21" s="313"/>
      <c r="B21" s="315" t="s">
        <v>325</v>
      </c>
      <c r="C21" s="125">
        <v>500</v>
      </c>
      <c r="D21" s="316">
        <v>2</v>
      </c>
      <c r="E21" s="313" t="s">
        <v>320</v>
      </c>
      <c r="F21" s="127">
        <v>1000</v>
      </c>
      <c r="G21" s="313"/>
      <c r="H21" s="128"/>
      <c r="I21" s="313">
        <v>1</v>
      </c>
      <c r="J21" s="128">
        <v>500</v>
      </c>
      <c r="K21" s="313">
        <v>1</v>
      </c>
      <c r="L21" s="128">
        <v>500</v>
      </c>
      <c r="M21" s="313"/>
      <c r="N21" s="128"/>
      <c r="O21" s="317"/>
    </row>
    <row r="22" spans="1:17">
      <c r="A22" s="313"/>
      <c r="B22" s="315" t="s">
        <v>326</v>
      </c>
      <c r="C22" s="125">
        <v>500</v>
      </c>
      <c r="D22" s="316">
        <v>2</v>
      </c>
      <c r="E22" s="313" t="s">
        <v>320</v>
      </c>
      <c r="F22" s="127">
        <v>1000</v>
      </c>
      <c r="G22" s="313"/>
      <c r="H22" s="128"/>
      <c r="I22" s="313">
        <v>1</v>
      </c>
      <c r="J22" s="128">
        <v>500</v>
      </c>
      <c r="K22" s="313">
        <v>1</v>
      </c>
      <c r="L22" s="128">
        <v>500</v>
      </c>
      <c r="M22" s="313"/>
      <c r="N22" s="128"/>
      <c r="O22" s="317"/>
    </row>
    <row r="23" spans="1:17">
      <c r="A23" s="313">
        <v>3</v>
      </c>
      <c r="B23" s="315" t="s">
        <v>327</v>
      </c>
      <c r="C23" s="125"/>
      <c r="D23" s="316"/>
      <c r="E23" s="313"/>
      <c r="F23" s="127"/>
      <c r="G23" s="313"/>
      <c r="H23" s="128"/>
      <c r="I23" s="313"/>
      <c r="J23" s="128"/>
      <c r="K23" s="313"/>
      <c r="L23" s="128"/>
      <c r="M23" s="313"/>
      <c r="N23" s="128"/>
      <c r="O23" s="317"/>
    </row>
    <row r="24" spans="1:17">
      <c r="A24" s="313"/>
      <c r="B24" s="315" t="s">
        <v>328</v>
      </c>
      <c r="C24" s="125">
        <v>1200</v>
      </c>
      <c r="D24" s="316">
        <v>1</v>
      </c>
      <c r="E24" s="313" t="s">
        <v>329</v>
      </c>
      <c r="F24" s="127">
        <v>1200</v>
      </c>
      <c r="G24" s="313">
        <v>1</v>
      </c>
      <c r="H24" s="128">
        <v>1200</v>
      </c>
      <c r="I24" s="313"/>
      <c r="J24" s="128"/>
      <c r="K24" s="313"/>
      <c r="L24" s="128"/>
      <c r="M24" s="313"/>
      <c r="N24" s="128"/>
      <c r="O24" s="317"/>
    </row>
    <row r="25" spans="1:17">
      <c r="A25" s="313">
        <v>4</v>
      </c>
      <c r="B25" s="315" t="s">
        <v>330</v>
      </c>
      <c r="C25" s="125">
        <v>500</v>
      </c>
      <c r="D25" s="316">
        <v>12</v>
      </c>
      <c r="E25" s="313" t="s">
        <v>331</v>
      </c>
      <c r="F25" s="127">
        <v>6000</v>
      </c>
      <c r="G25" s="313">
        <v>3</v>
      </c>
      <c r="H25" s="128">
        <v>1500</v>
      </c>
      <c r="I25" s="313">
        <v>3</v>
      </c>
      <c r="J25" s="128">
        <v>1500</v>
      </c>
      <c r="K25" s="313">
        <v>3</v>
      </c>
      <c r="L25" s="128">
        <v>1500</v>
      </c>
      <c r="M25" s="313">
        <v>3</v>
      </c>
      <c r="N25" s="128">
        <v>1500</v>
      </c>
      <c r="O25" s="317"/>
    </row>
    <row r="26" spans="1:17">
      <c r="A26" s="313"/>
      <c r="B26" s="315" t="s">
        <v>332</v>
      </c>
      <c r="C26" s="125">
        <v>50</v>
      </c>
      <c r="D26" s="316">
        <v>134</v>
      </c>
      <c r="E26" s="313" t="s">
        <v>333</v>
      </c>
      <c r="F26" s="127">
        <v>6700</v>
      </c>
      <c r="G26" s="313">
        <v>33</v>
      </c>
      <c r="H26" s="128">
        <v>1650</v>
      </c>
      <c r="I26" s="313">
        <v>33</v>
      </c>
      <c r="J26" s="128">
        <v>1650</v>
      </c>
      <c r="K26" s="313">
        <v>34</v>
      </c>
      <c r="L26" s="128">
        <v>1700</v>
      </c>
      <c r="M26" s="313">
        <v>34</v>
      </c>
      <c r="N26" s="128">
        <v>1700</v>
      </c>
      <c r="O26" s="317"/>
    </row>
    <row r="27" spans="1:17">
      <c r="A27" s="313"/>
      <c r="B27" s="315" t="s">
        <v>334</v>
      </c>
      <c r="C27" s="125">
        <v>55</v>
      </c>
      <c r="D27" s="316">
        <v>100</v>
      </c>
      <c r="E27" s="313" t="s">
        <v>333</v>
      </c>
      <c r="F27" s="127">
        <v>5500</v>
      </c>
      <c r="G27" s="313">
        <v>25</v>
      </c>
      <c r="H27" s="128">
        <v>1375</v>
      </c>
      <c r="I27" s="313">
        <v>25</v>
      </c>
      <c r="J27" s="128">
        <v>1375</v>
      </c>
      <c r="K27" s="313">
        <v>25</v>
      </c>
      <c r="L27" s="128">
        <v>1375</v>
      </c>
      <c r="M27" s="313">
        <v>25</v>
      </c>
      <c r="N27" s="128">
        <v>1375</v>
      </c>
      <c r="O27" s="317"/>
    </row>
    <row r="28" spans="1:17">
      <c r="A28" s="313"/>
      <c r="B28" s="315"/>
      <c r="C28" s="130"/>
      <c r="D28" s="318"/>
      <c r="E28" s="319"/>
      <c r="F28" s="127"/>
      <c r="G28" s="313"/>
      <c r="H28" s="128"/>
      <c r="I28" s="313"/>
      <c r="J28" s="128"/>
      <c r="K28" s="313"/>
      <c r="L28" s="128"/>
      <c r="M28" s="313"/>
      <c r="N28" s="128"/>
      <c r="O28" s="317"/>
    </row>
    <row r="29" spans="1:17">
      <c r="A29" s="313" t="s">
        <v>66</v>
      </c>
      <c r="B29" s="315"/>
      <c r="C29" s="130"/>
      <c r="D29" s="318"/>
      <c r="E29" s="319"/>
      <c r="F29" s="127">
        <f>SUM(F11:F28)</f>
        <v>50000</v>
      </c>
      <c r="G29" s="313"/>
      <c r="H29" s="128">
        <f>SUM(H11:H28)</f>
        <v>5725</v>
      </c>
      <c r="I29" s="313"/>
      <c r="J29" s="128">
        <f>SUM(J12:J28)</f>
        <v>19825</v>
      </c>
      <c r="K29" s="313"/>
      <c r="L29" s="128">
        <f>SUM(L12:L28)</f>
        <v>19875</v>
      </c>
      <c r="M29" s="313"/>
      <c r="N29" s="128">
        <f>SUM(N25:N28)</f>
        <v>4575</v>
      </c>
      <c r="O29" s="320"/>
    </row>
    <row r="30" spans="1:17">
      <c r="A30" s="283"/>
      <c r="B30" s="291"/>
      <c r="C30" s="321"/>
      <c r="D30" s="322"/>
      <c r="E30" s="323"/>
      <c r="F30" s="324"/>
      <c r="G30" s="324"/>
      <c r="H30" s="291"/>
      <c r="I30" s="291"/>
      <c r="J30" s="291"/>
      <c r="K30" s="291"/>
      <c r="L30" s="291"/>
      <c r="M30" s="291"/>
      <c r="N30" s="292"/>
    </row>
    <row r="31" spans="1:17">
      <c r="A31" s="325"/>
      <c r="B31" s="324" t="s">
        <v>2</v>
      </c>
      <c r="C31" s="326"/>
      <c r="D31" s="327"/>
      <c r="E31" s="328"/>
      <c r="F31" s="324"/>
      <c r="G31" s="324"/>
      <c r="H31" s="324"/>
      <c r="I31" s="324"/>
      <c r="J31" s="324"/>
      <c r="K31" s="324"/>
      <c r="L31" s="324"/>
      <c r="M31" s="324"/>
      <c r="N31" s="329"/>
      <c r="Q31" s="127"/>
    </row>
    <row r="32" spans="1:17">
      <c r="A32" s="325"/>
      <c r="B32" s="324"/>
      <c r="C32" s="326"/>
      <c r="D32" s="327"/>
      <c r="E32" s="328"/>
      <c r="F32" s="324"/>
      <c r="G32" s="324"/>
      <c r="H32" s="324" t="s">
        <v>1</v>
      </c>
      <c r="I32" s="324"/>
      <c r="J32" s="888" t="s">
        <v>335</v>
      </c>
      <c r="K32" s="888"/>
      <c r="L32" s="888"/>
      <c r="M32" s="324"/>
      <c r="N32" s="329"/>
      <c r="Q32" s="385"/>
    </row>
    <row r="33" spans="1:17">
      <c r="A33" s="325"/>
      <c r="B33" s="324"/>
      <c r="C33" s="326"/>
      <c r="D33" s="327"/>
      <c r="E33" s="328"/>
      <c r="F33" s="324"/>
      <c r="G33" s="324"/>
      <c r="H33" s="324"/>
      <c r="I33" s="324"/>
      <c r="J33" s="886" t="s">
        <v>0</v>
      </c>
      <c r="K33" s="886"/>
      <c r="L33" s="886"/>
      <c r="M33" s="324"/>
      <c r="N33" s="329"/>
      <c r="Q33" s="385"/>
    </row>
    <row r="34" spans="1:17">
      <c r="A34" s="297"/>
      <c r="B34" s="299"/>
      <c r="C34" s="294"/>
      <c r="D34" s="295"/>
      <c r="E34" s="296"/>
      <c r="F34" s="299"/>
      <c r="G34" s="299"/>
      <c r="H34" s="299"/>
      <c r="I34" s="299"/>
      <c r="J34" s="299"/>
      <c r="K34" s="299"/>
      <c r="L34" s="299"/>
      <c r="M34" s="299"/>
      <c r="N34" s="298"/>
      <c r="Q34" s="385"/>
    </row>
    <row r="35" spans="1:17">
      <c r="A35" s="276"/>
      <c r="B35" s="276"/>
      <c r="C35" s="277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Q35" s="385"/>
    </row>
    <row r="36" spans="1:17">
      <c r="Q36" s="244"/>
    </row>
  </sheetData>
  <sheetProtection password="CCFC" sheet="1" objects="1" scenarios="1" selectLockedCells="1" selectUnlockedCells="1"/>
  <mergeCells count="10">
    <mergeCell ref="J32:L32"/>
    <mergeCell ref="J33:L33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topLeftCell="A16" workbookViewId="0">
      <selection activeCell="L37" sqref="L37"/>
    </sheetView>
  </sheetViews>
  <sheetFormatPr defaultRowHeight="15"/>
  <cols>
    <col min="2" max="2" width="25.5703125" customWidth="1"/>
    <col min="6" max="6" width="11.7109375" customWidth="1"/>
    <col min="8" max="8" width="11" customWidth="1"/>
    <col min="10" max="10" width="10.8554687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59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336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337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05" t="s">
        <v>48</v>
      </c>
      <c r="C9" s="306" t="s">
        <v>47</v>
      </c>
      <c r="D9" s="884" t="s">
        <v>46</v>
      </c>
      <c r="E9" s="885"/>
      <c r="F9" s="30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338</v>
      </c>
      <c r="C11" s="125">
        <v>270</v>
      </c>
      <c r="D11" s="330">
        <v>60</v>
      </c>
      <c r="E11" s="313" t="s">
        <v>339</v>
      </c>
      <c r="F11" s="127">
        <v>16200</v>
      </c>
      <c r="G11" s="331">
        <v>15</v>
      </c>
      <c r="H11" s="128">
        <v>4050</v>
      </c>
      <c r="I11" s="331">
        <v>15</v>
      </c>
      <c r="J11" s="128">
        <v>4050</v>
      </c>
      <c r="K11" s="332">
        <v>15</v>
      </c>
      <c r="L11" s="128">
        <v>4050</v>
      </c>
      <c r="M11" s="331">
        <v>15</v>
      </c>
      <c r="N11" s="128">
        <v>4050</v>
      </c>
      <c r="O11" s="317"/>
    </row>
    <row r="12" spans="1:15">
      <c r="A12" s="313">
        <v>2</v>
      </c>
      <c r="B12" s="315" t="s">
        <v>340</v>
      </c>
      <c r="C12" s="125">
        <v>250</v>
      </c>
      <c r="D12" s="316">
        <v>30</v>
      </c>
      <c r="E12" s="313" t="s">
        <v>102</v>
      </c>
      <c r="F12" s="127">
        <v>7500</v>
      </c>
      <c r="G12" s="313">
        <v>10</v>
      </c>
      <c r="H12" s="128">
        <v>2500</v>
      </c>
      <c r="I12" s="332">
        <v>7</v>
      </c>
      <c r="J12" s="128">
        <v>1750</v>
      </c>
      <c r="K12" s="333">
        <v>7</v>
      </c>
      <c r="L12" s="128">
        <v>1750</v>
      </c>
      <c r="M12" s="313">
        <v>6</v>
      </c>
      <c r="N12" s="128">
        <v>1500</v>
      </c>
      <c r="O12" s="317"/>
    </row>
    <row r="13" spans="1:15">
      <c r="A13" s="313">
        <v>3</v>
      </c>
      <c r="B13" s="315" t="s">
        <v>341</v>
      </c>
      <c r="C13" s="125">
        <v>35</v>
      </c>
      <c r="D13" s="316">
        <v>3</v>
      </c>
      <c r="E13" s="313" t="s">
        <v>28</v>
      </c>
      <c r="F13" s="127">
        <v>105</v>
      </c>
      <c r="G13" s="313"/>
      <c r="H13" s="128"/>
      <c r="I13" s="332">
        <v>1</v>
      </c>
      <c r="J13" s="128">
        <v>35</v>
      </c>
      <c r="K13" s="313">
        <v>1</v>
      </c>
      <c r="L13" s="128">
        <v>35</v>
      </c>
      <c r="M13" s="313">
        <v>1</v>
      </c>
      <c r="N13" s="128">
        <v>35</v>
      </c>
      <c r="O13" s="317"/>
    </row>
    <row r="14" spans="1:15">
      <c r="A14" s="313">
        <v>4</v>
      </c>
      <c r="B14" s="315" t="s">
        <v>161</v>
      </c>
      <c r="C14" s="130">
        <v>8</v>
      </c>
      <c r="D14" s="316">
        <v>50</v>
      </c>
      <c r="E14" s="313" t="s">
        <v>162</v>
      </c>
      <c r="F14" s="127">
        <v>400</v>
      </c>
      <c r="G14" s="313">
        <v>50</v>
      </c>
      <c r="H14" s="128">
        <v>400</v>
      </c>
      <c r="I14" s="332"/>
      <c r="J14" s="128"/>
      <c r="K14" s="313"/>
      <c r="L14" s="128"/>
      <c r="M14" s="313"/>
      <c r="N14" s="128"/>
      <c r="O14" s="317"/>
    </row>
    <row r="15" spans="1:15">
      <c r="A15" s="313">
        <v>5</v>
      </c>
      <c r="B15" s="315" t="s">
        <v>342</v>
      </c>
      <c r="C15" s="130">
        <v>5</v>
      </c>
      <c r="D15" s="316">
        <v>50</v>
      </c>
      <c r="E15" s="313" t="s">
        <v>162</v>
      </c>
      <c r="F15" s="127">
        <v>250</v>
      </c>
      <c r="G15" s="313">
        <v>25</v>
      </c>
      <c r="H15" s="128">
        <v>125</v>
      </c>
      <c r="I15" s="332"/>
      <c r="J15" s="128"/>
      <c r="K15" s="313">
        <v>25</v>
      </c>
      <c r="L15" s="128">
        <v>125</v>
      </c>
      <c r="M15" s="313"/>
      <c r="N15" s="128"/>
      <c r="O15" s="317"/>
    </row>
    <row r="16" spans="1:15">
      <c r="A16" s="313">
        <v>6</v>
      </c>
      <c r="B16" s="315" t="s">
        <v>343</v>
      </c>
      <c r="C16" s="125">
        <v>275</v>
      </c>
      <c r="D16" s="316">
        <v>3</v>
      </c>
      <c r="E16" s="313" t="s">
        <v>182</v>
      </c>
      <c r="F16" s="127">
        <v>825</v>
      </c>
      <c r="G16" s="313">
        <v>1</v>
      </c>
      <c r="H16" s="128">
        <v>275</v>
      </c>
      <c r="I16" s="333">
        <v>1</v>
      </c>
      <c r="J16" s="128">
        <v>275</v>
      </c>
      <c r="K16" s="313">
        <v>1</v>
      </c>
      <c r="L16" s="128">
        <v>275</v>
      </c>
      <c r="M16" s="313"/>
      <c r="N16" s="128"/>
      <c r="O16" s="317"/>
    </row>
    <row r="17" spans="1:15">
      <c r="A17" s="313">
        <v>7</v>
      </c>
      <c r="B17" s="315" t="s">
        <v>95</v>
      </c>
      <c r="C17" s="125">
        <v>82.8</v>
      </c>
      <c r="D17" s="316">
        <v>6</v>
      </c>
      <c r="E17" s="313" t="s">
        <v>162</v>
      </c>
      <c r="F17" s="127">
        <v>496.8</v>
      </c>
      <c r="G17" s="313">
        <v>6</v>
      </c>
      <c r="H17" s="127">
        <v>496.8</v>
      </c>
      <c r="I17" s="332"/>
      <c r="J17" s="128"/>
      <c r="K17" s="313"/>
      <c r="L17" s="128"/>
      <c r="M17" s="313"/>
      <c r="N17" s="128"/>
      <c r="O17" s="317"/>
    </row>
    <row r="18" spans="1:15">
      <c r="A18" s="313">
        <v>8</v>
      </c>
      <c r="B18" s="315" t="s">
        <v>165</v>
      </c>
      <c r="C18" s="125">
        <v>30</v>
      </c>
      <c r="D18" s="316">
        <v>2</v>
      </c>
      <c r="E18" s="313" t="s">
        <v>182</v>
      </c>
      <c r="F18" s="127">
        <v>60</v>
      </c>
      <c r="G18" s="313"/>
      <c r="H18" s="128"/>
      <c r="I18" s="332">
        <v>2</v>
      </c>
      <c r="J18" s="128">
        <v>60</v>
      </c>
      <c r="K18" s="313"/>
      <c r="L18" s="128"/>
      <c r="M18" s="313"/>
      <c r="N18" s="128"/>
      <c r="O18" s="317"/>
    </row>
    <row r="19" spans="1:15">
      <c r="A19" s="313">
        <v>9</v>
      </c>
      <c r="B19" s="315" t="s">
        <v>344</v>
      </c>
      <c r="C19" s="125">
        <v>200</v>
      </c>
      <c r="D19" s="316">
        <v>2</v>
      </c>
      <c r="E19" s="313" t="s">
        <v>182</v>
      </c>
      <c r="F19" s="127">
        <v>400</v>
      </c>
      <c r="G19" s="313"/>
      <c r="H19" s="128"/>
      <c r="I19" s="332">
        <v>2</v>
      </c>
      <c r="J19" s="128">
        <v>400</v>
      </c>
      <c r="K19" s="313"/>
      <c r="L19" s="128"/>
      <c r="M19" s="313"/>
      <c r="N19" s="128"/>
      <c r="O19" s="317"/>
    </row>
    <row r="20" spans="1:15">
      <c r="A20" s="313">
        <v>10</v>
      </c>
      <c r="B20" s="315" t="s">
        <v>345</v>
      </c>
      <c r="C20" s="125">
        <v>30</v>
      </c>
      <c r="D20" s="316">
        <v>3</v>
      </c>
      <c r="E20" s="313" t="s">
        <v>280</v>
      </c>
      <c r="F20" s="127">
        <v>90</v>
      </c>
      <c r="G20" s="313"/>
      <c r="H20" s="128"/>
      <c r="I20" s="332">
        <v>3</v>
      </c>
      <c r="J20" s="128">
        <v>90</v>
      </c>
      <c r="K20" s="313"/>
      <c r="L20" s="128"/>
      <c r="M20" s="313"/>
      <c r="N20" s="128"/>
      <c r="O20" s="317"/>
    </row>
    <row r="21" spans="1:15">
      <c r="A21" s="313">
        <v>11</v>
      </c>
      <c r="B21" s="315" t="s">
        <v>168</v>
      </c>
      <c r="C21" s="125">
        <v>250</v>
      </c>
      <c r="D21" s="316">
        <v>2</v>
      </c>
      <c r="E21" s="313" t="s">
        <v>162</v>
      </c>
      <c r="F21" s="127">
        <v>500</v>
      </c>
      <c r="G21" s="313">
        <v>2</v>
      </c>
      <c r="H21" s="128">
        <v>500</v>
      </c>
      <c r="I21" s="332"/>
      <c r="J21" s="128"/>
      <c r="K21" s="313"/>
      <c r="L21" s="128"/>
      <c r="M21" s="313"/>
      <c r="N21" s="128"/>
      <c r="O21" s="317"/>
    </row>
    <row r="22" spans="1:15">
      <c r="A22" s="313">
        <v>12</v>
      </c>
      <c r="B22" s="315" t="s">
        <v>346</v>
      </c>
      <c r="C22" s="125">
        <v>700.35</v>
      </c>
      <c r="D22" s="316">
        <v>1</v>
      </c>
      <c r="E22" s="313" t="s">
        <v>182</v>
      </c>
      <c r="F22" s="127">
        <v>700.35</v>
      </c>
      <c r="G22" s="313"/>
      <c r="H22" s="128"/>
      <c r="I22" s="332">
        <v>1</v>
      </c>
      <c r="J22" s="128">
        <v>700.35</v>
      </c>
      <c r="K22" s="313"/>
      <c r="L22" s="128"/>
      <c r="M22" s="313"/>
      <c r="N22" s="128"/>
      <c r="O22" s="317"/>
    </row>
    <row r="23" spans="1:15">
      <c r="A23" s="313">
        <v>13</v>
      </c>
      <c r="B23" s="315" t="s">
        <v>347</v>
      </c>
      <c r="C23" s="125">
        <v>275</v>
      </c>
      <c r="D23" s="316">
        <v>16</v>
      </c>
      <c r="E23" s="313" t="s">
        <v>348</v>
      </c>
      <c r="F23" s="127">
        <v>4400</v>
      </c>
      <c r="G23" s="313">
        <v>4</v>
      </c>
      <c r="H23" s="128">
        <v>1100</v>
      </c>
      <c r="I23" s="332">
        <v>4</v>
      </c>
      <c r="J23" s="128">
        <v>1100</v>
      </c>
      <c r="K23" s="313">
        <v>4</v>
      </c>
      <c r="L23" s="128">
        <v>1100</v>
      </c>
      <c r="M23" s="313">
        <v>4</v>
      </c>
      <c r="N23" s="128">
        <v>1100</v>
      </c>
      <c r="O23" s="317"/>
    </row>
    <row r="24" spans="1:15">
      <c r="A24" s="313">
        <v>14</v>
      </c>
      <c r="B24" s="315" t="s">
        <v>349</v>
      </c>
      <c r="C24" s="125">
        <v>380</v>
      </c>
      <c r="D24" s="316">
        <v>16</v>
      </c>
      <c r="E24" s="313" t="s">
        <v>348</v>
      </c>
      <c r="F24" s="127">
        <v>6080</v>
      </c>
      <c r="G24" s="313">
        <v>4</v>
      </c>
      <c r="H24" s="128">
        <v>1520</v>
      </c>
      <c r="I24" s="333">
        <v>4</v>
      </c>
      <c r="J24" s="128">
        <v>1520</v>
      </c>
      <c r="K24" s="313">
        <v>4</v>
      </c>
      <c r="L24" s="128">
        <v>1520</v>
      </c>
      <c r="M24" s="313">
        <v>4</v>
      </c>
      <c r="N24" s="128">
        <v>1520</v>
      </c>
      <c r="O24" s="317"/>
    </row>
    <row r="25" spans="1:15">
      <c r="A25" s="313">
        <v>15</v>
      </c>
      <c r="B25" s="315" t="s">
        <v>350</v>
      </c>
      <c r="C25" s="125">
        <v>1000</v>
      </c>
      <c r="D25" s="316">
        <v>2</v>
      </c>
      <c r="E25" s="313" t="s">
        <v>162</v>
      </c>
      <c r="F25" s="127">
        <v>2000</v>
      </c>
      <c r="G25" s="313">
        <v>2</v>
      </c>
      <c r="H25" s="128">
        <v>2000</v>
      </c>
      <c r="I25" s="332"/>
      <c r="J25" s="128"/>
      <c r="K25" s="313"/>
      <c r="L25" s="128"/>
      <c r="M25" s="313"/>
      <c r="N25" s="128"/>
      <c r="O25" s="317"/>
    </row>
    <row r="26" spans="1:15">
      <c r="A26" s="313">
        <v>16</v>
      </c>
      <c r="B26" s="315" t="s">
        <v>351</v>
      </c>
      <c r="C26" s="125">
        <v>350</v>
      </c>
      <c r="D26" s="316">
        <v>10</v>
      </c>
      <c r="E26" s="313" t="s">
        <v>162</v>
      </c>
      <c r="F26" s="127">
        <v>3600</v>
      </c>
      <c r="G26" s="313"/>
      <c r="H26" s="128"/>
      <c r="I26" s="332">
        <v>10</v>
      </c>
      <c r="J26" s="128">
        <v>3600</v>
      </c>
      <c r="K26" s="313"/>
      <c r="L26" s="128"/>
      <c r="M26" s="313"/>
      <c r="N26" s="128"/>
      <c r="O26" s="317"/>
    </row>
    <row r="27" spans="1:15">
      <c r="A27" s="313">
        <v>17</v>
      </c>
      <c r="B27" s="315" t="s">
        <v>352</v>
      </c>
      <c r="C27" s="125">
        <v>1500</v>
      </c>
      <c r="D27" s="316">
        <v>8</v>
      </c>
      <c r="E27" s="313" t="s">
        <v>162</v>
      </c>
      <c r="F27" s="127">
        <v>12000</v>
      </c>
      <c r="G27" s="313">
        <v>8</v>
      </c>
      <c r="H27" s="128">
        <v>12000</v>
      </c>
      <c r="I27" s="313"/>
      <c r="J27" s="128"/>
      <c r="K27" s="313"/>
      <c r="L27" s="128"/>
      <c r="M27" s="313"/>
      <c r="N27" s="128"/>
      <c r="O27" s="317"/>
    </row>
    <row r="28" spans="1:15">
      <c r="A28" s="313">
        <v>18</v>
      </c>
      <c r="B28" s="315" t="s">
        <v>353</v>
      </c>
      <c r="C28" s="125">
        <v>1000</v>
      </c>
      <c r="D28" s="316">
        <v>4</v>
      </c>
      <c r="E28" s="313" t="s">
        <v>354</v>
      </c>
      <c r="F28" s="127">
        <v>4000</v>
      </c>
      <c r="G28" s="313">
        <v>1</v>
      </c>
      <c r="H28" s="128">
        <v>1000</v>
      </c>
      <c r="I28" s="313">
        <v>1</v>
      </c>
      <c r="J28" s="128">
        <v>1000</v>
      </c>
      <c r="K28" s="313">
        <v>1</v>
      </c>
      <c r="L28" s="128">
        <v>1000</v>
      </c>
      <c r="M28" s="313">
        <v>1</v>
      </c>
      <c r="N28" s="128">
        <v>1000</v>
      </c>
      <c r="O28" s="317"/>
    </row>
    <row r="29" spans="1:15">
      <c r="A29" s="313">
        <v>19</v>
      </c>
      <c r="B29" s="315" t="s">
        <v>355</v>
      </c>
      <c r="C29" s="125">
        <v>250</v>
      </c>
      <c r="D29" s="316">
        <v>1</v>
      </c>
      <c r="E29" s="313" t="s">
        <v>7</v>
      </c>
      <c r="F29" s="127">
        <v>250</v>
      </c>
      <c r="G29" s="313">
        <v>1</v>
      </c>
      <c r="H29" s="128">
        <v>250</v>
      </c>
      <c r="I29" s="128"/>
      <c r="J29" s="128"/>
      <c r="K29" s="313"/>
      <c r="L29" s="128"/>
      <c r="M29" s="313"/>
      <c r="N29" s="128"/>
      <c r="O29" s="317"/>
    </row>
    <row r="30" spans="1:15">
      <c r="A30" s="313">
        <v>20</v>
      </c>
      <c r="B30" s="315" t="s">
        <v>356</v>
      </c>
      <c r="C30" s="127">
        <v>142.85</v>
      </c>
      <c r="D30" s="316">
        <v>1</v>
      </c>
      <c r="E30" s="313" t="s">
        <v>7</v>
      </c>
      <c r="F30" s="127">
        <v>142.85</v>
      </c>
      <c r="G30" s="313">
        <v>1</v>
      </c>
      <c r="H30" s="128">
        <v>142.85</v>
      </c>
      <c r="I30" s="128"/>
      <c r="J30" s="128"/>
      <c r="K30" s="313"/>
      <c r="L30" s="128"/>
      <c r="M30" s="313"/>
      <c r="N30" s="128"/>
      <c r="O30" s="317"/>
    </row>
    <row r="31" spans="1:15">
      <c r="A31" s="313" t="s">
        <v>66</v>
      </c>
      <c r="B31" s="313"/>
      <c r="C31" s="130"/>
      <c r="D31" s="318"/>
      <c r="E31" s="319"/>
      <c r="F31" s="127">
        <f>SUM(F11:F30)</f>
        <v>59999.999999999993</v>
      </c>
      <c r="G31" s="313"/>
      <c r="H31" s="128">
        <f>SUM(H11:H30)</f>
        <v>26359.649999999998</v>
      </c>
      <c r="I31" s="313"/>
      <c r="J31" s="128">
        <f>SUM(J11:J30)</f>
        <v>14580.35</v>
      </c>
      <c r="K31" s="334"/>
      <c r="L31" s="128">
        <f>SUM(L11:L30)</f>
        <v>9855</v>
      </c>
      <c r="M31" s="313"/>
      <c r="N31" s="128">
        <f>SUM(N11:N30)</f>
        <v>9205</v>
      </c>
      <c r="O31" s="244"/>
    </row>
    <row r="32" spans="1:15">
      <c r="A32" s="283"/>
      <c r="B32" s="291"/>
      <c r="C32" s="321"/>
      <c r="D32" s="322"/>
      <c r="E32" s="323"/>
      <c r="F32" s="324"/>
      <c r="G32" s="324"/>
      <c r="H32" s="291"/>
      <c r="I32" s="291"/>
      <c r="J32" s="291"/>
      <c r="K32" s="291"/>
      <c r="L32" s="291"/>
      <c r="M32" s="291"/>
      <c r="N32" s="292"/>
    </row>
    <row r="33" spans="1:14">
      <c r="A33" s="325"/>
      <c r="B33" s="324" t="s">
        <v>2</v>
      </c>
      <c r="C33" s="326"/>
      <c r="D33" s="327"/>
      <c r="E33" s="328"/>
      <c r="F33" s="324"/>
      <c r="G33" s="324"/>
      <c r="H33" s="324"/>
      <c r="I33" s="324"/>
      <c r="J33" s="324"/>
      <c r="K33" s="324"/>
      <c r="L33" s="324"/>
      <c r="M33" s="324"/>
      <c r="N33" s="329"/>
    </row>
    <row r="34" spans="1:14">
      <c r="A34" s="325"/>
      <c r="B34" s="324"/>
      <c r="C34" s="326"/>
      <c r="D34" s="327"/>
      <c r="E34" s="328"/>
      <c r="F34" s="324"/>
      <c r="G34" s="324"/>
      <c r="H34" s="324" t="s">
        <v>1</v>
      </c>
      <c r="I34" s="324"/>
      <c r="J34" s="962" t="s">
        <v>335</v>
      </c>
      <c r="K34" s="962"/>
      <c r="L34" s="962"/>
      <c r="M34" s="324"/>
      <c r="N34" s="329"/>
    </row>
    <row r="35" spans="1:14">
      <c r="A35" s="325"/>
      <c r="B35" s="324"/>
      <c r="C35" s="326"/>
      <c r="D35" s="327"/>
      <c r="E35" s="328"/>
      <c r="F35" s="324"/>
      <c r="G35" s="324"/>
      <c r="H35" s="324"/>
      <c r="I35" s="324"/>
      <c r="J35" s="886" t="s">
        <v>0</v>
      </c>
      <c r="K35" s="886"/>
      <c r="L35" s="886"/>
      <c r="M35" s="324"/>
      <c r="N35" s="329"/>
    </row>
    <row r="36" spans="1:14">
      <c r="A36" s="297"/>
      <c r="B36" s="299"/>
      <c r="C36" s="294"/>
      <c r="D36" s="295"/>
      <c r="E36" s="296"/>
      <c r="F36" s="299"/>
      <c r="G36" s="299"/>
      <c r="H36" s="299"/>
      <c r="I36" s="299"/>
      <c r="J36" s="299"/>
      <c r="K36" s="299"/>
      <c r="L36" s="299"/>
      <c r="M36" s="299"/>
      <c r="N36" s="298"/>
    </row>
    <row r="37" spans="1:14">
      <c r="A37" s="276"/>
      <c r="B37" s="276"/>
      <c r="C37" s="277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</row>
    <row r="38" spans="1:14">
      <c r="A38" s="276"/>
      <c r="B38" s="276"/>
      <c r="C38" s="277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</row>
  </sheetData>
  <sheetProtection password="CCFC" sheet="1" objects="1" scenarios="1" selectLockedCells="1" selectUnlockedCells="1"/>
  <mergeCells count="10">
    <mergeCell ref="J34:L34"/>
    <mergeCell ref="J35:L35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22" workbookViewId="0">
      <selection activeCell="K39" sqref="K39"/>
    </sheetView>
  </sheetViews>
  <sheetFormatPr defaultRowHeight="15"/>
  <cols>
    <col min="2" max="2" width="25.5703125" customWidth="1"/>
    <col min="6" max="6" width="11" customWidth="1"/>
    <col min="8" max="8" width="10.5703125" customWidth="1"/>
    <col min="10" max="10" width="11.8554687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59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336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337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05" t="s">
        <v>48</v>
      </c>
      <c r="C9" s="306" t="s">
        <v>47</v>
      </c>
      <c r="D9" s="884" t="s">
        <v>46</v>
      </c>
      <c r="E9" s="885"/>
      <c r="F9" s="30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338</v>
      </c>
      <c r="C11" s="125">
        <v>270</v>
      </c>
      <c r="D11" s="330">
        <v>60</v>
      </c>
      <c r="E11" s="313" t="s">
        <v>339</v>
      </c>
      <c r="F11" s="127">
        <v>16200</v>
      </c>
      <c r="G11" s="331">
        <v>15</v>
      </c>
      <c r="H11" s="128">
        <v>4050</v>
      </c>
      <c r="I11" s="331">
        <v>15</v>
      </c>
      <c r="J11" s="128">
        <v>4050</v>
      </c>
      <c r="K11" s="332">
        <v>15</v>
      </c>
      <c r="L11" s="128">
        <v>4050</v>
      </c>
      <c r="M11" s="331">
        <v>15</v>
      </c>
      <c r="N11" s="128">
        <v>4050</v>
      </c>
      <c r="O11" s="317"/>
    </row>
    <row r="12" spans="1:15">
      <c r="A12" s="313">
        <v>2</v>
      </c>
      <c r="B12" s="315" t="s">
        <v>340</v>
      </c>
      <c r="C12" s="125">
        <v>250</v>
      </c>
      <c r="D12" s="316">
        <v>30</v>
      </c>
      <c r="E12" s="313" t="s">
        <v>102</v>
      </c>
      <c r="F12" s="127">
        <v>7500</v>
      </c>
      <c r="G12" s="313">
        <v>10</v>
      </c>
      <c r="H12" s="128">
        <v>2500</v>
      </c>
      <c r="I12" s="332">
        <v>7</v>
      </c>
      <c r="J12" s="128">
        <v>1750</v>
      </c>
      <c r="K12" s="333">
        <v>7</v>
      </c>
      <c r="L12" s="128">
        <v>1750</v>
      </c>
      <c r="M12" s="313">
        <v>6</v>
      </c>
      <c r="N12" s="128">
        <v>1500</v>
      </c>
      <c r="O12" s="317"/>
    </row>
    <row r="13" spans="1:15">
      <c r="A13" s="313">
        <v>3</v>
      </c>
      <c r="B13" s="315" t="s">
        <v>341</v>
      </c>
      <c r="C13" s="125">
        <v>35</v>
      </c>
      <c r="D13" s="316">
        <v>3</v>
      </c>
      <c r="E13" s="313" t="s">
        <v>28</v>
      </c>
      <c r="F13" s="127">
        <v>105</v>
      </c>
      <c r="G13" s="313"/>
      <c r="H13" s="128"/>
      <c r="I13" s="332">
        <v>1</v>
      </c>
      <c r="J13" s="128">
        <v>35</v>
      </c>
      <c r="K13" s="313">
        <v>1</v>
      </c>
      <c r="L13" s="128">
        <v>35</v>
      </c>
      <c r="M13" s="313">
        <v>1</v>
      </c>
      <c r="N13" s="128">
        <v>35</v>
      </c>
      <c r="O13" s="317"/>
    </row>
    <row r="14" spans="1:15">
      <c r="A14" s="313">
        <v>4</v>
      </c>
      <c r="B14" s="315" t="s">
        <v>161</v>
      </c>
      <c r="C14" s="130">
        <v>8</v>
      </c>
      <c r="D14" s="316">
        <v>50</v>
      </c>
      <c r="E14" s="313" t="s">
        <v>162</v>
      </c>
      <c r="F14" s="127">
        <v>400</v>
      </c>
      <c r="G14" s="313">
        <v>50</v>
      </c>
      <c r="H14" s="128">
        <v>400</v>
      </c>
      <c r="I14" s="332"/>
      <c r="J14" s="128"/>
      <c r="K14" s="313"/>
      <c r="L14" s="128"/>
      <c r="M14" s="313"/>
      <c r="N14" s="128"/>
      <c r="O14" s="317"/>
    </row>
    <row r="15" spans="1:15">
      <c r="A15" s="313">
        <v>5</v>
      </c>
      <c r="B15" s="315" t="s">
        <v>342</v>
      </c>
      <c r="C15" s="130">
        <v>5</v>
      </c>
      <c r="D15" s="316">
        <v>50</v>
      </c>
      <c r="E15" s="313" t="s">
        <v>162</v>
      </c>
      <c r="F15" s="127">
        <v>250</v>
      </c>
      <c r="G15" s="313">
        <v>25</v>
      </c>
      <c r="H15" s="128">
        <v>125</v>
      </c>
      <c r="I15" s="332"/>
      <c r="J15" s="128"/>
      <c r="K15" s="313">
        <v>25</v>
      </c>
      <c r="L15" s="128">
        <v>125</v>
      </c>
      <c r="M15" s="313"/>
      <c r="N15" s="128"/>
      <c r="O15" s="317"/>
    </row>
    <row r="16" spans="1:15">
      <c r="A16" s="313">
        <v>6</v>
      </c>
      <c r="B16" s="315" t="s">
        <v>343</v>
      </c>
      <c r="C16" s="125">
        <v>275</v>
      </c>
      <c r="D16" s="316">
        <v>3</v>
      </c>
      <c r="E16" s="313" t="s">
        <v>182</v>
      </c>
      <c r="F16" s="127">
        <v>825</v>
      </c>
      <c r="G16" s="313">
        <v>1</v>
      </c>
      <c r="H16" s="128">
        <v>275</v>
      </c>
      <c r="I16" s="333">
        <v>1</v>
      </c>
      <c r="J16" s="128">
        <v>275</v>
      </c>
      <c r="K16" s="313">
        <v>1</v>
      </c>
      <c r="L16" s="128">
        <v>275</v>
      </c>
      <c r="M16" s="313"/>
      <c r="N16" s="128"/>
      <c r="O16" s="317"/>
    </row>
    <row r="17" spans="1:15">
      <c r="A17" s="313">
        <v>7</v>
      </c>
      <c r="B17" s="315" t="s">
        <v>95</v>
      </c>
      <c r="C17" s="125">
        <v>82.8</v>
      </c>
      <c r="D17" s="316">
        <v>6</v>
      </c>
      <c r="E17" s="313" t="s">
        <v>162</v>
      </c>
      <c r="F17" s="127">
        <v>496.8</v>
      </c>
      <c r="G17" s="313">
        <v>6</v>
      </c>
      <c r="H17" s="127">
        <v>496.8</v>
      </c>
      <c r="I17" s="332"/>
      <c r="J17" s="128"/>
      <c r="K17" s="313"/>
      <c r="L17" s="128"/>
      <c r="M17" s="313"/>
      <c r="N17" s="128"/>
      <c r="O17" s="317"/>
    </row>
    <row r="18" spans="1:15">
      <c r="A18" s="313">
        <v>8</v>
      </c>
      <c r="B18" s="315" t="s">
        <v>165</v>
      </c>
      <c r="C18" s="125">
        <v>30</v>
      </c>
      <c r="D18" s="316">
        <v>2</v>
      </c>
      <c r="E18" s="313" t="s">
        <v>182</v>
      </c>
      <c r="F18" s="127">
        <v>60</v>
      </c>
      <c r="G18" s="313"/>
      <c r="H18" s="128"/>
      <c r="I18" s="332">
        <v>2</v>
      </c>
      <c r="J18" s="128">
        <v>60</v>
      </c>
      <c r="K18" s="313"/>
      <c r="L18" s="128"/>
      <c r="M18" s="313"/>
      <c r="N18" s="128"/>
      <c r="O18" s="317"/>
    </row>
    <row r="19" spans="1:15">
      <c r="A19" s="313">
        <v>9</v>
      </c>
      <c r="B19" s="315" t="s">
        <v>344</v>
      </c>
      <c r="C19" s="125">
        <v>200</v>
      </c>
      <c r="D19" s="316">
        <v>2</v>
      </c>
      <c r="E19" s="313" t="s">
        <v>182</v>
      </c>
      <c r="F19" s="127">
        <v>400</v>
      </c>
      <c r="G19" s="313"/>
      <c r="H19" s="128"/>
      <c r="I19" s="332">
        <v>2</v>
      </c>
      <c r="J19" s="128">
        <v>400</v>
      </c>
      <c r="K19" s="313"/>
      <c r="L19" s="128"/>
      <c r="M19" s="313"/>
      <c r="N19" s="128"/>
      <c r="O19" s="317"/>
    </row>
    <row r="20" spans="1:15">
      <c r="A20" s="313">
        <v>10</v>
      </c>
      <c r="B20" s="315" t="s">
        <v>345</v>
      </c>
      <c r="C20" s="125">
        <v>30</v>
      </c>
      <c r="D20" s="316">
        <v>3</v>
      </c>
      <c r="E20" s="313" t="s">
        <v>280</v>
      </c>
      <c r="F20" s="127">
        <v>90</v>
      </c>
      <c r="G20" s="313"/>
      <c r="H20" s="128"/>
      <c r="I20" s="332">
        <v>3</v>
      </c>
      <c r="J20" s="128">
        <v>90</v>
      </c>
      <c r="K20" s="313"/>
      <c r="L20" s="128"/>
      <c r="M20" s="313"/>
      <c r="N20" s="128"/>
      <c r="O20" s="317"/>
    </row>
    <row r="21" spans="1:15">
      <c r="A21" s="313">
        <v>11</v>
      </c>
      <c r="B21" s="315" t="s">
        <v>168</v>
      </c>
      <c r="C21" s="125">
        <v>250</v>
      </c>
      <c r="D21" s="316">
        <v>2</v>
      </c>
      <c r="E21" s="313" t="s">
        <v>162</v>
      </c>
      <c r="F21" s="127">
        <v>500</v>
      </c>
      <c r="G21" s="313">
        <v>2</v>
      </c>
      <c r="H21" s="128">
        <v>500</v>
      </c>
      <c r="I21" s="332"/>
      <c r="J21" s="128"/>
      <c r="K21" s="313"/>
      <c r="L21" s="128"/>
      <c r="M21" s="313"/>
      <c r="N21" s="128"/>
      <c r="O21" s="317"/>
    </row>
    <row r="22" spans="1:15">
      <c r="A22" s="313">
        <v>12</v>
      </c>
      <c r="B22" s="315" t="s">
        <v>346</v>
      </c>
      <c r="C22" s="125">
        <v>700.35</v>
      </c>
      <c r="D22" s="316">
        <v>1</v>
      </c>
      <c r="E22" s="313" t="s">
        <v>182</v>
      </c>
      <c r="F22" s="127">
        <v>700.35</v>
      </c>
      <c r="G22" s="313"/>
      <c r="H22" s="128"/>
      <c r="I22" s="332">
        <v>1</v>
      </c>
      <c r="J22" s="128">
        <v>700.35</v>
      </c>
      <c r="K22" s="313"/>
      <c r="L22" s="128"/>
      <c r="M22" s="313"/>
      <c r="N22" s="128"/>
      <c r="O22" s="317"/>
    </row>
    <row r="23" spans="1:15">
      <c r="A23" s="313">
        <v>13</v>
      </c>
      <c r="B23" s="315" t="s">
        <v>347</v>
      </c>
      <c r="C23" s="125">
        <v>275</v>
      </c>
      <c r="D23" s="316">
        <v>16</v>
      </c>
      <c r="E23" s="313" t="s">
        <v>348</v>
      </c>
      <c r="F23" s="127">
        <v>4400</v>
      </c>
      <c r="G23" s="313">
        <v>4</v>
      </c>
      <c r="H23" s="128">
        <v>1100</v>
      </c>
      <c r="I23" s="332">
        <v>4</v>
      </c>
      <c r="J23" s="128">
        <v>1100</v>
      </c>
      <c r="K23" s="313">
        <v>4</v>
      </c>
      <c r="L23" s="128">
        <v>1100</v>
      </c>
      <c r="M23" s="313">
        <v>4</v>
      </c>
      <c r="N23" s="128">
        <v>1100</v>
      </c>
      <c r="O23" s="317"/>
    </row>
    <row r="24" spans="1:15">
      <c r="A24" s="313">
        <v>14</v>
      </c>
      <c r="B24" s="315" t="s">
        <v>349</v>
      </c>
      <c r="C24" s="125">
        <v>380</v>
      </c>
      <c r="D24" s="316">
        <v>16</v>
      </c>
      <c r="E24" s="313" t="s">
        <v>348</v>
      </c>
      <c r="F24" s="127">
        <v>6080</v>
      </c>
      <c r="G24" s="313">
        <v>4</v>
      </c>
      <c r="H24" s="128">
        <v>1520</v>
      </c>
      <c r="I24" s="333">
        <v>4</v>
      </c>
      <c r="J24" s="128">
        <v>1520</v>
      </c>
      <c r="K24" s="313">
        <v>4</v>
      </c>
      <c r="L24" s="128">
        <v>1520</v>
      </c>
      <c r="M24" s="313">
        <v>4</v>
      </c>
      <c r="N24" s="128">
        <v>1520</v>
      </c>
      <c r="O24" s="317"/>
    </row>
    <row r="25" spans="1:15">
      <c r="A25" s="313">
        <v>15</v>
      </c>
      <c r="B25" s="315" t="s">
        <v>350</v>
      </c>
      <c r="C25" s="125">
        <v>1000</v>
      </c>
      <c r="D25" s="316">
        <v>2</v>
      </c>
      <c r="E25" s="313" t="s">
        <v>162</v>
      </c>
      <c r="F25" s="127">
        <v>2000</v>
      </c>
      <c r="G25" s="313">
        <v>2</v>
      </c>
      <c r="H25" s="128">
        <v>2000</v>
      </c>
      <c r="I25" s="332"/>
      <c r="J25" s="128"/>
      <c r="K25" s="313"/>
      <c r="L25" s="128"/>
      <c r="M25" s="313"/>
      <c r="N25" s="128"/>
      <c r="O25" s="317"/>
    </row>
    <row r="26" spans="1:15">
      <c r="A26" s="313">
        <v>16</v>
      </c>
      <c r="B26" s="315" t="s">
        <v>351</v>
      </c>
      <c r="C26" s="125">
        <v>350</v>
      </c>
      <c r="D26" s="316">
        <v>10</v>
      </c>
      <c r="E26" s="313" t="s">
        <v>162</v>
      </c>
      <c r="F26" s="127">
        <v>3600</v>
      </c>
      <c r="G26" s="313"/>
      <c r="H26" s="128"/>
      <c r="I26" s="332">
        <v>10</v>
      </c>
      <c r="J26" s="128">
        <v>3600</v>
      </c>
      <c r="K26" s="313"/>
      <c r="L26" s="128"/>
      <c r="M26" s="313"/>
      <c r="N26" s="128"/>
      <c r="O26" s="317"/>
    </row>
    <row r="27" spans="1:15">
      <c r="A27" s="313">
        <v>17</v>
      </c>
      <c r="B27" s="315" t="s">
        <v>352</v>
      </c>
      <c r="C27" s="125">
        <v>1500</v>
      </c>
      <c r="D27" s="316">
        <v>8</v>
      </c>
      <c r="E27" s="313" t="s">
        <v>162</v>
      </c>
      <c r="F27" s="127">
        <v>12000</v>
      </c>
      <c r="G27" s="313">
        <v>8</v>
      </c>
      <c r="H27" s="128">
        <v>12000</v>
      </c>
      <c r="I27" s="313"/>
      <c r="J27" s="128"/>
      <c r="K27" s="313"/>
      <c r="L27" s="128"/>
      <c r="M27" s="313"/>
      <c r="N27" s="128"/>
      <c r="O27" s="317"/>
    </row>
    <row r="28" spans="1:15">
      <c r="A28" s="313">
        <v>18</v>
      </c>
      <c r="B28" s="315" t="s">
        <v>353</v>
      </c>
      <c r="C28" s="125">
        <v>1000</v>
      </c>
      <c r="D28" s="316">
        <v>4</v>
      </c>
      <c r="E28" s="313" t="s">
        <v>354</v>
      </c>
      <c r="F28" s="127">
        <v>4000</v>
      </c>
      <c r="G28" s="313">
        <v>1</v>
      </c>
      <c r="H28" s="128">
        <v>1000</v>
      </c>
      <c r="I28" s="313">
        <v>1</v>
      </c>
      <c r="J28" s="128">
        <v>1000</v>
      </c>
      <c r="K28" s="313">
        <v>1</v>
      </c>
      <c r="L28" s="128">
        <v>1000</v>
      </c>
      <c r="M28" s="313">
        <v>1</v>
      </c>
      <c r="N28" s="128">
        <v>1000</v>
      </c>
      <c r="O28" s="317"/>
    </row>
    <row r="29" spans="1:15">
      <c r="A29" s="313">
        <v>19</v>
      </c>
      <c r="B29" s="315" t="s">
        <v>355</v>
      </c>
      <c r="C29" s="125">
        <v>250</v>
      </c>
      <c r="D29" s="316">
        <v>1</v>
      </c>
      <c r="E29" s="313" t="s">
        <v>7</v>
      </c>
      <c r="F29" s="127">
        <v>250</v>
      </c>
      <c r="G29" s="313">
        <v>1</v>
      </c>
      <c r="H29" s="128">
        <v>250</v>
      </c>
      <c r="I29" s="128"/>
      <c r="J29" s="128"/>
      <c r="K29" s="313"/>
      <c r="L29" s="128"/>
      <c r="M29" s="313"/>
      <c r="N29" s="128"/>
      <c r="O29" s="317"/>
    </row>
    <row r="30" spans="1:15">
      <c r="A30" s="313">
        <v>20</v>
      </c>
      <c r="B30" s="315" t="s">
        <v>356</v>
      </c>
      <c r="C30" s="127">
        <v>142.85</v>
      </c>
      <c r="D30" s="316">
        <v>1</v>
      </c>
      <c r="E30" s="313" t="s">
        <v>7</v>
      </c>
      <c r="F30" s="127">
        <v>142.85</v>
      </c>
      <c r="G30" s="313">
        <v>1</v>
      </c>
      <c r="H30" s="128">
        <v>142.85</v>
      </c>
      <c r="I30" s="128"/>
      <c r="J30" s="128"/>
      <c r="K30" s="313"/>
      <c r="L30" s="128"/>
      <c r="M30" s="313"/>
      <c r="N30" s="128"/>
      <c r="O30" s="317"/>
    </row>
    <row r="31" spans="1:15">
      <c r="A31" s="313" t="s">
        <v>66</v>
      </c>
      <c r="B31" s="313"/>
      <c r="C31" s="130"/>
      <c r="D31" s="318"/>
      <c r="E31" s="319"/>
      <c r="F31" s="127">
        <f>SUM(F11:F30)</f>
        <v>59999.999999999993</v>
      </c>
      <c r="G31" s="313"/>
      <c r="H31" s="128">
        <f>SUM(H11:H30)</f>
        <v>26359.649999999998</v>
      </c>
      <c r="I31" s="313"/>
      <c r="J31" s="128">
        <f>SUM(J11:J30)</f>
        <v>14580.35</v>
      </c>
      <c r="K31" s="334"/>
      <c r="L31" s="128">
        <f>SUM(L11:L30)</f>
        <v>9855</v>
      </c>
      <c r="M31" s="313"/>
      <c r="N31" s="128">
        <f>SUM(N11:N30)</f>
        <v>9205</v>
      </c>
      <c r="O31" s="244"/>
    </row>
    <row r="32" spans="1:15">
      <c r="A32" s="283"/>
      <c r="B32" s="291"/>
      <c r="C32" s="321"/>
      <c r="D32" s="322"/>
      <c r="E32" s="323"/>
      <c r="F32" s="324"/>
      <c r="G32" s="324"/>
      <c r="H32" s="291"/>
      <c r="I32" s="291"/>
      <c r="J32" s="291"/>
      <c r="K32" s="291"/>
      <c r="L32" s="291"/>
      <c r="M32" s="291"/>
      <c r="N32" s="292"/>
    </row>
    <row r="33" spans="1:14">
      <c r="A33" s="325"/>
      <c r="B33" s="324" t="s">
        <v>2</v>
      </c>
      <c r="C33" s="326"/>
      <c r="D33" s="327"/>
      <c r="E33" s="328"/>
      <c r="F33" s="324"/>
      <c r="G33" s="324"/>
      <c r="H33" s="324"/>
      <c r="I33" s="324"/>
      <c r="J33" s="324"/>
      <c r="K33" s="324"/>
      <c r="L33" s="324"/>
      <c r="M33" s="324"/>
      <c r="N33" s="329"/>
    </row>
    <row r="34" spans="1:14">
      <c r="A34" s="325"/>
      <c r="B34" s="324"/>
      <c r="C34" s="326"/>
      <c r="D34" s="327"/>
      <c r="E34" s="328"/>
      <c r="F34" s="324"/>
      <c r="G34" s="324"/>
      <c r="H34" s="324" t="s">
        <v>1</v>
      </c>
      <c r="I34" s="324"/>
      <c r="J34" s="962" t="s">
        <v>335</v>
      </c>
      <c r="K34" s="962"/>
      <c r="L34" s="962"/>
      <c r="M34" s="324"/>
      <c r="N34" s="329"/>
    </row>
    <row r="35" spans="1:14">
      <c r="A35" s="325"/>
      <c r="B35" s="324"/>
      <c r="C35" s="326"/>
      <c r="D35" s="327"/>
      <c r="E35" s="328"/>
      <c r="F35" s="324"/>
      <c r="G35" s="324"/>
      <c r="H35" s="324"/>
      <c r="I35" s="324"/>
      <c r="J35" s="886" t="s">
        <v>0</v>
      </c>
      <c r="K35" s="886"/>
      <c r="L35" s="886"/>
      <c r="M35" s="324"/>
      <c r="N35" s="329"/>
    </row>
    <row r="36" spans="1:14">
      <c r="A36" s="297"/>
      <c r="B36" s="299"/>
      <c r="C36" s="294"/>
      <c r="D36" s="295"/>
      <c r="E36" s="296"/>
      <c r="F36" s="299"/>
      <c r="G36" s="299"/>
      <c r="H36" s="299"/>
      <c r="I36" s="299"/>
      <c r="J36" s="299"/>
      <c r="K36" s="299"/>
      <c r="L36" s="299"/>
      <c r="M36" s="299"/>
      <c r="N36" s="298"/>
    </row>
    <row r="37" spans="1:14">
      <c r="A37" s="276"/>
      <c r="B37" s="276"/>
      <c r="C37" s="277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</row>
  </sheetData>
  <sheetProtection password="CCFC" sheet="1" objects="1" scenarios="1" selectLockedCells="1" selectUnlockedCells="1"/>
  <mergeCells count="10">
    <mergeCell ref="J34:L34"/>
    <mergeCell ref="J35:L35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5"/>
  <sheetViews>
    <sheetView topLeftCell="A103" workbookViewId="0">
      <selection activeCell="I127" sqref="I127"/>
    </sheetView>
  </sheetViews>
  <sheetFormatPr defaultRowHeight="15"/>
  <cols>
    <col min="2" max="2" width="25.42578125" customWidth="1"/>
    <col min="6" max="6" width="12.7109375" customWidth="1"/>
    <col min="8" max="8" width="11.28515625" customWidth="1"/>
    <col min="10" max="10" width="12.42578125" customWidth="1"/>
    <col min="12" max="12" width="12.85546875" customWidth="1"/>
    <col min="14" max="14" width="11.425781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335" t="s">
        <v>64</v>
      </c>
      <c r="L1" s="336"/>
      <c r="M1" s="336"/>
      <c r="N1" s="337"/>
    </row>
    <row r="2" spans="1:15">
      <c r="A2" s="276"/>
      <c r="B2" s="276"/>
      <c r="C2" s="277"/>
      <c r="D2" s="276"/>
      <c r="E2" s="276"/>
      <c r="F2" s="276"/>
      <c r="G2" s="276"/>
      <c r="H2" s="276"/>
      <c r="I2" s="276"/>
      <c r="J2" s="276"/>
      <c r="K2" s="338" t="s">
        <v>63</v>
      </c>
      <c r="L2" s="339"/>
      <c r="M2" s="339"/>
      <c r="N2" s="340"/>
    </row>
    <row r="3" spans="1:15" ht="15.75" thickBot="1">
      <c r="A3" s="276"/>
      <c r="B3" s="276"/>
      <c r="C3" s="277"/>
      <c r="D3" s="276"/>
      <c r="E3" s="276"/>
      <c r="F3" s="276"/>
      <c r="G3" s="276"/>
      <c r="H3" s="276"/>
      <c r="I3" s="276"/>
      <c r="J3" s="276"/>
      <c r="K3" s="341" t="s">
        <v>62</v>
      </c>
      <c r="L3" s="342"/>
      <c r="M3" s="342"/>
      <c r="N3" s="343"/>
    </row>
    <row r="4" spans="1:15">
      <c r="A4" s="879" t="s">
        <v>61</v>
      </c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</row>
    <row r="5" spans="1:15">
      <c r="A5" s="880" t="s">
        <v>60</v>
      </c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</row>
    <row r="6" spans="1:15">
      <c r="A6" s="276"/>
      <c r="B6" s="276"/>
      <c r="C6" s="278"/>
      <c r="D6" s="279"/>
      <c r="E6" s="280"/>
      <c r="F6" s="281"/>
      <c r="G6" s="276"/>
      <c r="H6" s="276"/>
      <c r="I6" s="276"/>
      <c r="J6" s="276"/>
      <c r="K6" s="276"/>
      <c r="L6" s="276"/>
      <c r="M6" s="276"/>
      <c r="N6" s="276"/>
    </row>
    <row r="7" spans="1:15">
      <c r="A7" s="282" t="s">
        <v>59</v>
      </c>
      <c r="B7" s="282"/>
      <c r="C7" s="278"/>
      <c r="D7" s="279"/>
      <c r="E7" s="280"/>
      <c r="F7" s="276"/>
      <c r="G7" s="276"/>
      <c r="H7" s="276"/>
      <c r="I7" s="276"/>
      <c r="J7" s="276"/>
      <c r="K7" s="276"/>
      <c r="L7" s="276"/>
      <c r="M7" s="276"/>
      <c r="N7" s="276"/>
    </row>
    <row r="8" spans="1:15">
      <c r="A8" s="283" t="s">
        <v>58</v>
      </c>
      <c r="B8" s="284"/>
      <c r="C8" s="285"/>
      <c r="D8" s="286"/>
      <c r="E8" s="287"/>
      <c r="F8" s="288" t="s">
        <v>57</v>
      </c>
      <c r="G8" s="289"/>
      <c r="H8" s="289"/>
      <c r="I8" s="289"/>
      <c r="J8" s="290"/>
      <c r="K8" s="291" t="s">
        <v>313</v>
      </c>
      <c r="L8" s="291"/>
      <c r="M8" s="291"/>
      <c r="N8" s="292"/>
    </row>
    <row r="9" spans="1:15">
      <c r="A9" s="293" t="s">
        <v>357</v>
      </c>
      <c r="B9" s="282"/>
      <c r="C9" s="294"/>
      <c r="D9" s="295"/>
      <c r="E9" s="296"/>
      <c r="F9" s="297" t="s">
        <v>54</v>
      </c>
      <c r="G9" s="297" t="s">
        <v>53</v>
      </c>
      <c r="H9" s="298"/>
      <c r="I9" s="288" t="s">
        <v>52</v>
      </c>
      <c r="J9" s="290"/>
      <c r="K9" s="299" t="s">
        <v>51</v>
      </c>
      <c r="L9" s="299"/>
      <c r="M9" s="299"/>
      <c r="N9" s="298"/>
    </row>
    <row r="10" spans="1:15">
      <c r="A10" s="300"/>
      <c r="B10" s="283"/>
      <c r="C10" s="301"/>
      <c r="D10" s="302"/>
      <c r="E10" s="303"/>
      <c r="F10" s="283"/>
      <c r="G10" s="881" t="s">
        <v>50</v>
      </c>
      <c r="H10" s="882"/>
      <c r="I10" s="882"/>
      <c r="J10" s="882"/>
      <c r="K10" s="882"/>
      <c r="L10" s="882"/>
      <c r="M10" s="882"/>
      <c r="N10" s="883"/>
    </row>
    <row r="11" spans="1:15">
      <c r="A11" s="304" t="s">
        <v>49</v>
      </c>
      <c r="B11" s="305" t="s">
        <v>48</v>
      </c>
      <c r="C11" s="306" t="s">
        <v>47</v>
      </c>
      <c r="D11" s="884" t="s">
        <v>46</v>
      </c>
      <c r="E11" s="885"/>
      <c r="F11" s="305" t="s">
        <v>45</v>
      </c>
      <c r="G11" s="881" t="s">
        <v>44</v>
      </c>
      <c r="H11" s="883"/>
      <c r="I11" s="881" t="s">
        <v>43</v>
      </c>
      <c r="J11" s="883"/>
      <c r="K11" s="881" t="s">
        <v>42</v>
      </c>
      <c r="L11" s="883"/>
      <c r="M11" s="881" t="s">
        <v>41</v>
      </c>
      <c r="N11" s="883"/>
    </row>
    <row r="12" spans="1:15">
      <c r="A12" s="308"/>
      <c r="B12" s="297"/>
      <c r="C12" s="309"/>
      <c r="D12" s="310"/>
      <c r="E12" s="311"/>
      <c r="F12" s="297"/>
      <c r="G12" s="312" t="s">
        <v>39</v>
      </c>
      <c r="H12" s="313" t="s">
        <v>38</v>
      </c>
      <c r="I12" s="313" t="s">
        <v>39</v>
      </c>
      <c r="J12" s="313" t="s">
        <v>40</v>
      </c>
      <c r="K12" s="312" t="s">
        <v>39</v>
      </c>
      <c r="L12" s="314" t="s">
        <v>40</v>
      </c>
      <c r="M12" s="312" t="s">
        <v>39</v>
      </c>
      <c r="N12" s="312" t="s">
        <v>38</v>
      </c>
    </row>
    <row r="13" spans="1:15">
      <c r="A13" s="313">
        <v>1</v>
      </c>
      <c r="B13" s="315" t="s">
        <v>358</v>
      </c>
      <c r="C13" s="125">
        <v>77500</v>
      </c>
      <c r="D13" s="316">
        <v>4</v>
      </c>
      <c r="E13" s="313" t="s">
        <v>359</v>
      </c>
      <c r="F13" s="344">
        <v>310000</v>
      </c>
      <c r="G13" s="313">
        <v>4</v>
      </c>
      <c r="H13" s="344">
        <v>310000</v>
      </c>
      <c r="I13" s="313"/>
      <c r="J13" s="127"/>
      <c r="K13" s="313"/>
      <c r="L13" s="128"/>
      <c r="M13" s="313"/>
      <c r="N13" s="127"/>
      <c r="O13" s="317"/>
    </row>
    <row r="14" spans="1:15">
      <c r="A14" s="313"/>
      <c r="B14" s="963" t="s">
        <v>360</v>
      </c>
      <c r="C14" s="125">
        <v>1204.8499999999999</v>
      </c>
      <c r="D14" s="316">
        <v>83</v>
      </c>
      <c r="E14" s="313" t="s">
        <v>317</v>
      </c>
      <c r="F14" s="344">
        <v>100002.55</v>
      </c>
      <c r="G14" s="313"/>
      <c r="H14" s="128"/>
      <c r="I14" s="313">
        <v>83</v>
      </c>
      <c r="J14" s="127">
        <v>100002.55</v>
      </c>
      <c r="K14" s="313"/>
      <c r="L14" s="127"/>
      <c r="M14" s="313"/>
      <c r="N14" s="128"/>
      <c r="O14" s="317"/>
    </row>
    <row r="15" spans="1:15">
      <c r="A15" s="313"/>
      <c r="B15" s="964"/>
      <c r="C15" s="125"/>
      <c r="D15" s="316"/>
      <c r="E15" s="313"/>
      <c r="F15" s="127"/>
      <c r="G15" s="313"/>
      <c r="H15" s="128"/>
      <c r="I15" s="313"/>
      <c r="J15" s="127"/>
      <c r="K15" s="313"/>
      <c r="L15" s="127"/>
      <c r="M15" s="313"/>
      <c r="N15" s="128"/>
      <c r="O15" s="317"/>
    </row>
    <row r="16" spans="1:15">
      <c r="A16" s="313"/>
      <c r="B16" s="965"/>
      <c r="C16" s="125"/>
      <c r="D16" s="316"/>
      <c r="E16" s="313"/>
      <c r="F16" s="127"/>
      <c r="G16" s="313"/>
      <c r="H16" s="128"/>
      <c r="I16" s="313"/>
      <c r="J16" s="128"/>
      <c r="K16" s="313"/>
      <c r="L16" s="128"/>
      <c r="M16" s="313"/>
      <c r="N16" s="128"/>
      <c r="O16" s="317"/>
    </row>
    <row r="17" spans="1:15">
      <c r="A17" s="313"/>
      <c r="B17" s="345" t="s">
        <v>361</v>
      </c>
      <c r="C17" s="125"/>
      <c r="D17" s="316"/>
      <c r="E17" s="313"/>
      <c r="F17" s="127">
        <v>997.45</v>
      </c>
      <c r="G17" s="313"/>
      <c r="H17" s="128"/>
      <c r="I17" s="313"/>
      <c r="J17" s="128">
        <v>997.45</v>
      </c>
      <c r="K17" s="313"/>
      <c r="L17" s="128"/>
      <c r="M17" s="313"/>
      <c r="N17" s="128"/>
      <c r="O17" s="317"/>
    </row>
    <row r="18" spans="1:15">
      <c r="A18" s="313"/>
      <c r="B18" s="345"/>
      <c r="C18" s="125"/>
      <c r="D18" s="316"/>
      <c r="E18" s="313"/>
      <c r="F18" s="344"/>
      <c r="G18" s="313"/>
      <c r="H18" s="128"/>
      <c r="I18" s="313"/>
      <c r="J18" s="128"/>
      <c r="K18" s="313"/>
      <c r="L18" s="128"/>
      <c r="M18" s="313"/>
      <c r="N18" s="128"/>
      <c r="O18" s="317"/>
    </row>
    <row r="19" spans="1:15" ht="25.5">
      <c r="A19" s="313">
        <v>3</v>
      </c>
      <c r="B19" s="346" t="s">
        <v>362</v>
      </c>
      <c r="C19" s="125"/>
      <c r="D19" s="316"/>
      <c r="E19" s="313"/>
      <c r="F19" s="127"/>
      <c r="G19" s="313"/>
      <c r="H19" s="128"/>
      <c r="I19" s="313"/>
      <c r="J19" s="128"/>
      <c r="K19" s="313"/>
      <c r="L19" s="128"/>
      <c r="M19" s="313"/>
      <c r="N19" s="128"/>
      <c r="O19" s="317"/>
    </row>
    <row r="20" spans="1:15">
      <c r="A20" s="313"/>
      <c r="B20" s="315" t="s">
        <v>363</v>
      </c>
      <c r="C20" s="130">
        <v>30000</v>
      </c>
      <c r="D20" s="316">
        <v>1</v>
      </c>
      <c r="E20" s="313" t="s">
        <v>139</v>
      </c>
      <c r="F20" s="127">
        <v>30000</v>
      </c>
      <c r="G20" s="313">
        <v>1</v>
      </c>
      <c r="H20" s="127">
        <v>30000</v>
      </c>
      <c r="I20" s="313"/>
      <c r="J20" s="128"/>
      <c r="K20" s="313"/>
      <c r="L20" s="128"/>
      <c r="M20" s="313"/>
      <c r="N20" s="128"/>
      <c r="O20" s="317"/>
    </row>
    <row r="21" spans="1:15">
      <c r="A21" s="313"/>
      <c r="B21" s="315" t="s">
        <v>364</v>
      </c>
      <c r="C21" s="130">
        <v>12500</v>
      </c>
      <c r="D21" s="316">
        <v>2</v>
      </c>
      <c r="E21" s="313" t="s">
        <v>359</v>
      </c>
      <c r="F21" s="127">
        <v>25000</v>
      </c>
      <c r="G21" s="313">
        <v>2</v>
      </c>
      <c r="H21" s="128">
        <v>25000</v>
      </c>
      <c r="I21" s="313"/>
      <c r="J21" s="128"/>
      <c r="K21" s="313"/>
      <c r="L21" s="128"/>
      <c r="M21" s="313"/>
      <c r="N21" s="128"/>
      <c r="O21" s="317"/>
    </row>
    <row r="22" spans="1:15">
      <c r="A22" s="313"/>
      <c r="B22" s="315" t="s">
        <v>365</v>
      </c>
      <c r="C22" s="125">
        <v>25000</v>
      </c>
      <c r="D22" s="316">
        <v>1</v>
      </c>
      <c r="E22" s="313" t="s">
        <v>269</v>
      </c>
      <c r="F22" s="127">
        <v>25000</v>
      </c>
      <c r="G22" s="313">
        <v>1</v>
      </c>
      <c r="H22" s="128">
        <v>25000</v>
      </c>
      <c r="I22" s="313"/>
      <c r="J22" s="128"/>
      <c r="K22" s="313"/>
      <c r="L22" s="128"/>
      <c r="M22" s="313"/>
      <c r="N22" s="128"/>
      <c r="O22" s="317"/>
    </row>
    <row r="23" spans="1:15">
      <c r="A23" s="313"/>
      <c r="B23" s="315" t="s">
        <v>366</v>
      </c>
      <c r="C23" s="125">
        <v>20000</v>
      </c>
      <c r="D23" s="316">
        <v>1</v>
      </c>
      <c r="E23" s="313" t="s">
        <v>269</v>
      </c>
      <c r="F23" s="127">
        <v>20000</v>
      </c>
      <c r="G23" s="313">
        <v>1</v>
      </c>
      <c r="H23" s="128">
        <v>20000</v>
      </c>
      <c r="I23" s="313"/>
      <c r="J23" s="128"/>
      <c r="K23" s="313"/>
      <c r="L23" s="128"/>
      <c r="M23" s="313"/>
      <c r="N23" s="128"/>
      <c r="O23" s="317"/>
    </row>
    <row r="24" spans="1:15">
      <c r="A24" s="313"/>
      <c r="B24" s="315" t="s">
        <v>367</v>
      </c>
      <c r="C24" s="125">
        <v>40000</v>
      </c>
      <c r="D24" s="316">
        <v>1</v>
      </c>
      <c r="E24" s="313" t="s">
        <v>269</v>
      </c>
      <c r="F24" s="127">
        <v>40000</v>
      </c>
      <c r="G24" s="313"/>
      <c r="H24" s="128"/>
      <c r="I24" s="313">
        <v>1</v>
      </c>
      <c r="J24" s="128">
        <v>40000</v>
      </c>
      <c r="K24" s="313"/>
      <c r="L24" s="128"/>
      <c r="M24" s="313"/>
      <c r="N24" s="128"/>
      <c r="O24" s="317"/>
    </row>
    <row r="25" spans="1:15">
      <c r="A25" s="313"/>
      <c r="B25" s="315" t="s">
        <v>368</v>
      </c>
      <c r="C25" s="125">
        <v>30000</v>
      </c>
      <c r="D25" s="316">
        <v>1</v>
      </c>
      <c r="E25" s="313" t="s">
        <v>269</v>
      </c>
      <c r="F25" s="127">
        <v>30000</v>
      </c>
      <c r="G25" s="313"/>
      <c r="H25" s="128"/>
      <c r="I25" s="313">
        <v>1</v>
      </c>
      <c r="J25" s="128">
        <v>30000</v>
      </c>
      <c r="K25" s="313"/>
      <c r="L25" s="128"/>
      <c r="M25" s="313"/>
      <c r="N25" s="128"/>
      <c r="O25" s="317"/>
    </row>
    <row r="26" spans="1:15">
      <c r="A26" s="313"/>
      <c r="B26" s="315" t="s">
        <v>369</v>
      </c>
      <c r="C26" s="125">
        <v>288.57</v>
      </c>
      <c r="D26" s="316">
        <v>35</v>
      </c>
      <c r="E26" s="313" t="s">
        <v>348</v>
      </c>
      <c r="F26" s="127">
        <v>10100</v>
      </c>
      <c r="G26" s="313">
        <v>10</v>
      </c>
      <c r="H26" s="128">
        <v>2885.7</v>
      </c>
      <c r="I26" s="313">
        <v>10</v>
      </c>
      <c r="J26" s="128">
        <v>2885.7</v>
      </c>
      <c r="K26" s="313">
        <v>10</v>
      </c>
      <c r="L26" s="128">
        <v>2885.7</v>
      </c>
      <c r="M26" s="313">
        <v>5</v>
      </c>
      <c r="N26" s="128">
        <v>1442.65</v>
      </c>
      <c r="O26" s="317"/>
    </row>
    <row r="27" spans="1:15">
      <c r="A27" s="313"/>
      <c r="B27" s="315" t="s">
        <v>370</v>
      </c>
      <c r="C27" s="125">
        <v>2000</v>
      </c>
      <c r="D27" s="316">
        <v>12</v>
      </c>
      <c r="E27" s="313" t="s">
        <v>371</v>
      </c>
      <c r="F27" s="127">
        <v>24000</v>
      </c>
      <c r="G27" s="313">
        <v>3</v>
      </c>
      <c r="H27" s="128">
        <v>6000</v>
      </c>
      <c r="I27" s="313">
        <v>3</v>
      </c>
      <c r="J27" s="128">
        <v>6000</v>
      </c>
      <c r="K27" s="313">
        <v>3</v>
      </c>
      <c r="L27" s="128">
        <v>6000</v>
      </c>
      <c r="M27" s="313">
        <v>3</v>
      </c>
      <c r="N27" s="128">
        <v>6000</v>
      </c>
      <c r="O27" s="317"/>
    </row>
    <row r="28" spans="1:15">
      <c r="A28" s="313"/>
      <c r="B28" s="315" t="s">
        <v>372</v>
      </c>
      <c r="C28" s="125">
        <v>25000</v>
      </c>
      <c r="D28" s="316">
        <v>2</v>
      </c>
      <c r="E28" s="313" t="s">
        <v>359</v>
      </c>
      <c r="F28" s="127">
        <v>50000</v>
      </c>
      <c r="G28" s="313">
        <v>2</v>
      </c>
      <c r="H28" s="128">
        <v>50000</v>
      </c>
      <c r="I28" s="313"/>
      <c r="J28" s="128"/>
      <c r="K28" s="313"/>
      <c r="L28" s="128"/>
      <c r="M28" s="313"/>
      <c r="N28" s="128"/>
      <c r="O28" s="317"/>
    </row>
    <row r="29" spans="1:15">
      <c r="A29" s="313"/>
      <c r="B29" s="315" t="s">
        <v>373</v>
      </c>
      <c r="C29" s="125">
        <v>280</v>
      </c>
      <c r="D29" s="316">
        <v>35</v>
      </c>
      <c r="E29" s="313" t="s">
        <v>158</v>
      </c>
      <c r="F29" s="127">
        <v>9800</v>
      </c>
      <c r="G29" s="313">
        <v>10</v>
      </c>
      <c r="H29" s="128">
        <v>2800</v>
      </c>
      <c r="I29" s="313">
        <v>10</v>
      </c>
      <c r="J29" s="128">
        <v>2800</v>
      </c>
      <c r="K29" s="313">
        <v>10</v>
      </c>
      <c r="L29" s="128">
        <v>2800</v>
      </c>
      <c r="M29" s="313">
        <v>5</v>
      </c>
      <c r="N29" s="128">
        <v>1400</v>
      </c>
      <c r="O29" s="317"/>
    </row>
    <row r="30" spans="1:15">
      <c r="A30" s="313"/>
      <c r="B30" s="315" t="s">
        <v>374</v>
      </c>
      <c r="C30" s="125">
        <v>240</v>
      </c>
      <c r="D30" s="316">
        <v>35</v>
      </c>
      <c r="E30" s="313" t="s">
        <v>158</v>
      </c>
      <c r="F30" s="127">
        <v>8400</v>
      </c>
      <c r="G30" s="313">
        <v>10</v>
      </c>
      <c r="H30" s="128">
        <v>2400</v>
      </c>
      <c r="I30" s="313">
        <v>10</v>
      </c>
      <c r="J30" s="128">
        <v>2400</v>
      </c>
      <c r="K30" s="313">
        <v>10</v>
      </c>
      <c r="L30" s="128">
        <v>2400</v>
      </c>
      <c r="M30" s="313">
        <v>5</v>
      </c>
      <c r="N30" s="128">
        <v>1200</v>
      </c>
      <c r="O30" s="317"/>
    </row>
    <row r="31" spans="1:15">
      <c r="A31" s="313"/>
      <c r="B31" s="315" t="s">
        <v>375</v>
      </c>
      <c r="C31" s="125">
        <v>75</v>
      </c>
      <c r="D31" s="316">
        <v>10</v>
      </c>
      <c r="E31" s="313" t="s">
        <v>229</v>
      </c>
      <c r="F31" s="127">
        <v>750</v>
      </c>
      <c r="G31" s="313">
        <v>10</v>
      </c>
      <c r="H31" s="128">
        <v>750</v>
      </c>
      <c r="I31" s="313"/>
      <c r="J31" s="128"/>
      <c r="K31" s="313"/>
      <c r="L31" s="128"/>
      <c r="M31" s="313"/>
      <c r="N31" s="128"/>
      <c r="O31" s="317"/>
    </row>
    <row r="32" spans="1:15">
      <c r="A32" s="313"/>
      <c r="B32" s="315" t="s">
        <v>376</v>
      </c>
      <c r="C32" s="125">
        <v>15</v>
      </c>
      <c r="D32" s="316">
        <v>50</v>
      </c>
      <c r="E32" s="313" t="s">
        <v>229</v>
      </c>
      <c r="F32" s="127">
        <v>750</v>
      </c>
      <c r="G32" s="313">
        <v>25</v>
      </c>
      <c r="H32" s="128">
        <v>375</v>
      </c>
      <c r="I32" s="313"/>
      <c r="J32" s="128"/>
      <c r="K32" s="313">
        <v>25</v>
      </c>
      <c r="L32" s="128">
        <v>375</v>
      </c>
      <c r="M32" s="313"/>
      <c r="N32" s="128"/>
      <c r="O32" s="317"/>
    </row>
    <row r="33" spans="1:15">
      <c r="A33" s="313"/>
      <c r="B33" s="315" t="s">
        <v>377</v>
      </c>
      <c r="C33" s="125">
        <v>7.5</v>
      </c>
      <c r="D33" s="316">
        <v>50</v>
      </c>
      <c r="E33" s="313" t="s">
        <v>229</v>
      </c>
      <c r="F33" s="127">
        <v>375</v>
      </c>
      <c r="G33" s="313">
        <v>25</v>
      </c>
      <c r="H33" s="128">
        <v>187.5</v>
      </c>
      <c r="I33" s="313"/>
      <c r="J33" s="128"/>
      <c r="K33" s="313">
        <v>25</v>
      </c>
      <c r="L33" s="128">
        <v>187.5</v>
      </c>
      <c r="M33" s="313"/>
      <c r="N33" s="128"/>
      <c r="O33" s="317"/>
    </row>
    <row r="34" spans="1:15">
      <c r="A34" s="313"/>
      <c r="B34" s="315" t="s">
        <v>378</v>
      </c>
      <c r="C34" s="125">
        <v>6000</v>
      </c>
      <c r="D34" s="316">
        <v>1</v>
      </c>
      <c r="E34" s="313" t="s">
        <v>269</v>
      </c>
      <c r="F34" s="127">
        <v>6000</v>
      </c>
      <c r="G34" s="313">
        <v>1</v>
      </c>
      <c r="H34" s="128">
        <v>6000</v>
      </c>
      <c r="I34" s="313"/>
      <c r="J34" s="128"/>
      <c r="K34" s="313"/>
      <c r="L34" s="128"/>
      <c r="M34" s="313"/>
      <c r="N34" s="128"/>
      <c r="O34" s="317"/>
    </row>
    <row r="35" spans="1:15">
      <c r="A35" s="313"/>
      <c r="B35" s="315" t="s">
        <v>379</v>
      </c>
      <c r="C35" s="125">
        <v>8</v>
      </c>
      <c r="D35" s="316">
        <v>50</v>
      </c>
      <c r="E35" s="313" t="s">
        <v>229</v>
      </c>
      <c r="F35" s="127">
        <v>400</v>
      </c>
      <c r="G35" s="313">
        <v>25</v>
      </c>
      <c r="H35" s="128">
        <v>200</v>
      </c>
      <c r="I35" s="313"/>
      <c r="J35" s="128"/>
      <c r="K35" s="313">
        <v>25</v>
      </c>
      <c r="L35" s="128">
        <v>200</v>
      </c>
      <c r="M35" s="313"/>
      <c r="N35" s="128"/>
      <c r="O35" s="317"/>
    </row>
    <row r="36" spans="1:15">
      <c r="A36" s="313"/>
      <c r="B36" s="315" t="s">
        <v>380</v>
      </c>
      <c r="C36" s="125">
        <v>2</v>
      </c>
      <c r="D36" s="316">
        <v>100</v>
      </c>
      <c r="E36" s="313" t="s">
        <v>229</v>
      </c>
      <c r="F36" s="127">
        <v>200</v>
      </c>
      <c r="G36" s="313">
        <v>50</v>
      </c>
      <c r="H36" s="128">
        <v>100</v>
      </c>
      <c r="I36" s="313"/>
      <c r="J36" s="128"/>
      <c r="K36" s="313">
        <v>50</v>
      </c>
      <c r="L36" s="128">
        <v>100</v>
      </c>
      <c r="M36" s="313"/>
      <c r="N36" s="128"/>
      <c r="O36" s="317"/>
    </row>
    <row r="37" spans="1:15">
      <c r="A37" s="313"/>
      <c r="B37" s="315" t="s">
        <v>381</v>
      </c>
      <c r="C37" s="125">
        <v>400</v>
      </c>
      <c r="D37" s="316">
        <v>10</v>
      </c>
      <c r="E37" s="313" t="s">
        <v>229</v>
      </c>
      <c r="F37" s="127">
        <v>4000</v>
      </c>
      <c r="G37" s="313">
        <v>10</v>
      </c>
      <c r="H37" s="128">
        <v>4000</v>
      </c>
      <c r="I37" s="313"/>
      <c r="J37" s="128"/>
      <c r="K37" s="313"/>
      <c r="L37" s="128"/>
      <c r="M37" s="313"/>
      <c r="N37" s="128"/>
      <c r="O37" s="317"/>
    </row>
    <row r="38" spans="1:15">
      <c r="A38" s="313"/>
      <c r="B38" s="347" t="s">
        <v>382</v>
      </c>
      <c r="C38" s="125">
        <v>5000</v>
      </c>
      <c r="D38" s="316">
        <v>1</v>
      </c>
      <c r="E38" s="313" t="s">
        <v>269</v>
      </c>
      <c r="F38" s="127">
        <v>5000</v>
      </c>
      <c r="G38" s="313">
        <v>1</v>
      </c>
      <c r="H38" s="128">
        <v>5000</v>
      </c>
      <c r="I38" s="313"/>
      <c r="J38" s="128"/>
      <c r="K38" s="313"/>
      <c r="L38" s="128"/>
      <c r="M38" s="313"/>
      <c r="N38" s="128"/>
      <c r="O38" s="317"/>
    </row>
    <row r="39" spans="1:15">
      <c r="A39" s="313"/>
      <c r="B39" s="347" t="s">
        <v>383</v>
      </c>
      <c r="C39" s="125">
        <v>540</v>
      </c>
      <c r="D39" s="316">
        <v>4</v>
      </c>
      <c r="E39" s="313" t="s">
        <v>384</v>
      </c>
      <c r="F39" s="127">
        <v>2160</v>
      </c>
      <c r="G39" s="313">
        <v>4</v>
      </c>
      <c r="H39" s="128">
        <v>2160</v>
      </c>
      <c r="I39" s="313"/>
      <c r="J39" s="128"/>
      <c r="K39" s="313"/>
      <c r="L39" s="128"/>
      <c r="M39" s="313"/>
      <c r="N39" s="128"/>
      <c r="O39" s="317"/>
    </row>
    <row r="40" spans="1:15">
      <c r="A40" s="313"/>
      <c r="B40" s="347" t="s">
        <v>385</v>
      </c>
      <c r="C40" s="125">
        <v>20</v>
      </c>
      <c r="D40" s="316">
        <v>50</v>
      </c>
      <c r="E40" s="313" t="s">
        <v>229</v>
      </c>
      <c r="F40" s="127">
        <v>1000</v>
      </c>
      <c r="G40" s="313">
        <v>50</v>
      </c>
      <c r="H40" s="128">
        <v>1000</v>
      </c>
      <c r="I40" s="313"/>
      <c r="J40" s="128"/>
      <c r="K40" s="313"/>
      <c r="L40" s="128"/>
      <c r="M40" s="313"/>
      <c r="N40" s="128"/>
      <c r="O40" s="317"/>
    </row>
    <row r="41" spans="1:15">
      <c r="A41" s="313"/>
      <c r="B41" s="347" t="s">
        <v>386</v>
      </c>
      <c r="C41" s="125">
        <v>80</v>
      </c>
      <c r="D41" s="316">
        <v>5</v>
      </c>
      <c r="E41" s="313" t="s">
        <v>384</v>
      </c>
      <c r="F41" s="127">
        <v>400</v>
      </c>
      <c r="G41" s="313">
        <v>5</v>
      </c>
      <c r="H41" s="128">
        <v>400</v>
      </c>
      <c r="I41" s="313"/>
      <c r="J41" s="128"/>
      <c r="K41" s="313"/>
      <c r="L41" s="128"/>
      <c r="M41" s="313"/>
      <c r="N41" s="128"/>
      <c r="O41" s="317"/>
    </row>
    <row r="42" spans="1:15">
      <c r="A42" s="313"/>
      <c r="B42" s="347" t="s">
        <v>387</v>
      </c>
      <c r="C42" s="125">
        <v>1500</v>
      </c>
      <c r="D42" s="316">
        <v>2</v>
      </c>
      <c r="E42" s="313" t="s">
        <v>359</v>
      </c>
      <c r="F42" s="127">
        <v>3000</v>
      </c>
      <c r="G42" s="313">
        <v>2</v>
      </c>
      <c r="H42" s="128">
        <v>3000</v>
      </c>
      <c r="I42" s="313"/>
      <c r="J42" s="128"/>
      <c r="K42" s="313"/>
      <c r="L42" s="128"/>
      <c r="M42" s="313"/>
      <c r="N42" s="128"/>
      <c r="O42" s="317"/>
    </row>
    <row r="43" spans="1:15">
      <c r="A43" s="313"/>
      <c r="B43" s="347" t="s">
        <v>388</v>
      </c>
      <c r="C43" s="125">
        <v>300</v>
      </c>
      <c r="D43" s="316">
        <v>5</v>
      </c>
      <c r="E43" s="313" t="s">
        <v>229</v>
      </c>
      <c r="F43" s="127">
        <v>1500</v>
      </c>
      <c r="G43" s="313">
        <v>5</v>
      </c>
      <c r="H43" s="128">
        <v>1500</v>
      </c>
      <c r="I43" s="313"/>
      <c r="J43" s="128"/>
      <c r="K43" s="313"/>
      <c r="L43" s="128"/>
      <c r="M43" s="313"/>
      <c r="N43" s="128"/>
      <c r="O43" s="317"/>
    </row>
    <row r="44" spans="1:15">
      <c r="A44" s="313"/>
      <c r="B44" s="347" t="s">
        <v>355</v>
      </c>
      <c r="C44" s="125">
        <v>200</v>
      </c>
      <c r="D44" s="316">
        <v>2</v>
      </c>
      <c r="E44" s="313" t="s">
        <v>229</v>
      </c>
      <c r="F44" s="127">
        <v>400</v>
      </c>
      <c r="G44" s="313">
        <v>2</v>
      </c>
      <c r="H44" s="128">
        <v>400</v>
      </c>
      <c r="I44" s="313"/>
      <c r="J44" s="128"/>
      <c r="K44" s="313"/>
      <c r="L44" s="128"/>
      <c r="M44" s="313"/>
      <c r="N44" s="128"/>
      <c r="O44" s="317"/>
    </row>
    <row r="45" spans="1:15">
      <c r="A45" s="313"/>
      <c r="B45" s="347" t="s">
        <v>389</v>
      </c>
      <c r="C45" s="125">
        <v>40</v>
      </c>
      <c r="D45" s="316">
        <v>1</v>
      </c>
      <c r="E45" s="313" t="s">
        <v>232</v>
      </c>
      <c r="F45" s="127">
        <v>40</v>
      </c>
      <c r="G45" s="313">
        <v>1</v>
      </c>
      <c r="H45" s="128">
        <v>40</v>
      </c>
      <c r="I45" s="313"/>
      <c r="J45" s="128"/>
      <c r="K45" s="313"/>
      <c r="L45" s="128"/>
      <c r="M45" s="313"/>
      <c r="N45" s="128"/>
      <c r="O45" s="317"/>
    </row>
    <row r="46" spans="1:15">
      <c r="A46" s="313"/>
      <c r="B46" s="347"/>
      <c r="C46" s="125"/>
      <c r="D46" s="316"/>
      <c r="E46" s="313"/>
      <c r="F46" s="344"/>
      <c r="G46" s="313"/>
      <c r="H46" s="128"/>
      <c r="I46" s="313"/>
      <c r="J46" s="128"/>
      <c r="K46" s="313"/>
      <c r="L46" s="128"/>
      <c r="M46" s="313"/>
      <c r="N46" s="128"/>
      <c r="O46" s="317"/>
    </row>
    <row r="47" spans="1:15">
      <c r="A47" s="313"/>
      <c r="B47" s="347"/>
      <c r="C47" s="125"/>
      <c r="D47" s="316"/>
      <c r="E47" s="313"/>
      <c r="F47" s="127"/>
      <c r="G47" s="313"/>
      <c r="H47" s="128"/>
      <c r="I47" s="313"/>
      <c r="J47" s="128"/>
      <c r="K47" s="313"/>
      <c r="L47" s="128"/>
      <c r="M47" s="313"/>
      <c r="N47" s="128"/>
      <c r="O47" s="317"/>
    </row>
    <row r="48" spans="1:15">
      <c r="A48" s="313">
        <v>4</v>
      </c>
      <c r="B48" s="315" t="s">
        <v>390</v>
      </c>
      <c r="C48" s="125"/>
      <c r="D48" s="316"/>
      <c r="E48" s="313"/>
      <c r="F48" s="127"/>
      <c r="G48" s="313"/>
      <c r="H48" s="128"/>
      <c r="I48" s="313"/>
      <c r="J48" s="128"/>
      <c r="K48" s="313"/>
      <c r="L48" s="128"/>
      <c r="M48" s="313"/>
      <c r="N48" s="128"/>
      <c r="O48" s="317"/>
    </row>
    <row r="49" spans="1:15">
      <c r="A49" s="313"/>
      <c r="B49" s="315" t="s">
        <v>391</v>
      </c>
      <c r="C49" s="125">
        <v>1500</v>
      </c>
      <c r="D49" s="316">
        <v>6</v>
      </c>
      <c r="E49" s="313" t="s">
        <v>392</v>
      </c>
      <c r="F49" s="127">
        <v>9000</v>
      </c>
      <c r="G49" s="313"/>
      <c r="H49" s="128"/>
      <c r="I49" s="313">
        <v>6</v>
      </c>
      <c r="J49" s="128">
        <v>9000</v>
      </c>
      <c r="K49" s="313"/>
      <c r="L49" s="128"/>
      <c r="M49" s="313"/>
      <c r="N49" s="128"/>
      <c r="O49" s="317"/>
    </row>
    <row r="50" spans="1:15">
      <c r="A50" s="313"/>
      <c r="B50" s="315" t="s">
        <v>393</v>
      </c>
      <c r="C50" s="125">
        <v>1200</v>
      </c>
      <c r="D50" s="316">
        <v>8</v>
      </c>
      <c r="E50" s="313" t="s">
        <v>317</v>
      </c>
      <c r="F50" s="127">
        <v>9600</v>
      </c>
      <c r="G50" s="313"/>
      <c r="H50" s="128"/>
      <c r="I50" s="313">
        <v>8</v>
      </c>
      <c r="J50" s="128">
        <v>9600</v>
      </c>
      <c r="K50" s="313"/>
      <c r="L50" s="128"/>
      <c r="M50" s="313"/>
      <c r="N50" s="128"/>
      <c r="O50" s="317"/>
    </row>
    <row r="51" spans="1:15">
      <c r="A51" s="313"/>
      <c r="B51" s="315" t="s">
        <v>394</v>
      </c>
      <c r="C51" s="125">
        <v>1200</v>
      </c>
      <c r="D51" s="316">
        <v>4</v>
      </c>
      <c r="E51" s="313" t="s">
        <v>317</v>
      </c>
      <c r="F51" s="127">
        <v>4800</v>
      </c>
      <c r="G51" s="313"/>
      <c r="H51" s="128"/>
      <c r="I51" s="313">
        <v>4</v>
      </c>
      <c r="J51" s="128">
        <v>4800</v>
      </c>
      <c r="K51" s="313"/>
      <c r="L51" s="128"/>
      <c r="M51" s="313"/>
      <c r="N51" s="128"/>
      <c r="O51" s="317"/>
    </row>
    <row r="52" spans="1:15">
      <c r="A52" s="313"/>
      <c r="B52" s="315" t="s">
        <v>395</v>
      </c>
      <c r="C52" s="125">
        <v>55</v>
      </c>
      <c r="D52" s="316">
        <v>50</v>
      </c>
      <c r="E52" s="313" t="s">
        <v>333</v>
      </c>
      <c r="F52" s="127">
        <v>2750</v>
      </c>
      <c r="G52" s="313"/>
      <c r="H52" s="128"/>
      <c r="I52" s="313">
        <v>50</v>
      </c>
      <c r="J52" s="128">
        <v>2750</v>
      </c>
      <c r="K52" s="313"/>
      <c r="L52" s="128"/>
      <c r="M52" s="313"/>
      <c r="N52" s="128"/>
      <c r="O52" s="317"/>
    </row>
    <row r="53" spans="1:15">
      <c r="A53" s="313"/>
      <c r="B53" s="315" t="s">
        <v>396</v>
      </c>
      <c r="C53" s="125">
        <v>2000</v>
      </c>
      <c r="D53" s="316">
        <v>2</v>
      </c>
      <c r="E53" s="313" t="s">
        <v>229</v>
      </c>
      <c r="F53" s="127">
        <v>2000</v>
      </c>
      <c r="G53" s="313"/>
      <c r="H53" s="128"/>
      <c r="I53" s="313"/>
      <c r="J53" s="128"/>
      <c r="K53" s="313">
        <v>2</v>
      </c>
      <c r="L53" s="128">
        <v>2000</v>
      </c>
      <c r="M53" s="313"/>
      <c r="N53" s="128"/>
      <c r="O53" s="317"/>
    </row>
    <row r="54" spans="1:15">
      <c r="A54" s="313"/>
      <c r="B54" s="315" t="s">
        <v>397</v>
      </c>
      <c r="C54" s="130">
        <v>200</v>
      </c>
      <c r="D54" s="316">
        <v>3</v>
      </c>
      <c r="E54" s="313" t="s">
        <v>229</v>
      </c>
      <c r="F54" s="127">
        <v>600</v>
      </c>
      <c r="G54" s="313">
        <v>3</v>
      </c>
      <c r="H54" s="128">
        <v>600</v>
      </c>
      <c r="I54" s="313"/>
      <c r="J54" s="128"/>
      <c r="K54" s="313"/>
      <c r="L54" s="128"/>
      <c r="M54" s="313"/>
      <c r="N54" s="128"/>
      <c r="O54" s="317"/>
    </row>
    <row r="55" spans="1:15">
      <c r="A55" s="313"/>
      <c r="B55" s="315" t="s">
        <v>398</v>
      </c>
      <c r="C55" s="130">
        <v>400</v>
      </c>
      <c r="D55" s="316">
        <v>2</v>
      </c>
      <c r="E55" s="313" t="s">
        <v>229</v>
      </c>
      <c r="F55" s="127">
        <v>800</v>
      </c>
      <c r="G55" s="313"/>
      <c r="H55" s="128"/>
      <c r="I55" s="313"/>
      <c r="J55" s="128"/>
      <c r="K55" s="313">
        <v>2</v>
      </c>
      <c r="L55" s="128">
        <v>800</v>
      </c>
      <c r="M55" s="313"/>
      <c r="N55" s="128"/>
      <c r="O55" s="317"/>
    </row>
    <row r="56" spans="1:15">
      <c r="A56" s="313"/>
      <c r="B56" s="315" t="s">
        <v>399</v>
      </c>
      <c r="C56" s="130">
        <v>95</v>
      </c>
      <c r="D56" s="316">
        <v>4</v>
      </c>
      <c r="E56" s="313" t="s">
        <v>229</v>
      </c>
      <c r="F56" s="127">
        <v>380</v>
      </c>
      <c r="G56" s="313"/>
      <c r="H56" s="128"/>
      <c r="I56" s="313">
        <v>4</v>
      </c>
      <c r="J56" s="128">
        <v>380</v>
      </c>
      <c r="K56" s="313"/>
      <c r="L56" s="128"/>
      <c r="M56" s="313"/>
      <c r="N56" s="128"/>
      <c r="O56" s="317"/>
    </row>
    <row r="57" spans="1:15">
      <c r="A57" s="313"/>
      <c r="B57" s="315"/>
      <c r="C57" s="130"/>
      <c r="D57" s="316"/>
      <c r="E57" s="313"/>
      <c r="F57" s="344"/>
      <c r="G57" s="313"/>
      <c r="H57" s="128"/>
      <c r="I57" s="313"/>
      <c r="J57" s="128"/>
      <c r="K57" s="313"/>
      <c r="L57" s="128"/>
      <c r="M57" s="313"/>
      <c r="N57" s="128"/>
      <c r="O57" s="317"/>
    </row>
    <row r="58" spans="1:15">
      <c r="A58" s="313"/>
      <c r="B58" s="315"/>
      <c r="C58" s="130"/>
      <c r="D58" s="316"/>
      <c r="E58" s="313"/>
      <c r="F58" s="127"/>
      <c r="G58" s="313"/>
      <c r="H58" s="128"/>
      <c r="I58" s="313"/>
      <c r="J58" s="128"/>
      <c r="K58" s="313"/>
      <c r="L58" s="128"/>
      <c r="M58" s="313"/>
      <c r="N58" s="128"/>
      <c r="O58" s="317"/>
    </row>
    <row r="59" spans="1:15">
      <c r="A59" s="313">
        <v>5</v>
      </c>
      <c r="B59" s="315" t="s">
        <v>400</v>
      </c>
      <c r="C59" s="130"/>
      <c r="D59" s="316"/>
      <c r="E59" s="313"/>
      <c r="F59" s="127"/>
      <c r="G59" s="313"/>
      <c r="H59" s="128"/>
      <c r="I59" s="313"/>
      <c r="J59" s="128"/>
      <c r="K59" s="313"/>
      <c r="L59" s="128"/>
      <c r="M59" s="313"/>
      <c r="N59" s="128"/>
      <c r="O59" s="317"/>
    </row>
    <row r="60" spans="1:15">
      <c r="A60" s="313"/>
      <c r="B60" s="315" t="s">
        <v>401</v>
      </c>
      <c r="C60" s="348" t="s">
        <v>402</v>
      </c>
      <c r="D60" s="316">
        <v>21</v>
      </c>
      <c r="E60" s="313" t="s">
        <v>403</v>
      </c>
      <c r="F60" s="128">
        <v>31500</v>
      </c>
      <c r="G60" s="313"/>
      <c r="H60" s="128"/>
      <c r="I60" s="313">
        <v>21</v>
      </c>
      <c r="J60" s="128">
        <v>31500</v>
      </c>
      <c r="K60" s="313"/>
      <c r="L60" s="128"/>
      <c r="M60" s="313"/>
      <c r="N60" s="128"/>
      <c r="O60" s="317"/>
    </row>
    <row r="61" spans="1:15">
      <c r="A61" s="313"/>
      <c r="B61" s="315" t="s">
        <v>404</v>
      </c>
      <c r="C61" s="130"/>
      <c r="D61" s="316"/>
      <c r="E61" s="313"/>
      <c r="F61" s="128">
        <v>23500</v>
      </c>
      <c r="G61" s="313"/>
      <c r="H61" s="128">
        <v>5875</v>
      </c>
      <c r="I61" s="313"/>
      <c r="J61" s="128">
        <v>5875</v>
      </c>
      <c r="K61" s="313"/>
      <c r="L61" s="128">
        <v>5875</v>
      </c>
      <c r="M61" s="313"/>
      <c r="N61" s="128">
        <v>5875</v>
      </c>
      <c r="O61" s="317"/>
    </row>
    <row r="62" spans="1:15">
      <c r="A62" s="313"/>
      <c r="B62" s="315"/>
      <c r="C62" s="130"/>
      <c r="D62" s="316"/>
      <c r="E62" s="313"/>
      <c r="F62" s="349"/>
      <c r="G62" s="313"/>
      <c r="H62" s="128"/>
      <c r="I62" s="313"/>
      <c r="J62" s="128"/>
      <c r="K62" s="313"/>
      <c r="L62" s="128"/>
      <c r="M62" s="313"/>
      <c r="N62" s="128"/>
      <c r="O62" s="317"/>
    </row>
    <row r="63" spans="1:15">
      <c r="A63" s="313">
        <v>6</v>
      </c>
      <c r="B63" s="315" t="s">
        <v>405</v>
      </c>
      <c r="C63" s="125"/>
      <c r="D63" s="316"/>
      <c r="E63" s="313"/>
      <c r="F63" s="128"/>
      <c r="G63" s="313"/>
      <c r="H63" s="128"/>
      <c r="I63" s="313"/>
      <c r="J63" s="127"/>
      <c r="K63" s="313"/>
      <c r="L63" s="128"/>
      <c r="M63" s="313"/>
      <c r="N63" s="127"/>
      <c r="O63" s="317"/>
    </row>
    <row r="64" spans="1:15" ht="25.5">
      <c r="A64" s="313"/>
      <c r="B64" s="350" t="s">
        <v>406</v>
      </c>
      <c r="C64" s="125">
        <v>150</v>
      </c>
      <c r="D64" s="316">
        <v>120</v>
      </c>
      <c r="E64" s="351" t="s">
        <v>229</v>
      </c>
      <c r="F64" s="352">
        <v>18000</v>
      </c>
      <c r="G64" s="313"/>
      <c r="H64" s="128"/>
      <c r="I64" s="313"/>
      <c r="J64" s="128"/>
      <c r="K64" s="313">
        <v>120</v>
      </c>
      <c r="L64" s="128">
        <v>18000</v>
      </c>
      <c r="M64" s="313"/>
      <c r="N64" s="128"/>
      <c r="O64" s="317"/>
    </row>
    <row r="65" spans="1:15">
      <c r="A65" s="313"/>
      <c r="B65" s="319" t="s">
        <v>407</v>
      </c>
      <c r="C65" s="130">
        <v>250</v>
      </c>
      <c r="D65" s="316">
        <v>200</v>
      </c>
      <c r="E65" s="351" t="s">
        <v>408</v>
      </c>
      <c r="F65" s="352">
        <v>50000</v>
      </c>
      <c r="G65" s="313"/>
      <c r="H65" s="128"/>
      <c r="I65" s="313"/>
      <c r="J65" s="128"/>
      <c r="K65" s="313">
        <v>200</v>
      </c>
      <c r="L65" s="128">
        <v>50000</v>
      </c>
      <c r="M65" s="313"/>
      <c r="N65" s="128"/>
      <c r="O65" s="317"/>
    </row>
    <row r="66" spans="1:15">
      <c r="A66" s="313"/>
      <c r="B66" s="315" t="s">
        <v>409</v>
      </c>
      <c r="C66" s="130">
        <v>46</v>
      </c>
      <c r="D66" s="316">
        <v>100</v>
      </c>
      <c r="E66" s="351" t="s">
        <v>333</v>
      </c>
      <c r="F66" s="352">
        <v>4600</v>
      </c>
      <c r="G66" s="313"/>
      <c r="H66" s="128"/>
      <c r="I66" s="313"/>
      <c r="J66" s="128"/>
      <c r="K66" s="313">
        <v>100</v>
      </c>
      <c r="L66" s="128">
        <v>4600</v>
      </c>
      <c r="M66" s="313"/>
      <c r="N66" s="128"/>
      <c r="O66" s="317"/>
    </row>
    <row r="67" spans="1:15">
      <c r="A67" s="313"/>
      <c r="B67" s="315" t="s">
        <v>410</v>
      </c>
      <c r="C67" s="125">
        <v>55</v>
      </c>
      <c r="D67" s="316">
        <v>100</v>
      </c>
      <c r="E67" s="351" t="s">
        <v>333</v>
      </c>
      <c r="F67" s="352">
        <v>5500</v>
      </c>
      <c r="G67" s="313"/>
      <c r="H67" s="128"/>
      <c r="I67" s="313"/>
      <c r="J67" s="128"/>
      <c r="K67" s="313">
        <v>100</v>
      </c>
      <c r="L67" s="128">
        <v>5500</v>
      </c>
      <c r="M67" s="313"/>
      <c r="N67" s="128"/>
      <c r="O67" s="317"/>
    </row>
    <row r="68" spans="1:15" ht="26.25">
      <c r="A68" s="313"/>
      <c r="B68" s="353" t="s">
        <v>411</v>
      </c>
      <c r="C68" s="354">
        <v>2000</v>
      </c>
      <c r="D68" s="316" t="s">
        <v>412</v>
      </c>
      <c r="E68" s="351" t="s">
        <v>412</v>
      </c>
      <c r="F68" s="128">
        <v>2000</v>
      </c>
      <c r="G68" s="313"/>
      <c r="H68" s="128"/>
      <c r="I68" s="313"/>
      <c r="J68" s="128"/>
      <c r="K68" s="313" t="s">
        <v>412</v>
      </c>
      <c r="L68" s="128">
        <v>2000</v>
      </c>
      <c r="M68" s="313"/>
      <c r="N68" s="128"/>
      <c r="O68" s="317"/>
    </row>
    <row r="69" spans="1:15" ht="26.25">
      <c r="A69" s="313"/>
      <c r="B69" s="353" t="s">
        <v>411</v>
      </c>
      <c r="C69" s="354"/>
      <c r="D69" s="316"/>
      <c r="E69" s="351"/>
      <c r="F69" s="128"/>
      <c r="G69" s="313"/>
      <c r="H69" s="128"/>
      <c r="I69" s="313"/>
      <c r="J69" s="128"/>
      <c r="K69" s="313"/>
      <c r="L69" s="128"/>
      <c r="M69" s="313"/>
      <c r="N69" s="128"/>
      <c r="O69" s="317"/>
    </row>
    <row r="70" spans="1:15">
      <c r="A70" s="313"/>
      <c r="B70" s="353" t="s">
        <v>413</v>
      </c>
      <c r="C70" s="354">
        <v>6000</v>
      </c>
      <c r="D70" s="316">
        <v>2</v>
      </c>
      <c r="E70" s="351" t="s">
        <v>414</v>
      </c>
      <c r="F70" s="128">
        <v>12000</v>
      </c>
      <c r="G70" s="313"/>
      <c r="H70" s="128"/>
      <c r="I70" s="313">
        <v>2</v>
      </c>
      <c r="J70" s="128">
        <v>12000</v>
      </c>
      <c r="K70" s="313"/>
      <c r="L70" s="128"/>
      <c r="M70" s="313"/>
      <c r="N70" s="128"/>
      <c r="O70" s="317"/>
    </row>
    <row r="71" spans="1:15">
      <c r="A71" s="313"/>
      <c r="B71" s="353" t="s">
        <v>415</v>
      </c>
      <c r="C71" s="354">
        <v>200</v>
      </c>
      <c r="D71" s="316">
        <v>5</v>
      </c>
      <c r="E71" s="351" t="s">
        <v>229</v>
      </c>
      <c r="F71" s="128">
        <v>1000</v>
      </c>
      <c r="G71" s="313"/>
      <c r="H71" s="128"/>
      <c r="I71" s="313">
        <v>5</v>
      </c>
      <c r="J71" s="128">
        <v>1000</v>
      </c>
      <c r="K71" s="313"/>
      <c r="L71" s="128"/>
      <c r="M71" s="313"/>
      <c r="N71" s="128"/>
      <c r="O71" s="317"/>
    </row>
    <row r="72" spans="1:15">
      <c r="A72" s="313"/>
      <c r="B72" s="353" t="s">
        <v>416</v>
      </c>
      <c r="C72" s="354">
        <v>8.25</v>
      </c>
      <c r="D72" s="316">
        <v>120</v>
      </c>
      <c r="E72" s="351" t="s">
        <v>229</v>
      </c>
      <c r="F72" s="128">
        <v>990</v>
      </c>
      <c r="G72" s="313"/>
      <c r="H72" s="128"/>
      <c r="I72" s="313">
        <v>120</v>
      </c>
      <c r="J72" s="128">
        <v>990</v>
      </c>
      <c r="K72" s="313"/>
      <c r="L72" s="128"/>
      <c r="M72" s="313"/>
      <c r="N72" s="128"/>
      <c r="O72" s="317"/>
    </row>
    <row r="73" spans="1:15">
      <c r="A73" s="313"/>
      <c r="B73" s="353" t="s">
        <v>417</v>
      </c>
      <c r="C73" s="354">
        <v>200.63</v>
      </c>
      <c r="D73" s="316">
        <v>4</v>
      </c>
      <c r="E73" s="351" t="s">
        <v>229</v>
      </c>
      <c r="F73" s="128">
        <v>802.5</v>
      </c>
      <c r="G73" s="313"/>
      <c r="H73" s="128"/>
      <c r="I73" s="313">
        <v>4</v>
      </c>
      <c r="J73" s="128">
        <v>802.5</v>
      </c>
      <c r="K73" s="313"/>
      <c r="L73" s="128"/>
      <c r="M73" s="313"/>
      <c r="N73" s="128"/>
      <c r="O73" s="317"/>
    </row>
    <row r="74" spans="1:15">
      <c r="A74" s="313"/>
      <c r="B74" s="353" t="s">
        <v>418</v>
      </c>
      <c r="C74" s="354">
        <v>800</v>
      </c>
      <c r="D74" s="316">
        <v>2</v>
      </c>
      <c r="E74" s="351" t="s">
        <v>414</v>
      </c>
      <c r="F74" s="128">
        <v>1600</v>
      </c>
      <c r="G74" s="313"/>
      <c r="H74" s="128"/>
      <c r="I74" s="313">
        <v>2</v>
      </c>
      <c r="J74" s="128">
        <v>1600</v>
      </c>
      <c r="K74" s="313"/>
      <c r="L74" s="128"/>
      <c r="M74" s="313"/>
      <c r="N74" s="128"/>
      <c r="O74" s="317"/>
    </row>
    <row r="75" spans="1:15">
      <c r="A75" s="313"/>
      <c r="B75" s="353" t="s">
        <v>419</v>
      </c>
      <c r="C75" s="354">
        <v>12500</v>
      </c>
      <c r="D75" s="316">
        <v>2</v>
      </c>
      <c r="E75" s="351">
        <v>2</v>
      </c>
      <c r="F75" s="128">
        <v>25000</v>
      </c>
      <c r="G75" s="313"/>
      <c r="H75" s="128"/>
      <c r="I75" s="313">
        <v>2</v>
      </c>
      <c r="J75" s="128">
        <v>25000</v>
      </c>
      <c r="K75" s="313"/>
      <c r="L75" s="128"/>
      <c r="M75" s="313"/>
      <c r="N75" s="128"/>
      <c r="O75" s="317"/>
    </row>
    <row r="76" spans="1:15">
      <c r="A76" s="313"/>
      <c r="B76" s="353" t="s">
        <v>420</v>
      </c>
      <c r="C76" s="354">
        <v>5</v>
      </c>
      <c r="D76" s="316">
        <v>300</v>
      </c>
      <c r="E76" s="351" t="s">
        <v>229</v>
      </c>
      <c r="F76" s="128">
        <v>1500</v>
      </c>
      <c r="G76" s="313"/>
      <c r="H76" s="128"/>
      <c r="I76" s="313">
        <v>300</v>
      </c>
      <c r="J76" s="128">
        <v>1500</v>
      </c>
      <c r="K76" s="313"/>
      <c r="L76" s="128"/>
      <c r="M76" s="313"/>
      <c r="N76" s="128"/>
      <c r="O76" s="317"/>
    </row>
    <row r="77" spans="1:15">
      <c r="A77" s="313"/>
      <c r="B77" s="353" t="s">
        <v>421</v>
      </c>
      <c r="C77" s="354">
        <v>52</v>
      </c>
      <c r="D77" s="316">
        <v>30</v>
      </c>
      <c r="E77" s="351" t="s">
        <v>229</v>
      </c>
      <c r="F77" s="128">
        <v>1560</v>
      </c>
      <c r="G77" s="313"/>
      <c r="H77" s="128"/>
      <c r="I77" s="313">
        <v>30</v>
      </c>
      <c r="J77" s="128">
        <v>1560</v>
      </c>
      <c r="K77" s="313"/>
      <c r="L77" s="128"/>
      <c r="M77" s="313"/>
      <c r="N77" s="128"/>
      <c r="O77" s="317"/>
    </row>
    <row r="78" spans="1:15">
      <c r="A78" s="313"/>
      <c r="B78" s="353" t="s">
        <v>422</v>
      </c>
      <c r="C78" s="354">
        <v>36</v>
      </c>
      <c r="D78" s="316">
        <v>15</v>
      </c>
      <c r="E78" s="351" t="s">
        <v>229</v>
      </c>
      <c r="F78" s="128">
        <v>540</v>
      </c>
      <c r="G78" s="313"/>
      <c r="H78" s="128"/>
      <c r="I78" s="313">
        <v>15</v>
      </c>
      <c r="J78" s="128">
        <v>540</v>
      </c>
      <c r="K78" s="313"/>
      <c r="L78" s="128"/>
      <c r="M78" s="313"/>
      <c r="N78" s="128"/>
      <c r="O78" s="317"/>
    </row>
    <row r="79" spans="1:15">
      <c r="A79" s="313"/>
      <c r="B79" s="353" t="s">
        <v>423</v>
      </c>
      <c r="C79" s="354">
        <v>25</v>
      </c>
      <c r="D79" s="316">
        <v>10</v>
      </c>
      <c r="E79" s="351" t="s">
        <v>280</v>
      </c>
      <c r="F79" s="128">
        <v>250</v>
      </c>
      <c r="G79" s="313"/>
      <c r="H79" s="128"/>
      <c r="I79" s="313">
        <v>10</v>
      </c>
      <c r="J79" s="128">
        <v>250</v>
      </c>
      <c r="K79" s="313"/>
      <c r="L79" s="128"/>
      <c r="M79" s="313"/>
      <c r="N79" s="128"/>
      <c r="O79" s="317"/>
    </row>
    <row r="80" spans="1:15">
      <c r="A80" s="313"/>
      <c r="B80" s="353" t="s">
        <v>424</v>
      </c>
      <c r="C80" s="354">
        <v>20</v>
      </c>
      <c r="D80" s="316">
        <v>100</v>
      </c>
      <c r="E80" s="351" t="s">
        <v>229</v>
      </c>
      <c r="F80" s="349">
        <v>2000</v>
      </c>
      <c r="G80" s="313"/>
      <c r="H80" s="128"/>
      <c r="I80" s="313">
        <v>20</v>
      </c>
      <c r="J80" s="128">
        <v>2000</v>
      </c>
      <c r="K80" s="313"/>
      <c r="L80" s="128"/>
      <c r="M80" s="313"/>
      <c r="N80" s="128"/>
      <c r="O80" s="317"/>
    </row>
    <row r="81" spans="1:15">
      <c r="A81" s="313"/>
      <c r="B81" s="353" t="s">
        <v>425</v>
      </c>
      <c r="C81" s="354">
        <v>9</v>
      </c>
      <c r="D81" s="316">
        <v>100</v>
      </c>
      <c r="E81" s="351" t="s">
        <v>229</v>
      </c>
      <c r="F81" s="349">
        <v>900</v>
      </c>
      <c r="G81" s="313"/>
      <c r="H81" s="128"/>
      <c r="I81" s="313">
        <v>100</v>
      </c>
      <c r="J81" s="128">
        <v>900</v>
      </c>
      <c r="K81" s="313"/>
      <c r="L81" s="128"/>
      <c r="M81" s="313"/>
      <c r="N81" s="128"/>
      <c r="O81" s="317"/>
    </row>
    <row r="82" spans="1:15">
      <c r="A82" s="313"/>
      <c r="B82" s="353"/>
      <c r="C82" s="354"/>
      <c r="D82" s="316"/>
      <c r="E82" s="351"/>
      <c r="F82" s="349"/>
      <c r="G82" s="313"/>
      <c r="H82" s="128"/>
      <c r="I82" s="313"/>
      <c r="J82" s="128"/>
      <c r="K82" s="313"/>
      <c r="L82" s="128"/>
      <c r="M82" s="313"/>
      <c r="N82" s="128"/>
      <c r="O82" s="317"/>
    </row>
    <row r="83" spans="1:15">
      <c r="A83" s="313">
        <v>7</v>
      </c>
      <c r="B83" s="353" t="s">
        <v>426</v>
      </c>
      <c r="C83" s="354"/>
      <c r="D83" s="316"/>
      <c r="E83" s="351"/>
      <c r="F83" s="128">
        <v>77552.5</v>
      </c>
      <c r="G83" s="313"/>
      <c r="H83" s="128">
        <v>40000</v>
      </c>
      <c r="I83" s="313"/>
      <c r="J83" s="128">
        <v>12500</v>
      </c>
      <c r="K83" s="313"/>
      <c r="L83" s="128">
        <v>12500</v>
      </c>
      <c r="M83" s="313"/>
      <c r="N83" s="128">
        <v>12552.5</v>
      </c>
      <c r="O83" s="320"/>
    </row>
    <row r="84" spans="1:15">
      <c r="A84" s="313"/>
      <c r="B84" s="315"/>
      <c r="C84" s="125"/>
      <c r="D84" s="316"/>
      <c r="E84" s="313"/>
      <c r="F84" s="127"/>
      <c r="G84" s="313"/>
      <c r="H84" s="128"/>
      <c r="I84" s="313"/>
      <c r="J84" s="127"/>
      <c r="K84" s="313"/>
      <c r="L84" s="128"/>
      <c r="M84" s="313"/>
      <c r="N84" s="127"/>
      <c r="O84" s="317"/>
    </row>
    <row r="85" spans="1:15">
      <c r="A85" s="313"/>
      <c r="B85" s="350"/>
      <c r="C85" s="125"/>
      <c r="D85" s="316"/>
      <c r="E85" s="351"/>
      <c r="F85" s="351"/>
      <c r="G85" s="313"/>
      <c r="H85" s="128"/>
      <c r="I85" s="313"/>
      <c r="J85" s="128"/>
      <c r="K85" s="313"/>
      <c r="L85" s="128"/>
      <c r="M85" s="313"/>
      <c r="N85" s="128"/>
      <c r="O85" s="317"/>
    </row>
    <row r="86" spans="1:15">
      <c r="A86" s="313"/>
      <c r="B86" s="350"/>
      <c r="C86" s="125"/>
      <c r="D86" s="316"/>
      <c r="E86" s="351"/>
      <c r="F86" s="351"/>
      <c r="G86" s="313"/>
      <c r="H86" s="128"/>
      <c r="I86" s="313"/>
      <c r="J86" s="128"/>
      <c r="K86" s="313"/>
      <c r="L86" s="128"/>
      <c r="M86" s="313"/>
      <c r="N86" s="128"/>
      <c r="O86" s="317"/>
    </row>
    <row r="87" spans="1:15">
      <c r="A87" s="313"/>
      <c r="B87" s="319"/>
      <c r="C87" s="130"/>
      <c r="D87" s="316"/>
      <c r="E87" s="351"/>
      <c r="F87" s="351"/>
      <c r="G87" s="313"/>
      <c r="H87" s="128"/>
      <c r="I87" s="313"/>
      <c r="J87" s="128"/>
      <c r="K87" s="313"/>
      <c r="L87" s="128"/>
      <c r="M87" s="313"/>
      <c r="N87" s="128"/>
      <c r="O87" s="317"/>
    </row>
    <row r="88" spans="1:15">
      <c r="A88" s="313"/>
      <c r="B88" s="315"/>
      <c r="C88" s="130"/>
      <c r="D88" s="316"/>
      <c r="E88" s="313"/>
      <c r="F88" s="127"/>
      <c r="G88" s="313"/>
      <c r="H88" s="128"/>
      <c r="I88" s="313"/>
      <c r="J88" s="128"/>
      <c r="K88" s="313"/>
      <c r="L88" s="128"/>
      <c r="M88" s="313"/>
      <c r="N88" s="128"/>
      <c r="O88" s="317"/>
    </row>
    <row r="89" spans="1:15">
      <c r="A89" s="313"/>
      <c r="B89" s="315"/>
      <c r="C89" s="130"/>
      <c r="D89" s="316"/>
      <c r="E89" s="313"/>
      <c r="F89" s="128"/>
      <c r="G89" s="313"/>
      <c r="H89" s="128"/>
      <c r="I89" s="313"/>
      <c r="J89" s="128"/>
      <c r="K89" s="313"/>
      <c r="L89" s="128"/>
      <c r="M89" s="313"/>
      <c r="N89" s="128"/>
      <c r="O89" s="317"/>
    </row>
    <row r="90" spans="1:15">
      <c r="A90" s="313"/>
      <c r="B90" s="315"/>
      <c r="C90" s="130"/>
      <c r="D90" s="316"/>
      <c r="E90" s="313"/>
      <c r="F90" s="128"/>
      <c r="G90" s="313"/>
      <c r="H90" s="128"/>
      <c r="I90" s="313"/>
      <c r="J90" s="128"/>
      <c r="K90" s="313"/>
      <c r="L90" s="128"/>
      <c r="M90" s="313"/>
      <c r="N90" s="128"/>
      <c r="O90" s="317"/>
    </row>
    <row r="91" spans="1:15">
      <c r="A91" s="313"/>
      <c r="B91" s="315"/>
      <c r="C91" s="130"/>
      <c r="D91" s="316"/>
      <c r="E91" s="313"/>
      <c r="F91" s="128"/>
      <c r="G91" s="313"/>
      <c r="H91" s="128"/>
      <c r="I91" s="313"/>
      <c r="J91" s="128"/>
      <c r="K91" s="313"/>
      <c r="L91" s="128"/>
      <c r="M91" s="313"/>
      <c r="N91" s="128"/>
      <c r="O91" s="317"/>
    </row>
    <row r="92" spans="1:15">
      <c r="A92" s="313"/>
      <c r="B92" s="353"/>
      <c r="C92" s="125"/>
      <c r="D92" s="316"/>
      <c r="E92" s="313"/>
      <c r="F92" s="128"/>
      <c r="G92" s="313"/>
      <c r="H92" s="128"/>
      <c r="I92" s="313"/>
      <c r="J92" s="128"/>
      <c r="K92" s="313"/>
      <c r="L92" s="128"/>
      <c r="M92" s="313"/>
      <c r="N92" s="128"/>
      <c r="O92" s="317"/>
    </row>
    <row r="93" spans="1:15">
      <c r="A93" s="313"/>
      <c r="B93" s="315"/>
      <c r="C93" s="125"/>
      <c r="D93" s="316"/>
      <c r="E93" s="313"/>
      <c r="F93" s="128"/>
      <c r="G93" s="313"/>
      <c r="H93" s="128"/>
      <c r="I93" s="313"/>
      <c r="J93" s="128"/>
      <c r="K93" s="313"/>
      <c r="L93" s="128"/>
      <c r="M93" s="313"/>
      <c r="N93" s="128"/>
      <c r="O93" s="317"/>
    </row>
    <row r="94" spans="1:15">
      <c r="A94" s="313"/>
      <c r="B94" s="315"/>
      <c r="C94" s="125"/>
      <c r="D94" s="316"/>
      <c r="E94" s="313"/>
      <c r="F94" s="128"/>
      <c r="G94" s="313"/>
      <c r="H94" s="128"/>
      <c r="I94" s="313"/>
      <c r="J94" s="128"/>
      <c r="K94" s="313"/>
      <c r="L94" s="128"/>
      <c r="M94" s="313"/>
      <c r="N94" s="128"/>
      <c r="O94" s="317"/>
    </row>
    <row r="95" spans="1:15">
      <c r="A95" s="313"/>
      <c r="B95" s="315"/>
      <c r="C95" s="125"/>
      <c r="D95" s="316"/>
      <c r="E95" s="313"/>
      <c r="F95" s="128"/>
      <c r="G95" s="313"/>
      <c r="H95" s="128"/>
      <c r="I95" s="313"/>
      <c r="J95" s="127"/>
      <c r="K95" s="313"/>
      <c r="L95" s="128"/>
      <c r="M95" s="313"/>
      <c r="N95" s="127"/>
      <c r="O95" s="317"/>
    </row>
    <row r="96" spans="1:15">
      <c r="A96" s="313"/>
      <c r="B96" s="350"/>
      <c r="C96" s="125"/>
      <c r="D96" s="316"/>
      <c r="E96" s="351"/>
      <c r="F96" s="352"/>
      <c r="G96" s="313"/>
      <c r="H96" s="128"/>
      <c r="I96" s="313"/>
      <c r="J96" s="128"/>
      <c r="K96" s="313"/>
      <c r="L96" s="128"/>
      <c r="M96" s="313"/>
      <c r="N96" s="128"/>
      <c r="O96" s="317"/>
    </row>
    <row r="97" spans="1:15">
      <c r="A97" s="313"/>
      <c r="B97" s="350"/>
      <c r="C97" s="125"/>
      <c r="D97" s="316"/>
      <c r="E97" s="351"/>
      <c r="F97" s="352"/>
      <c r="G97" s="313"/>
      <c r="H97" s="128"/>
      <c r="I97" s="313"/>
      <c r="J97" s="128"/>
      <c r="K97" s="313"/>
      <c r="L97" s="128"/>
      <c r="M97" s="313"/>
      <c r="N97" s="128"/>
      <c r="O97" s="317"/>
    </row>
    <row r="98" spans="1:15">
      <c r="A98" s="313"/>
      <c r="B98" s="319"/>
      <c r="C98" s="130"/>
      <c r="D98" s="316"/>
      <c r="E98" s="351"/>
      <c r="F98" s="352"/>
      <c r="G98" s="313"/>
      <c r="H98" s="128"/>
      <c r="I98" s="313"/>
      <c r="J98" s="128"/>
      <c r="K98" s="313"/>
      <c r="L98" s="128"/>
      <c r="M98" s="313"/>
      <c r="N98" s="128"/>
      <c r="O98" s="317"/>
    </row>
    <row r="99" spans="1:15">
      <c r="A99" s="313"/>
      <c r="B99" s="315"/>
      <c r="C99" s="130"/>
      <c r="D99" s="316"/>
      <c r="E99" s="351"/>
      <c r="F99" s="352"/>
      <c r="G99" s="313"/>
      <c r="H99" s="128"/>
      <c r="I99" s="313"/>
      <c r="J99" s="128"/>
      <c r="K99" s="313"/>
      <c r="L99" s="128"/>
      <c r="M99" s="313"/>
      <c r="N99" s="128"/>
      <c r="O99" s="317"/>
    </row>
    <row r="100" spans="1:15">
      <c r="A100" s="313"/>
      <c r="B100" s="315"/>
      <c r="C100" s="125"/>
      <c r="D100" s="316"/>
      <c r="E100" s="351"/>
      <c r="F100" s="352"/>
      <c r="G100" s="313"/>
      <c r="H100" s="128"/>
      <c r="I100" s="313"/>
      <c r="J100" s="128"/>
      <c r="K100" s="313"/>
      <c r="L100" s="128"/>
      <c r="M100" s="313"/>
      <c r="N100" s="128"/>
      <c r="O100" s="317"/>
    </row>
    <row r="101" spans="1:15">
      <c r="A101" s="313"/>
      <c r="B101" s="353"/>
      <c r="C101" s="354"/>
      <c r="D101" s="316"/>
      <c r="E101" s="351"/>
      <c r="F101" s="355"/>
      <c r="G101" s="313"/>
      <c r="H101" s="128"/>
      <c r="I101" s="313"/>
      <c r="J101" s="128"/>
      <c r="K101" s="313"/>
      <c r="L101" s="128"/>
      <c r="M101" s="313"/>
      <c r="N101" s="128"/>
      <c r="O101" s="317"/>
    </row>
    <row r="102" spans="1:15">
      <c r="A102" s="313"/>
      <c r="B102" s="353"/>
      <c r="C102" s="125"/>
      <c r="D102" s="316"/>
      <c r="E102" s="313"/>
      <c r="F102" s="128"/>
      <c r="G102" s="313"/>
      <c r="H102" s="128"/>
      <c r="I102" s="313"/>
      <c r="J102" s="128"/>
      <c r="K102" s="313"/>
      <c r="L102" s="128"/>
      <c r="M102" s="313"/>
      <c r="N102" s="128"/>
      <c r="O102" s="317"/>
    </row>
    <row r="103" spans="1:15">
      <c r="A103" s="313"/>
      <c r="B103" s="315"/>
      <c r="C103" s="125"/>
      <c r="D103" s="316"/>
      <c r="E103" s="313"/>
      <c r="F103" s="128"/>
      <c r="G103" s="313"/>
      <c r="H103" s="128"/>
      <c r="I103" s="313"/>
      <c r="J103" s="128"/>
      <c r="K103" s="313"/>
      <c r="L103" s="128"/>
      <c r="M103" s="313"/>
      <c r="N103" s="128"/>
      <c r="O103" s="317"/>
    </row>
    <row r="104" spans="1:15">
      <c r="A104" s="313"/>
      <c r="B104" s="315"/>
      <c r="C104" s="125"/>
      <c r="D104" s="316"/>
      <c r="E104" s="313"/>
      <c r="F104" s="128"/>
      <c r="G104" s="313"/>
      <c r="H104" s="128"/>
      <c r="I104" s="313"/>
      <c r="J104" s="128"/>
      <c r="K104" s="313"/>
      <c r="L104" s="128"/>
      <c r="M104" s="313"/>
      <c r="N104" s="128"/>
      <c r="O104" s="317"/>
    </row>
    <row r="105" spans="1:15">
      <c r="A105" s="313"/>
      <c r="B105" s="353"/>
      <c r="C105" s="125"/>
      <c r="D105" s="316"/>
      <c r="E105" s="313"/>
      <c r="F105" s="128"/>
      <c r="G105" s="313"/>
      <c r="H105" s="127"/>
      <c r="I105" s="313"/>
      <c r="J105" s="128"/>
      <c r="K105" s="313"/>
      <c r="L105" s="127"/>
      <c r="M105" s="313"/>
      <c r="N105" s="128"/>
      <c r="O105" s="317"/>
    </row>
    <row r="106" spans="1:15">
      <c r="A106" s="313"/>
      <c r="B106" s="315"/>
      <c r="C106" s="125"/>
      <c r="D106" s="316"/>
      <c r="E106" s="313"/>
      <c r="F106" s="128"/>
      <c r="G106" s="313"/>
      <c r="H106" s="128"/>
      <c r="I106" s="313"/>
      <c r="J106" s="128"/>
      <c r="K106" s="313"/>
      <c r="L106" s="128"/>
      <c r="M106" s="313"/>
      <c r="N106" s="128"/>
      <c r="O106" s="317"/>
    </row>
    <row r="107" spans="1:15">
      <c r="A107" s="313"/>
      <c r="B107" s="315"/>
      <c r="C107" s="125"/>
      <c r="D107" s="316"/>
      <c r="E107" s="313"/>
      <c r="F107" s="128"/>
      <c r="G107" s="313"/>
      <c r="H107" s="128"/>
      <c r="I107" s="313"/>
      <c r="J107" s="128"/>
      <c r="K107" s="313"/>
      <c r="L107" s="128"/>
      <c r="M107" s="313"/>
      <c r="N107" s="128"/>
      <c r="O107" s="317"/>
    </row>
    <row r="108" spans="1:15">
      <c r="A108" s="313"/>
      <c r="B108" s="315"/>
      <c r="C108" s="130"/>
      <c r="D108" s="316"/>
      <c r="E108" s="313"/>
      <c r="F108" s="128"/>
      <c r="G108" s="313"/>
      <c r="H108" s="128"/>
      <c r="I108" s="313"/>
      <c r="J108" s="128"/>
      <c r="K108" s="313"/>
      <c r="L108" s="128"/>
      <c r="M108" s="313"/>
      <c r="N108" s="128"/>
      <c r="O108" s="317"/>
    </row>
    <row r="109" spans="1:15">
      <c r="A109" s="313"/>
      <c r="B109" s="315"/>
      <c r="C109" s="130"/>
      <c r="D109" s="316"/>
      <c r="E109" s="313"/>
      <c r="F109" s="128"/>
      <c r="G109" s="313"/>
      <c r="H109" s="128"/>
      <c r="I109" s="313"/>
      <c r="J109" s="128"/>
      <c r="K109" s="313"/>
      <c r="L109" s="128"/>
      <c r="M109" s="313"/>
      <c r="N109" s="128"/>
      <c r="O109" s="317"/>
    </row>
    <row r="110" spans="1:15">
      <c r="A110" s="313"/>
      <c r="B110" s="315"/>
      <c r="C110" s="130"/>
      <c r="D110" s="316"/>
      <c r="E110" s="313"/>
      <c r="F110" s="128"/>
      <c r="G110" s="313"/>
      <c r="H110" s="128"/>
      <c r="I110" s="313"/>
      <c r="J110" s="128"/>
      <c r="K110" s="313"/>
      <c r="L110" s="128"/>
      <c r="M110" s="313"/>
      <c r="N110" s="128"/>
      <c r="O110" s="317"/>
    </row>
    <row r="111" spans="1:15">
      <c r="A111" s="313"/>
      <c r="B111" s="315"/>
      <c r="C111" s="130"/>
      <c r="D111" s="316"/>
      <c r="E111" s="313"/>
      <c r="F111" s="128"/>
      <c r="G111" s="313"/>
      <c r="H111" s="128"/>
      <c r="I111" s="313"/>
      <c r="J111" s="128"/>
      <c r="K111" s="313"/>
      <c r="L111" s="128"/>
      <c r="M111" s="313"/>
      <c r="N111" s="128"/>
    </row>
    <row r="112" spans="1:15">
      <c r="A112" s="313"/>
      <c r="B112" s="315"/>
      <c r="C112" s="130"/>
      <c r="D112" s="316"/>
      <c r="E112" s="313"/>
      <c r="F112" s="128"/>
      <c r="G112" s="313"/>
      <c r="H112" s="128"/>
      <c r="I112" s="313"/>
      <c r="J112" s="128"/>
      <c r="K112" s="313"/>
      <c r="L112" s="128"/>
      <c r="M112" s="313"/>
      <c r="N112" s="128"/>
    </row>
    <row r="113" spans="1:15">
      <c r="A113" s="313"/>
      <c r="B113" s="315"/>
      <c r="C113" s="130"/>
      <c r="D113" s="316"/>
      <c r="E113" s="313"/>
      <c r="F113" s="128"/>
      <c r="G113" s="313"/>
      <c r="H113" s="128"/>
      <c r="I113" s="313"/>
      <c r="J113" s="128"/>
      <c r="K113" s="313"/>
      <c r="L113" s="128"/>
      <c r="M113" s="313"/>
      <c r="N113" s="128"/>
    </row>
    <row r="114" spans="1:15">
      <c r="A114" s="313"/>
      <c r="B114" s="315"/>
      <c r="C114" s="130"/>
      <c r="D114" s="316"/>
      <c r="E114" s="313"/>
      <c r="F114" s="128"/>
      <c r="G114" s="313"/>
      <c r="H114" s="128"/>
      <c r="I114" s="313"/>
      <c r="J114" s="128"/>
      <c r="K114" s="313"/>
      <c r="L114" s="128"/>
      <c r="M114" s="313"/>
      <c r="N114" s="128"/>
    </row>
    <row r="115" spans="1:15">
      <c r="A115" s="313"/>
      <c r="B115" s="315"/>
      <c r="C115" s="130"/>
      <c r="D115" s="316"/>
      <c r="E115" s="313"/>
      <c r="F115" s="128"/>
      <c r="G115" s="313"/>
      <c r="H115" s="128"/>
      <c r="I115" s="313"/>
      <c r="J115" s="128"/>
      <c r="K115" s="313"/>
      <c r="L115" s="128"/>
      <c r="M115" s="313"/>
      <c r="N115" s="128"/>
    </row>
    <row r="116" spans="1:15">
      <c r="A116" s="313"/>
      <c r="B116" s="315"/>
      <c r="C116" s="130"/>
      <c r="D116" s="316"/>
      <c r="E116" s="313"/>
      <c r="F116" s="128"/>
      <c r="G116" s="313"/>
      <c r="H116" s="128"/>
      <c r="I116" s="313"/>
      <c r="J116" s="128"/>
      <c r="K116" s="313"/>
      <c r="L116" s="128"/>
      <c r="M116" s="313"/>
      <c r="N116" s="128"/>
    </row>
    <row r="117" spans="1:15">
      <c r="A117" s="313"/>
      <c r="B117" s="315"/>
      <c r="C117" s="130"/>
      <c r="D117" s="316"/>
      <c r="E117" s="313"/>
      <c r="F117" s="128"/>
      <c r="G117" s="313"/>
      <c r="H117" s="128"/>
      <c r="I117" s="313"/>
      <c r="J117" s="128"/>
      <c r="K117" s="313"/>
      <c r="L117" s="128"/>
      <c r="M117" s="313"/>
      <c r="N117" s="128"/>
    </row>
    <row r="118" spans="1:15">
      <c r="A118" s="313"/>
      <c r="B118" s="315"/>
      <c r="C118" s="130"/>
      <c r="D118" s="318"/>
      <c r="E118" s="319"/>
      <c r="F118" s="128"/>
      <c r="G118" s="313"/>
      <c r="H118" s="128"/>
      <c r="I118" s="313"/>
      <c r="J118" s="128"/>
      <c r="K118" s="313"/>
      <c r="L118" s="128"/>
      <c r="M118" s="313"/>
      <c r="N118" s="128"/>
    </row>
    <row r="119" spans="1:15">
      <c r="A119" s="313"/>
      <c r="B119" s="315"/>
      <c r="C119" s="130"/>
      <c r="D119" s="318"/>
      <c r="E119" s="319"/>
      <c r="F119" s="128"/>
      <c r="G119" s="313"/>
      <c r="H119" s="128"/>
      <c r="I119" s="313"/>
      <c r="J119" s="128"/>
      <c r="K119" s="313"/>
      <c r="L119" s="128"/>
      <c r="M119" s="313"/>
      <c r="N119" s="128"/>
    </row>
    <row r="120" spans="1:15">
      <c r="A120" s="313" t="s">
        <v>66</v>
      </c>
      <c r="B120" s="315"/>
      <c r="C120" s="130"/>
      <c r="D120" s="318"/>
      <c r="E120" s="319"/>
      <c r="F120" s="127">
        <f>SUM(F13:F119)</f>
        <v>1000000</v>
      </c>
      <c r="G120" s="313"/>
      <c r="H120" s="128">
        <f>SUM(H13:H119)</f>
        <v>545673.19999999995</v>
      </c>
      <c r="I120" s="313"/>
      <c r="J120" s="128">
        <f>SUM(J13:J119)</f>
        <v>309633.2</v>
      </c>
      <c r="K120" s="313"/>
      <c r="L120" s="128">
        <f>SUM(L19:L119)</f>
        <v>116223.2</v>
      </c>
      <c r="M120" s="313"/>
      <c r="N120" s="128">
        <f>SUM(N19:N119)</f>
        <v>28470.15</v>
      </c>
      <c r="O120" s="244"/>
    </row>
    <row r="121" spans="1:15">
      <c r="A121" s="283"/>
      <c r="B121" s="291"/>
      <c r="C121" s="321"/>
      <c r="D121" s="322"/>
      <c r="E121" s="323"/>
      <c r="F121" s="324"/>
      <c r="G121" s="324"/>
      <c r="H121" s="291"/>
      <c r="I121" s="291"/>
      <c r="J121" s="291"/>
      <c r="K121" s="291"/>
      <c r="L121" s="291"/>
      <c r="M121" s="291"/>
      <c r="N121" s="292"/>
    </row>
    <row r="122" spans="1:15">
      <c r="A122" s="325"/>
      <c r="B122" s="324" t="s">
        <v>2</v>
      </c>
      <c r="C122" s="326"/>
      <c r="D122" s="327"/>
      <c r="E122" s="328"/>
      <c r="F122" s="324"/>
      <c r="G122" s="324"/>
      <c r="H122" s="324"/>
      <c r="I122" s="324"/>
      <c r="J122" s="324"/>
      <c r="K122" s="324"/>
      <c r="L122" s="324"/>
      <c r="M122" s="324"/>
      <c r="N122" s="329"/>
    </row>
    <row r="123" spans="1:15">
      <c r="A123" s="325"/>
      <c r="B123" s="324"/>
      <c r="C123" s="326"/>
      <c r="D123" s="327"/>
      <c r="E123" s="328"/>
      <c r="F123" s="324"/>
      <c r="G123" s="324"/>
      <c r="H123" s="324" t="s">
        <v>1</v>
      </c>
      <c r="I123" s="324"/>
      <c r="J123" s="888" t="s">
        <v>335</v>
      </c>
      <c r="K123" s="888"/>
      <c r="L123" s="888"/>
      <c r="M123" s="324"/>
      <c r="N123" s="329"/>
    </row>
    <row r="124" spans="1:15">
      <c r="A124" s="325"/>
      <c r="B124" s="324"/>
      <c r="C124" s="326"/>
      <c r="D124" s="327"/>
      <c r="E124" s="328"/>
      <c r="F124" s="324"/>
      <c r="G124" s="324"/>
      <c r="H124" s="324"/>
      <c r="I124" s="324"/>
      <c r="J124" s="886" t="s">
        <v>0</v>
      </c>
      <c r="K124" s="886"/>
      <c r="L124" s="886"/>
      <c r="M124" s="324"/>
      <c r="N124" s="329"/>
    </row>
    <row r="125" spans="1:15">
      <c r="A125" s="297"/>
      <c r="B125" s="299"/>
      <c r="C125" s="294"/>
      <c r="D125" s="295"/>
      <c r="E125" s="296"/>
      <c r="F125" s="299"/>
      <c r="G125" s="299"/>
      <c r="H125" s="299"/>
      <c r="I125" s="299"/>
      <c r="J125" s="299"/>
      <c r="K125" s="299"/>
      <c r="L125" s="299"/>
      <c r="M125" s="299"/>
      <c r="N125" s="298"/>
    </row>
  </sheetData>
  <sheetProtection password="CCFC" sheet="1" objects="1" scenarios="1" selectLockedCells="1" selectUnlockedCells="1"/>
  <mergeCells count="11">
    <mergeCell ref="M11:N11"/>
    <mergeCell ref="B14:B16"/>
    <mergeCell ref="J123:L123"/>
    <mergeCell ref="J124:L124"/>
    <mergeCell ref="A4:O4"/>
    <mergeCell ref="A5:O5"/>
    <mergeCell ref="G10:N10"/>
    <mergeCell ref="D11:E11"/>
    <mergeCell ref="G11:H11"/>
    <mergeCell ref="I11:J11"/>
    <mergeCell ref="K11:L1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topLeftCell="A37" workbookViewId="0">
      <selection activeCell="K56" sqref="K56"/>
    </sheetView>
  </sheetViews>
  <sheetFormatPr defaultRowHeight="15"/>
  <cols>
    <col min="2" max="2" width="15.7109375" customWidth="1"/>
    <col min="3" max="3" width="10.85546875" customWidth="1"/>
    <col min="6" max="6" width="11.140625" customWidth="1"/>
    <col min="8" max="8" width="11.28515625" customWidth="1"/>
  </cols>
  <sheetData>
    <row r="1" spans="1:15" ht="15.75" thickBot="1"/>
    <row r="2" spans="1:15">
      <c r="A2" s="276" t="s">
        <v>65</v>
      </c>
      <c r="B2" s="276"/>
      <c r="C2" s="277"/>
      <c r="D2" s="276"/>
      <c r="E2" s="276"/>
      <c r="F2" s="276"/>
      <c r="G2" s="276"/>
      <c r="H2" s="276"/>
      <c r="I2" s="276"/>
      <c r="J2" s="276"/>
      <c r="K2" s="335" t="s">
        <v>64</v>
      </c>
      <c r="L2" s="336"/>
      <c r="M2" s="336"/>
      <c r="N2" s="337"/>
    </row>
    <row r="3" spans="1:15">
      <c r="A3" s="276"/>
      <c r="B3" s="276"/>
      <c r="C3" s="277"/>
      <c r="D3" s="276"/>
      <c r="E3" s="276"/>
      <c r="F3" s="276"/>
      <c r="G3" s="276"/>
      <c r="H3" s="276"/>
      <c r="I3" s="276"/>
      <c r="J3" s="276"/>
      <c r="K3" s="338" t="s">
        <v>63</v>
      </c>
      <c r="L3" s="339"/>
      <c r="M3" s="339"/>
      <c r="N3" s="340"/>
    </row>
    <row r="4" spans="1:15" ht="15.75" thickBot="1">
      <c r="A4" s="276"/>
      <c r="B4" s="276"/>
      <c r="C4" s="277"/>
      <c r="D4" s="276"/>
      <c r="E4" s="276"/>
      <c r="F4" s="276"/>
      <c r="G4" s="276"/>
      <c r="H4" s="276"/>
      <c r="I4" s="276"/>
      <c r="J4" s="276"/>
      <c r="K4" s="341" t="s">
        <v>62</v>
      </c>
      <c r="L4" s="342"/>
      <c r="M4" s="342"/>
      <c r="N4" s="343"/>
    </row>
    <row r="5" spans="1:15">
      <c r="A5" s="879" t="s">
        <v>61</v>
      </c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</row>
    <row r="6" spans="1:15">
      <c r="A6" s="880" t="s">
        <v>60</v>
      </c>
      <c r="B6" s="880"/>
      <c r="C6" s="880"/>
      <c r="D6" s="880"/>
      <c r="E6" s="880"/>
      <c r="F6" s="880"/>
      <c r="G6" s="880"/>
      <c r="H6" s="880"/>
      <c r="I6" s="880"/>
      <c r="J6" s="880"/>
      <c r="K6" s="880"/>
      <c r="L6" s="880"/>
      <c r="M6" s="880"/>
      <c r="N6" s="880"/>
      <c r="O6" s="880"/>
    </row>
    <row r="7" spans="1:15">
      <c r="A7" s="276"/>
      <c r="B7" s="276"/>
      <c r="C7" s="278"/>
      <c r="D7" s="279"/>
      <c r="E7" s="280"/>
      <c r="F7" s="281"/>
      <c r="G7" s="276"/>
      <c r="H7" s="276"/>
      <c r="I7" s="276"/>
      <c r="J7" s="276"/>
      <c r="K7" s="276"/>
      <c r="L7" s="276"/>
      <c r="M7" s="276"/>
      <c r="N7" s="276"/>
    </row>
    <row r="8" spans="1:15">
      <c r="A8" s="282" t="s">
        <v>59</v>
      </c>
      <c r="B8" s="282"/>
      <c r="C8" s="278"/>
      <c r="D8" s="279"/>
      <c r="E8" s="280"/>
      <c r="F8" s="276"/>
      <c r="G8" s="276"/>
      <c r="H8" s="276"/>
      <c r="I8" s="276"/>
      <c r="J8" s="276"/>
      <c r="K8" s="276"/>
      <c r="L8" s="276"/>
      <c r="M8" s="276"/>
      <c r="N8" s="276"/>
    </row>
    <row r="9" spans="1:15">
      <c r="A9" s="283" t="s">
        <v>58</v>
      </c>
      <c r="B9" s="284"/>
      <c r="C9" s="285"/>
      <c r="D9" s="286"/>
      <c r="E9" s="287"/>
      <c r="F9" s="288" t="s">
        <v>57</v>
      </c>
      <c r="G9" s="289"/>
      <c r="H9" s="289"/>
      <c r="I9" s="289"/>
      <c r="J9" s="290"/>
      <c r="K9" s="291" t="s">
        <v>313</v>
      </c>
      <c r="L9" s="291"/>
      <c r="M9" s="291"/>
      <c r="N9" s="292"/>
    </row>
    <row r="10" spans="1:15">
      <c r="A10" s="293" t="s">
        <v>427</v>
      </c>
      <c r="B10" s="282"/>
      <c r="C10" s="294"/>
      <c r="D10" s="295"/>
      <c r="E10" s="296"/>
      <c r="F10" s="297" t="s">
        <v>54</v>
      </c>
      <c r="G10" s="297" t="s">
        <v>53</v>
      </c>
      <c r="H10" s="298"/>
      <c r="I10" s="288" t="s">
        <v>52</v>
      </c>
      <c r="J10" s="290"/>
      <c r="K10" s="299" t="s">
        <v>51</v>
      </c>
      <c r="L10" s="299"/>
      <c r="M10" s="299"/>
      <c r="N10" s="298"/>
    </row>
    <row r="11" spans="1:15">
      <c r="A11" s="356"/>
      <c r="B11" s="357" t="s">
        <v>428</v>
      </c>
      <c r="C11" s="358"/>
      <c r="D11" s="359"/>
      <c r="E11" s="360"/>
      <c r="F11" s="325"/>
      <c r="G11" s="297"/>
      <c r="H11" s="299"/>
      <c r="I11" s="289"/>
      <c r="J11" s="289"/>
      <c r="K11" s="299"/>
      <c r="L11" s="299"/>
      <c r="M11" s="299"/>
      <c r="N11" s="298"/>
    </row>
    <row r="12" spans="1:15">
      <c r="A12" s="300"/>
      <c r="B12" s="283"/>
      <c r="C12" s="301"/>
      <c r="D12" s="302"/>
      <c r="E12" s="303"/>
      <c r="F12" s="283"/>
      <c r="G12" s="881" t="s">
        <v>50</v>
      </c>
      <c r="H12" s="882"/>
      <c r="I12" s="882"/>
      <c r="J12" s="882"/>
      <c r="K12" s="882"/>
      <c r="L12" s="882"/>
      <c r="M12" s="882"/>
      <c r="N12" s="883"/>
    </row>
    <row r="13" spans="1:15">
      <c r="A13" s="304" t="s">
        <v>49</v>
      </c>
      <c r="B13" s="305" t="s">
        <v>48</v>
      </c>
      <c r="C13" s="306" t="s">
        <v>47</v>
      </c>
      <c r="D13" s="884" t="s">
        <v>46</v>
      </c>
      <c r="E13" s="885"/>
      <c r="F13" s="305" t="s">
        <v>45</v>
      </c>
      <c r="G13" s="881" t="s">
        <v>44</v>
      </c>
      <c r="H13" s="883"/>
      <c r="I13" s="881" t="s">
        <v>43</v>
      </c>
      <c r="J13" s="883"/>
      <c r="K13" s="881" t="s">
        <v>42</v>
      </c>
      <c r="L13" s="883"/>
      <c r="M13" s="881" t="s">
        <v>41</v>
      </c>
      <c r="N13" s="883"/>
    </row>
    <row r="14" spans="1:15">
      <c r="A14" s="308"/>
      <c r="B14" s="297"/>
      <c r="C14" s="309"/>
      <c r="D14" s="310"/>
      <c r="E14" s="311"/>
      <c r="F14" s="297"/>
      <c r="G14" s="312" t="s">
        <v>39</v>
      </c>
      <c r="H14" s="313" t="s">
        <v>38</v>
      </c>
      <c r="I14" s="313" t="s">
        <v>39</v>
      </c>
      <c r="J14" s="313" t="s">
        <v>40</v>
      </c>
      <c r="K14" s="312" t="s">
        <v>39</v>
      </c>
      <c r="L14" s="314" t="s">
        <v>40</v>
      </c>
      <c r="M14" s="312" t="s">
        <v>39</v>
      </c>
      <c r="N14" s="312" t="s">
        <v>38</v>
      </c>
    </row>
    <row r="15" spans="1:15">
      <c r="A15" s="313">
        <v>1</v>
      </c>
      <c r="B15" s="315" t="s">
        <v>429</v>
      </c>
      <c r="C15" s="125">
        <v>400</v>
      </c>
      <c r="D15" s="316">
        <v>75</v>
      </c>
      <c r="E15" s="313" t="s">
        <v>229</v>
      </c>
      <c r="F15" s="127">
        <v>30000</v>
      </c>
      <c r="G15" s="316">
        <v>75</v>
      </c>
      <c r="H15" s="127">
        <v>30000</v>
      </c>
      <c r="I15" s="313"/>
      <c r="J15" s="127"/>
      <c r="K15" s="313"/>
      <c r="L15" s="128"/>
      <c r="M15" s="313"/>
      <c r="N15" s="127"/>
      <c r="O15" s="317"/>
    </row>
    <row r="16" spans="1:15">
      <c r="A16" s="313">
        <v>2</v>
      </c>
      <c r="B16" s="361"/>
      <c r="C16" s="125"/>
      <c r="D16" s="316"/>
      <c r="E16" s="313"/>
      <c r="F16" s="127"/>
      <c r="G16" s="316"/>
      <c r="H16" s="127"/>
      <c r="I16" s="313"/>
      <c r="J16" s="127"/>
      <c r="K16" s="313"/>
      <c r="L16" s="127"/>
      <c r="M16" s="313"/>
      <c r="N16" s="128"/>
      <c r="O16" s="317"/>
    </row>
    <row r="17" spans="1:15">
      <c r="A17" s="313">
        <v>3</v>
      </c>
      <c r="B17" s="361"/>
      <c r="C17" s="125"/>
      <c r="D17" s="316"/>
      <c r="E17" s="313"/>
      <c r="F17" s="127"/>
      <c r="G17" s="316"/>
      <c r="H17" s="127"/>
      <c r="I17" s="313"/>
      <c r="J17" s="128"/>
      <c r="K17" s="313"/>
      <c r="L17" s="128"/>
      <c r="M17" s="313"/>
      <c r="N17" s="128"/>
      <c r="O17" s="317"/>
    </row>
    <row r="18" spans="1:15">
      <c r="A18" s="313">
        <v>4</v>
      </c>
      <c r="B18" s="315"/>
      <c r="C18" s="130"/>
      <c r="D18" s="316"/>
      <c r="E18" s="313"/>
      <c r="F18" s="127"/>
      <c r="G18" s="316"/>
      <c r="H18" s="127"/>
      <c r="I18" s="313"/>
      <c r="J18" s="128"/>
      <c r="K18" s="313"/>
      <c r="L18" s="128"/>
      <c r="M18" s="313"/>
      <c r="N18" s="128"/>
      <c r="O18" s="317"/>
    </row>
    <row r="19" spans="1:15">
      <c r="A19" s="313">
        <v>5</v>
      </c>
      <c r="B19" s="315"/>
      <c r="C19" s="130"/>
      <c r="D19" s="316"/>
      <c r="E19" s="313"/>
      <c r="F19" s="127"/>
      <c r="G19" s="316"/>
      <c r="H19" s="127"/>
      <c r="I19" s="313"/>
      <c r="J19" s="128"/>
      <c r="K19" s="313"/>
      <c r="L19" s="128"/>
      <c r="M19" s="313"/>
      <c r="N19" s="128"/>
      <c r="O19" s="317"/>
    </row>
    <row r="20" spans="1:15">
      <c r="A20" s="313">
        <v>6</v>
      </c>
      <c r="B20" s="315"/>
      <c r="C20" s="130"/>
      <c r="D20" s="316"/>
      <c r="E20" s="313"/>
      <c r="F20" s="127"/>
      <c r="G20" s="316"/>
      <c r="H20" s="127"/>
      <c r="I20" s="313"/>
      <c r="J20" s="128"/>
      <c r="K20" s="313"/>
      <c r="L20" s="128"/>
      <c r="M20" s="313"/>
      <c r="N20" s="128"/>
      <c r="O20" s="317"/>
    </row>
    <row r="21" spans="1:15">
      <c r="A21" s="313">
        <v>7</v>
      </c>
      <c r="B21" s="315"/>
      <c r="C21" s="125"/>
      <c r="D21" s="316"/>
      <c r="E21" s="313"/>
      <c r="F21" s="127"/>
      <c r="G21" s="313"/>
      <c r="H21" s="128"/>
      <c r="I21" s="313"/>
      <c r="J21" s="128"/>
      <c r="K21" s="313"/>
      <c r="L21" s="128"/>
      <c r="M21" s="313"/>
      <c r="N21" s="128"/>
      <c r="O21" s="317"/>
    </row>
    <row r="22" spans="1:15">
      <c r="A22" s="313">
        <v>8</v>
      </c>
      <c r="B22" s="315"/>
      <c r="C22" s="125"/>
      <c r="D22" s="316"/>
      <c r="E22" s="313"/>
      <c r="F22" s="127"/>
      <c r="G22" s="313"/>
      <c r="H22" s="128"/>
      <c r="I22" s="313"/>
      <c r="J22" s="128"/>
      <c r="K22" s="313"/>
      <c r="L22" s="128"/>
      <c r="M22" s="313"/>
      <c r="N22" s="128"/>
      <c r="O22" s="317"/>
    </row>
    <row r="23" spans="1:15">
      <c r="A23" s="313">
        <v>9</v>
      </c>
      <c r="B23" s="315"/>
      <c r="C23" s="125"/>
      <c r="D23" s="316"/>
      <c r="E23" s="313"/>
      <c r="F23" s="127"/>
      <c r="G23" s="313"/>
      <c r="H23" s="128"/>
      <c r="I23" s="313"/>
      <c r="J23" s="128"/>
      <c r="K23" s="313"/>
      <c r="L23" s="128"/>
      <c r="M23" s="313"/>
      <c r="N23" s="128"/>
      <c r="O23" s="317"/>
    </row>
    <row r="24" spans="1:15">
      <c r="A24" s="313">
        <v>10</v>
      </c>
      <c r="B24" s="315"/>
      <c r="C24" s="125"/>
      <c r="D24" s="316"/>
      <c r="E24" s="313"/>
      <c r="F24" s="127"/>
      <c r="G24" s="313"/>
      <c r="H24" s="128"/>
      <c r="I24" s="313"/>
      <c r="J24" s="128"/>
      <c r="K24" s="313"/>
      <c r="L24" s="128"/>
      <c r="M24" s="313"/>
      <c r="N24" s="128"/>
      <c r="O24" s="317"/>
    </row>
    <row r="25" spans="1:15">
      <c r="A25" s="313">
        <v>11</v>
      </c>
      <c r="B25" s="315"/>
      <c r="C25" s="125"/>
      <c r="D25" s="316"/>
      <c r="E25" s="313"/>
      <c r="F25" s="127"/>
      <c r="G25" s="313"/>
      <c r="H25" s="128"/>
      <c r="I25" s="313"/>
      <c r="J25" s="128"/>
      <c r="K25" s="313"/>
      <c r="L25" s="128"/>
      <c r="M25" s="313"/>
      <c r="N25" s="128"/>
      <c r="O25" s="317"/>
    </row>
    <row r="26" spans="1:15">
      <c r="A26" s="313">
        <v>12</v>
      </c>
      <c r="B26" s="315"/>
      <c r="C26" s="125"/>
      <c r="D26" s="316"/>
      <c r="E26" s="313"/>
      <c r="F26" s="127"/>
      <c r="G26" s="313"/>
      <c r="H26" s="128"/>
      <c r="I26" s="313"/>
      <c r="J26" s="128"/>
      <c r="K26" s="313"/>
      <c r="L26" s="128"/>
      <c r="M26" s="313"/>
      <c r="N26" s="128"/>
      <c r="O26" s="317"/>
    </row>
    <row r="27" spans="1:15">
      <c r="A27" s="313">
        <v>13</v>
      </c>
      <c r="B27" s="315"/>
      <c r="C27" s="125"/>
      <c r="D27" s="316"/>
      <c r="E27" s="313"/>
      <c r="F27" s="127"/>
      <c r="G27" s="313"/>
      <c r="H27" s="128"/>
      <c r="I27" s="313"/>
      <c r="J27" s="128"/>
      <c r="K27" s="313"/>
      <c r="L27" s="128"/>
      <c r="M27" s="313"/>
      <c r="N27" s="128"/>
      <c r="O27" s="317"/>
    </row>
    <row r="28" spans="1:15">
      <c r="A28" s="313">
        <v>14</v>
      </c>
      <c r="B28" s="315"/>
      <c r="C28" s="125"/>
      <c r="D28" s="316"/>
      <c r="E28" s="313"/>
      <c r="F28" s="127"/>
      <c r="G28" s="313"/>
      <c r="H28" s="128"/>
      <c r="I28" s="313"/>
      <c r="J28" s="128"/>
      <c r="K28" s="313"/>
      <c r="L28" s="128"/>
      <c r="M28" s="313"/>
      <c r="N28" s="128"/>
      <c r="O28" s="317"/>
    </row>
    <row r="29" spans="1:15">
      <c r="A29" s="313">
        <v>15</v>
      </c>
      <c r="B29" s="315"/>
      <c r="C29" s="125"/>
      <c r="D29" s="316"/>
      <c r="E29" s="313"/>
      <c r="F29" s="127"/>
      <c r="G29" s="313"/>
      <c r="H29" s="128"/>
      <c r="I29" s="313"/>
      <c r="J29" s="128"/>
      <c r="K29" s="313"/>
      <c r="L29" s="128"/>
      <c r="M29" s="313"/>
      <c r="N29" s="128"/>
      <c r="O29" s="317"/>
    </row>
    <row r="30" spans="1:15">
      <c r="A30" s="313">
        <v>16</v>
      </c>
      <c r="B30" s="315"/>
      <c r="C30" s="125"/>
      <c r="D30" s="316"/>
      <c r="E30" s="313"/>
      <c r="F30" s="127"/>
      <c r="G30" s="313"/>
      <c r="H30" s="128"/>
      <c r="I30" s="313"/>
      <c r="J30" s="128"/>
      <c r="K30" s="313"/>
      <c r="L30" s="128"/>
      <c r="M30" s="313"/>
      <c r="N30" s="128"/>
      <c r="O30" s="317"/>
    </row>
    <row r="31" spans="1:15">
      <c r="A31" s="313">
        <v>17</v>
      </c>
      <c r="B31" s="315"/>
      <c r="C31" s="125"/>
      <c r="D31" s="316"/>
      <c r="E31" s="313"/>
      <c r="F31" s="127"/>
      <c r="G31" s="313"/>
      <c r="H31" s="128"/>
      <c r="I31" s="313"/>
      <c r="J31" s="128"/>
      <c r="K31" s="313"/>
      <c r="L31" s="128"/>
      <c r="M31" s="313"/>
      <c r="N31" s="128"/>
      <c r="O31" s="317"/>
    </row>
    <row r="32" spans="1:15">
      <c r="A32" s="313">
        <v>18</v>
      </c>
      <c r="B32" s="315"/>
      <c r="C32" s="125"/>
      <c r="D32" s="316"/>
      <c r="E32" s="313"/>
      <c r="F32" s="127"/>
      <c r="G32" s="313"/>
      <c r="H32" s="128"/>
      <c r="I32" s="313"/>
      <c r="J32" s="128"/>
      <c r="K32" s="313"/>
      <c r="L32" s="128"/>
      <c r="M32" s="313"/>
      <c r="N32" s="128"/>
      <c r="O32" s="317"/>
    </row>
    <row r="33" spans="1:15">
      <c r="A33" s="313">
        <v>19</v>
      </c>
      <c r="B33" s="315"/>
      <c r="C33" s="125"/>
      <c r="D33" s="316"/>
      <c r="E33" s="313"/>
      <c r="F33" s="127"/>
      <c r="G33" s="313"/>
      <c r="H33" s="128"/>
      <c r="I33" s="313"/>
      <c r="J33" s="128"/>
      <c r="K33" s="313"/>
      <c r="L33" s="128"/>
      <c r="M33" s="313"/>
      <c r="N33" s="128"/>
      <c r="O33" s="317"/>
    </row>
    <row r="34" spans="1:15">
      <c r="A34" s="313">
        <v>20</v>
      </c>
      <c r="B34" s="315"/>
      <c r="C34" s="125"/>
      <c r="D34" s="316"/>
      <c r="E34" s="313"/>
      <c r="F34" s="127"/>
      <c r="G34" s="313"/>
      <c r="H34" s="128"/>
      <c r="I34" s="313"/>
      <c r="J34" s="128"/>
      <c r="K34" s="313"/>
      <c r="L34" s="128"/>
      <c r="M34" s="313"/>
      <c r="N34" s="128"/>
      <c r="O34" s="317"/>
    </row>
    <row r="35" spans="1:15">
      <c r="A35" s="313">
        <v>21</v>
      </c>
      <c r="B35" s="315"/>
      <c r="C35" s="125"/>
      <c r="D35" s="316"/>
      <c r="E35" s="313"/>
      <c r="F35" s="127"/>
      <c r="G35" s="313"/>
      <c r="H35" s="128"/>
      <c r="I35" s="313"/>
      <c r="J35" s="128"/>
      <c r="K35" s="313"/>
      <c r="L35" s="128"/>
      <c r="M35" s="313"/>
      <c r="N35" s="128"/>
      <c r="O35" s="317"/>
    </row>
    <row r="36" spans="1:15">
      <c r="A36" s="313">
        <v>22</v>
      </c>
      <c r="B36" s="315"/>
      <c r="C36" s="130"/>
      <c r="D36" s="316"/>
      <c r="E36" s="313"/>
      <c r="F36" s="127"/>
      <c r="G36" s="313"/>
      <c r="H36" s="128"/>
      <c r="I36" s="313"/>
      <c r="J36" s="128"/>
      <c r="K36" s="313"/>
      <c r="L36" s="128"/>
      <c r="M36" s="313"/>
      <c r="N36" s="128"/>
      <c r="O36" s="317"/>
    </row>
    <row r="37" spans="1:15">
      <c r="A37" s="313">
        <v>23</v>
      </c>
      <c r="B37" s="315"/>
      <c r="C37" s="130"/>
      <c r="D37" s="316"/>
      <c r="E37" s="313"/>
      <c r="F37" s="127"/>
      <c r="G37" s="313"/>
      <c r="H37" s="128"/>
      <c r="I37" s="313"/>
      <c r="J37" s="128"/>
      <c r="K37" s="313"/>
      <c r="L37" s="128"/>
      <c r="M37" s="313"/>
      <c r="N37" s="128"/>
      <c r="O37" s="317"/>
    </row>
    <row r="38" spans="1:15">
      <c r="A38" s="313">
        <v>24</v>
      </c>
      <c r="B38" s="315"/>
      <c r="C38" s="130"/>
      <c r="D38" s="316"/>
      <c r="E38" s="313"/>
      <c r="F38" s="127"/>
      <c r="G38" s="313"/>
      <c r="H38" s="128"/>
      <c r="I38" s="313"/>
      <c r="J38" s="128"/>
      <c r="K38" s="313"/>
      <c r="L38" s="128"/>
      <c r="M38" s="313"/>
      <c r="N38" s="128"/>
      <c r="O38" s="317"/>
    </row>
    <row r="39" spans="1:15">
      <c r="A39" s="313">
        <v>25</v>
      </c>
      <c r="B39" s="315"/>
      <c r="C39" s="130"/>
      <c r="D39" s="316"/>
      <c r="E39" s="313"/>
      <c r="F39" s="127"/>
      <c r="G39" s="313"/>
      <c r="H39" s="128"/>
      <c r="I39" s="313"/>
      <c r="J39" s="128"/>
      <c r="K39" s="313"/>
      <c r="L39" s="128"/>
      <c r="M39" s="313"/>
      <c r="N39" s="128"/>
      <c r="O39" s="317"/>
    </row>
    <row r="40" spans="1:15">
      <c r="A40" s="313">
        <v>26</v>
      </c>
      <c r="B40" s="315"/>
      <c r="C40" s="130"/>
      <c r="D40" s="316"/>
      <c r="E40" s="313"/>
      <c r="F40" s="127"/>
      <c r="G40" s="313"/>
      <c r="H40" s="128"/>
      <c r="I40" s="313"/>
      <c r="J40" s="128"/>
      <c r="K40" s="313"/>
      <c r="L40" s="128"/>
      <c r="M40" s="313"/>
      <c r="N40" s="128"/>
    </row>
    <row r="41" spans="1:15">
      <c r="A41" s="313">
        <v>27</v>
      </c>
      <c r="B41" s="315"/>
      <c r="C41" s="130"/>
      <c r="D41" s="316"/>
      <c r="E41" s="313"/>
      <c r="F41" s="127"/>
      <c r="G41" s="313"/>
      <c r="H41" s="128"/>
      <c r="I41" s="313"/>
      <c r="J41" s="128"/>
      <c r="K41" s="313"/>
      <c r="L41" s="128"/>
      <c r="M41" s="313"/>
      <c r="N41" s="128"/>
    </row>
    <row r="42" spans="1:15">
      <c r="A42" s="313">
        <v>28</v>
      </c>
      <c r="B42" s="315"/>
      <c r="C42" s="130"/>
      <c r="D42" s="316"/>
      <c r="E42" s="313"/>
      <c r="F42" s="127"/>
      <c r="G42" s="313"/>
      <c r="H42" s="128"/>
      <c r="I42" s="313"/>
      <c r="J42" s="128"/>
      <c r="K42" s="313"/>
      <c r="L42" s="128"/>
      <c r="M42" s="313"/>
      <c r="N42" s="128"/>
    </row>
    <row r="43" spans="1:15">
      <c r="A43" s="313">
        <v>29</v>
      </c>
      <c r="B43" s="315"/>
      <c r="C43" s="130"/>
      <c r="D43" s="316"/>
      <c r="E43" s="313"/>
      <c r="F43" s="127"/>
      <c r="G43" s="313"/>
      <c r="H43" s="128"/>
      <c r="I43" s="313"/>
      <c r="J43" s="128"/>
      <c r="K43" s="313"/>
      <c r="L43" s="128"/>
      <c r="M43" s="313"/>
      <c r="N43" s="128"/>
    </row>
    <row r="44" spans="1:15">
      <c r="A44" s="313">
        <v>30</v>
      </c>
      <c r="B44" s="315"/>
      <c r="C44" s="130"/>
      <c r="D44" s="316"/>
      <c r="E44" s="313"/>
      <c r="F44" s="127"/>
      <c r="G44" s="313"/>
      <c r="H44" s="128"/>
      <c r="I44" s="313"/>
      <c r="J44" s="128"/>
      <c r="K44" s="313"/>
      <c r="L44" s="128"/>
      <c r="M44" s="313"/>
      <c r="N44" s="128"/>
    </row>
    <row r="45" spans="1:15">
      <c r="A45" s="313">
        <v>31</v>
      </c>
      <c r="B45" s="315"/>
      <c r="C45" s="130"/>
      <c r="D45" s="316"/>
      <c r="E45" s="313"/>
      <c r="F45" s="127"/>
      <c r="G45" s="313"/>
      <c r="H45" s="128"/>
      <c r="I45" s="313"/>
      <c r="J45" s="128"/>
      <c r="K45" s="313"/>
      <c r="L45" s="128"/>
      <c r="M45" s="313"/>
      <c r="N45" s="128"/>
    </row>
    <row r="46" spans="1:15">
      <c r="A46" s="313">
        <v>32</v>
      </c>
      <c r="B46" s="315"/>
      <c r="C46" s="130"/>
      <c r="D46" s="316"/>
      <c r="E46" s="313"/>
      <c r="F46" s="127"/>
      <c r="G46" s="313"/>
      <c r="H46" s="128"/>
      <c r="I46" s="313"/>
      <c r="J46" s="128"/>
      <c r="K46" s="313"/>
      <c r="L46" s="128"/>
      <c r="M46" s="313"/>
      <c r="N46" s="128"/>
    </row>
    <row r="47" spans="1:15">
      <c r="A47" s="313"/>
      <c r="B47" s="315"/>
      <c r="C47" s="130"/>
      <c r="D47" s="318"/>
      <c r="E47" s="319"/>
      <c r="F47" s="127"/>
      <c r="G47" s="313"/>
      <c r="H47" s="128"/>
      <c r="I47" s="313"/>
      <c r="J47" s="128"/>
      <c r="K47" s="313"/>
      <c r="L47" s="128"/>
      <c r="M47" s="313"/>
      <c r="N47" s="128"/>
    </row>
    <row r="48" spans="1:15">
      <c r="A48" s="313" t="s">
        <v>66</v>
      </c>
      <c r="B48" s="315"/>
      <c r="C48" s="130"/>
      <c r="D48" s="318"/>
      <c r="E48" s="319"/>
      <c r="F48" s="127"/>
      <c r="G48" s="313">
        <f>SUM(G15:G47)</f>
        <v>75</v>
      </c>
      <c r="H48" s="128">
        <f>SUM(H15:H47)</f>
        <v>30000</v>
      </c>
      <c r="I48" s="313"/>
      <c r="J48" s="128"/>
      <c r="K48" s="313"/>
      <c r="L48" s="128"/>
      <c r="M48" s="313"/>
      <c r="N48" s="128"/>
    </row>
    <row r="49" spans="1:14">
      <c r="A49" s="283"/>
      <c r="B49" s="291"/>
      <c r="C49" s="321"/>
      <c r="D49" s="322"/>
      <c r="E49" s="323"/>
      <c r="F49" s="324"/>
      <c r="G49" s="324"/>
      <c r="H49" s="291"/>
      <c r="I49" s="291"/>
      <c r="J49" s="291"/>
      <c r="K49" s="291"/>
      <c r="L49" s="291"/>
      <c r="M49" s="291"/>
      <c r="N49" s="292"/>
    </row>
    <row r="50" spans="1:14">
      <c r="A50" s="325"/>
      <c r="B50" s="324" t="s">
        <v>2</v>
      </c>
      <c r="C50" s="326"/>
      <c r="D50" s="327"/>
      <c r="E50" s="328"/>
      <c r="F50" s="324"/>
      <c r="G50" s="324"/>
      <c r="H50" s="324"/>
      <c r="I50" s="324"/>
      <c r="J50" s="324"/>
      <c r="K50" s="324"/>
      <c r="L50" s="324"/>
      <c r="M50" s="324"/>
      <c r="N50" s="329"/>
    </row>
    <row r="51" spans="1:14">
      <c r="A51" s="325"/>
      <c r="B51" s="324"/>
      <c r="C51" s="326"/>
      <c r="D51" s="327"/>
      <c r="E51" s="328"/>
      <c r="F51" s="324"/>
      <c r="G51" s="324"/>
      <c r="H51" s="324" t="s">
        <v>1</v>
      </c>
      <c r="I51" s="324"/>
      <c r="J51" s="888" t="s">
        <v>335</v>
      </c>
      <c r="K51" s="888"/>
      <c r="L51" s="888"/>
      <c r="M51" s="324"/>
      <c r="N51" s="329"/>
    </row>
    <row r="52" spans="1:14">
      <c r="A52" s="325"/>
      <c r="B52" s="324"/>
      <c r="C52" s="326"/>
      <c r="D52" s="327"/>
      <c r="E52" s="328"/>
      <c r="F52" s="324"/>
      <c r="G52" s="324"/>
      <c r="H52" s="324"/>
      <c r="I52" s="324"/>
      <c r="J52" s="886" t="s">
        <v>0</v>
      </c>
      <c r="K52" s="886"/>
      <c r="L52" s="886"/>
      <c r="M52" s="324"/>
      <c r="N52" s="329"/>
    </row>
    <row r="53" spans="1:14">
      <c r="A53" s="297"/>
      <c r="B53" s="299"/>
      <c r="C53" s="294"/>
      <c r="D53" s="295"/>
      <c r="E53" s="296"/>
      <c r="F53" s="299"/>
      <c r="G53" s="299"/>
      <c r="H53" s="299"/>
      <c r="I53" s="299"/>
      <c r="J53" s="299"/>
      <c r="K53" s="299"/>
      <c r="L53" s="299"/>
      <c r="M53" s="299"/>
      <c r="N53" s="298"/>
    </row>
  </sheetData>
  <sheetProtection password="CCFC" sheet="1" objects="1" scenarios="1" selectLockedCells="1" selectUnlockedCells="1"/>
  <mergeCells count="10">
    <mergeCell ref="J51:L51"/>
    <mergeCell ref="J52:L52"/>
    <mergeCell ref="A5:O5"/>
    <mergeCell ref="A6:O6"/>
    <mergeCell ref="G12:N12"/>
    <mergeCell ref="D13:E13"/>
    <mergeCell ref="G13:H13"/>
    <mergeCell ref="I13:J13"/>
    <mergeCell ref="K13:L13"/>
    <mergeCell ref="M13:N13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opLeftCell="A52" workbookViewId="0">
      <selection activeCell="I71" sqref="I71"/>
    </sheetView>
  </sheetViews>
  <sheetFormatPr defaultRowHeight="15"/>
  <cols>
    <col min="2" max="2" width="27.140625" customWidth="1"/>
    <col min="4" max="4" width="8.85546875" customWidth="1"/>
    <col min="5" max="5" width="10.140625" customWidth="1"/>
    <col min="6" max="6" width="10.28515625" customWidth="1"/>
    <col min="8" max="8" width="10.28515625" bestFit="1" customWidth="1"/>
    <col min="10" max="10" width="10.28515625" bestFit="1" customWidth="1"/>
    <col min="12" max="12" width="10.42578125" customWidth="1"/>
    <col min="13" max="13" width="9.5703125" bestFit="1" customWidth="1"/>
    <col min="14" max="14" width="13.5703125" customWidth="1"/>
    <col min="16" max="16" width="13.710937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335" t="s">
        <v>64</v>
      </c>
      <c r="L1" s="336"/>
      <c r="M1" s="336"/>
      <c r="N1" s="337"/>
    </row>
    <row r="2" spans="1:15">
      <c r="A2" s="276"/>
      <c r="B2" s="276"/>
      <c r="C2" s="277"/>
      <c r="D2" s="276"/>
      <c r="E2" s="276"/>
      <c r="F2" s="276"/>
      <c r="G2" s="276"/>
      <c r="H2" s="276"/>
      <c r="I2" s="276"/>
      <c r="J2" s="276"/>
      <c r="K2" s="338" t="s">
        <v>63</v>
      </c>
      <c r="L2" s="339"/>
      <c r="M2" s="339"/>
      <c r="N2" s="340"/>
    </row>
    <row r="3" spans="1:15" ht="15.75" thickBot="1">
      <c r="A3" s="276"/>
      <c r="B3" s="276"/>
      <c r="C3" s="277"/>
      <c r="D3" s="276"/>
      <c r="E3" s="276"/>
      <c r="F3" s="276"/>
      <c r="G3" s="276"/>
      <c r="H3" s="276"/>
      <c r="I3" s="276"/>
      <c r="J3" s="276"/>
      <c r="K3" s="341" t="s">
        <v>62</v>
      </c>
      <c r="L3" s="342"/>
      <c r="M3" s="342"/>
      <c r="N3" s="343"/>
    </row>
    <row r="4" spans="1:15">
      <c r="A4" s="879" t="s">
        <v>61</v>
      </c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</row>
    <row r="5" spans="1:15">
      <c r="A5" s="880" t="s">
        <v>495</v>
      </c>
      <c r="B5" s="880"/>
      <c r="C5" s="880"/>
      <c r="D5" s="880"/>
      <c r="E5" s="880"/>
      <c r="F5" s="880"/>
      <c r="G5" s="880"/>
      <c r="H5" s="880"/>
      <c r="I5" s="880"/>
      <c r="J5" s="880"/>
      <c r="K5" s="880"/>
      <c r="L5" s="880"/>
      <c r="M5" s="880"/>
      <c r="N5" s="880"/>
      <c r="O5" s="880"/>
    </row>
    <row r="6" spans="1:15">
      <c r="A6" s="276"/>
      <c r="B6" s="276"/>
      <c r="C6" s="278"/>
      <c r="D6" s="279"/>
      <c r="E6" s="280"/>
      <c r="F6" s="281"/>
      <c r="G6" s="276"/>
      <c r="H6" s="276"/>
      <c r="I6" s="276"/>
      <c r="J6" s="276"/>
      <c r="K6" s="276"/>
      <c r="L6" s="276"/>
      <c r="M6" s="276"/>
      <c r="N6" s="276"/>
    </row>
    <row r="7" spans="1:15">
      <c r="A7" s="282" t="s">
        <v>59</v>
      </c>
      <c r="B7" s="282"/>
      <c r="C7" s="278"/>
      <c r="D7" s="279"/>
      <c r="E7" s="280"/>
      <c r="F7" s="276"/>
      <c r="G7" s="276"/>
      <c r="H7" s="276"/>
      <c r="I7" s="276"/>
      <c r="J7" s="276"/>
      <c r="K7" s="276"/>
      <c r="L7" s="276"/>
      <c r="M7" s="276"/>
      <c r="N7" s="276"/>
    </row>
    <row r="8" spans="1:15">
      <c r="A8" s="283" t="s">
        <v>58</v>
      </c>
      <c r="B8" s="284"/>
      <c r="C8" s="285"/>
      <c r="D8" s="286"/>
      <c r="E8" s="287"/>
      <c r="F8" s="288" t="s">
        <v>57</v>
      </c>
      <c r="G8" s="289"/>
      <c r="H8" s="289"/>
      <c r="I8" s="289"/>
      <c r="J8" s="290"/>
      <c r="K8" s="291" t="s">
        <v>313</v>
      </c>
      <c r="L8" s="291"/>
      <c r="M8" s="291"/>
      <c r="N8" s="292"/>
    </row>
    <row r="9" spans="1:15">
      <c r="A9" s="293" t="s">
        <v>496</v>
      </c>
      <c r="B9" s="282"/>
      <c r="C9" s="295" t="s">
        <v>497</v>
      </c>
      <c r="E9" s="296"/>
      <c r="F9" s="297" t="s">
        <v>54</v>
      </c>
      <c r="G9" s="297" t="s">
        <v>53</v>
      </c>
      <c r="H9" s="298"/>
      <c r="I9" s="288" t="s">
        <v>52</v>
      </c>
      <c r="J9" s="290"/>
      <c r="K9" s="299" t="s">
        <v>51</v>
      </c>
      <c r="L9" s="299"/>
      <c r="M9" s="363">
        <v>43143</v>
      </c>
      <c r="N9" s="298"/>
    </row>
    <row r="10" spans="1:15">
      <c r="A10" s="300"/>
      <c r="B10" s="283"/>
      <c r="C10" s="301"/>
      <c r="D10" s="302"/>
      <c r="E10" s="366"/>
      <c r="F10" s="283"/>
      <c r="G10" s="881" t="s">
        <v>50</v>
      </c>
      <c r="H10" s="882"/>
      <c r="I10" s="882"/>
      <c r="J10" s="882"/>
      <c r="K10" s="882"/>
      <c r="L10" s="882"/>
      <c r="M10" s="882"/>
      <c r="N10" s="883"/>
    </row>
    <row r="11" spans="1:15">
      <c r="A11" s="304" t="s">
        <v>49</v>
      </c>
      <c r="B11" s="307" t="s">
        <v>48</v>
      </c>
      <c r="C11" s="306" t="s">
        <v>47</v>
      </c>
      <c r="D11" s="356" t="s">
        <v>46</v>
      </c>
      <c r="E11" s="367" t="s">
        <v>151</v>
      </c>
      <c r="F11" s="307" t="s">
        <v>45</v>
      </c>
      <c r="G11" s="881" t="s">
        <v>44</v>
      </c>
      <c r="H11" s="883"/>
      <c r="I11" s="881" t="s">
        <v>43</v>
      </c>
      <c r="J11" s="883"/>
      <c r="K11" s="881" t="s">
        <v>42</v>
      </c>
      <c r="L11" s="883"/>
      <c r="M11" s="881" t="s">
        <v>41</v>
      </c>
      <c r="N11" s="883"/>
    </row>
    <row r="12" spans="1:15">
      <c r="A12" s="308"/>
      <c r="B12" s="297"/>
      <c r="C12" s="309"/>
      <c r="D12" s="310"/>
      <c r="E12" s="368"/>
      <c r="F12" s="297"/>
      <c r="G12" s="312" t="s">
        <v>39</v>
      </c>
      <c r="H12" s="313" t="s">
        <v>38</v>
      </c>
      <c r="I12" s="313" t="s">
        <v>39</v>
      </c>
      <c r="J12" s="313" t="s">
        <v>40</v>
      </c>
      <c r="K12" s="312" t="s">
        <v>39</v>
      </c>
      <c r="L12" s="314" t="s">
        <v>40</v>
      </c>
      <c r="M12" s="312" t="s">
        <v>39</v>
      </c>
      <c r="N12" s="312" t="s">
        <v>38</v>
      </c>
    </row>
    <row r="13" spans="1:15">
      <c r="A13" s="313">
        <v>1</v>
      </c>
      <c r="B13" s="315" t="s">
        <v>498</v>
      </c>
      <c r="C13" s="364" t="s">
        <v>102</v>
      </c>
      <c r="D13" s="316">
        <v>25</v>
      </c>
      <c r="E13" s="351">
        <v>183</v>
      </c>
      <c r="F13" s="127">
        <f t="shared" ref="F13:F44" si="0">D13*E13</f>
        <v>4575</v>
      </c>
      <c r="G13" s="313">
        <v>5</v>
      </c>
      <c r="H13" s="128">
        <v>915</v>
      </c>
      <c r="I13" s="313">
        <v>5</v>
      </c>
      <c r="J13" s="128">
        <v>915</v>
      </c>
      <c r="K13" s="313">
        <v>10</v>
      </c>
      <c r="L13" s="128">
        <v>1830</v>
      </c>
      <c r="M13" s="313">
        <v>5</v>
      </c>
      <c r="N13" s="128">
        <v>915</v>
      </c>
      <c r="O13" s="317"/>
    </row>
    <row r="14" spans="1:15">
      <c r="A14" s="313">
        <v>2</v>
      </c>
      <c r="B14" s="315" t="s">
        <v>499</v>
      </c>
      <c r="C14" s="364" t="s">
        <v>102</v>
      </c>
      <c r="D14" s="316">
        <v>25</v>
      </c>
      <c r="E14" s="351">
        <v>175.5</v>
      </c>
      <c r="F14" s="127">
        <f t="shared" si="0"/>
        <v>4387.5</v>
      </c>
      <c r="G14" s="313">
        <v>5</v>
      </c>
      <c r="H14" s="128">
        <v>877.5</v>
      </c>
      <c r="I14" s="313">
        <v>5</v>
      </c>
      <c r="J14" s="128">
        <v>877.5</v>
      </c>
      <c r="K14" s="313">
        <v>10</v>
      </c>
      <c r="L14" s="128">
        <v>1755</v>
      </c>
      <c r="M14" s="313">
        <v>5</v>
      </c>
      <c r="N14" s="128">
        <v>877.5</v>
      </c>
      <c r="O14" s="317"/>
    </row>
    <row r="15" spans="1:15">
      <c r="A15" s="313">
        <v>3</v>
      </c>
      <c r="B15" s="315" t="s">
        <v>500</v>
      </c>
      <c r="C15" s="364" t="s">
        <v>229</v>
      </c>
      <c r="D15" s="316">
        <v>20</v>
      </c>
      <c r="E15" s="351">
        <v>500</v>
      </c>
      <c r="F15" s="127">
        <f t="shared" si="0"/>
        <v>10000</v>
      </c>
      <c r="G15" s="313">
        <v>4</v>
      </c>
      <c r="H15" s="128">
        <v>2000</v>
      </c>
      <c r="I15" s="313">
        <v>4</v>
      </c>
      <c r="J15" s="128">
        <v>2000</v>
      </c>
      <c r="K15" s="313">
        <v>6</v>
      </c>
      <c r="L15" s="128">
        <v>3000</v>
      </c>
      <c r="M15" s="313">
        <v>6</v>
      </c>
      <c r="N15" s="128">
        <v>3000</v>
      </c>
      <c r="O15" s="317"/>
    </row>
    <row r="16" spans="1:15">
      <c r="A16" s="313">
        <v>4</v>
      </c>
      <c r="B16" s="315" t="s">
        <v>501</v>
      </c>
      <c r="C16" s="365" t="s">
        <v>520</v>
      </c>
      <c r="D16" s="316">
        <v>18</v>
      </c>
      <c r="E16" s="351">
        <v>450</v>
      </c>
      <c r="F16" s="127">
        <f t="shared" si="0"/>
        <v>8100</v>
      </c>
      <c r="G16" s="313">
        <v>4</v>
      </c>
      <c r="H16" s="128">
        <v>1800</v>
      </c>
      <c r="I16" s="313">
        <v>4</v>
      </c>
      <c r="J16" s="128">
        <v>1800</v>
      </c>
      <c r="K16" s="313">
        <v>5</v>
      </c>
      <c r="L16" s="128">
        <v>2250</v>
      </c>
      <c r="M16" s="313">
        <v>5</v>
      </c>
      <c r="N16" s="128">
        <v>2250</v>
      </c>
      <c r="O16" s="317"/>
    </row>
    <row r="17" spans="1:15">
      <c r="A17" s="313">
        <v>5</v>
      </c>
      <c r="B17" s="315" t="s">
        <v>502</v>
      </c>
      <c r="C17" s="365" t="s">
        <v>28</v>
      </c>
      <c r="D17" s="316">
        <v>1</v>
      </c>
      <c r="E17" s="351">
        <v>21.5</v>
      </c>
      <c r="F17" s="127">
        <f t="shared" si="0"/>
        <v>21.5</v>
      </c>
      <c r="G17" s="313"/>
      <c r="H17" s="128"/>
      <c r="I17" s="313">
        <v>1</v>
      </c>
      <c r="J17" s="128">
        <v>21.5</v>
      </c>
      <c r="K17" s="313">
        <v>0</v>
      </c>
      <c r="L17" s="128">
        <v>0</v>
      </c>
      <c r="M17" s="313">
        <v>0</v>
      </c>
      <c r="N17" s="128"/>
      <c r="O17" s="317"/>
    </row>
    <row r="18" spans="1:15">
      <c r="A18" s="313">
        <v>6</v>
      </c>
      <c r="B18" s="315" t="s">
        <v>503</v>
      </c>
      <c r="C18" s="365" t="s">
        <v>229</v>
      </c>
      <c r="D18" s="316">
        <v>1</v>
      </c>
      <c r="E18" s="351">
        <v>15</v>
      </c>
      <c r="F18" s="127">
        <f t="shared" si="0"/>
        <v>15</v>
      </c>
      <c r="G18" s="313"/>
      <c r="H18" s="128"/>
      <c r="I18" s="313">
        <v>1</v>
      </c>
      <c r="J18" s="128">
        <v>15</v>
      </c>
      <c r="K18" s="313">
        <v>0</v>
      </c>
      <c r="L18" s="128">
        <v>0</v>
      </c>
      <c r="M18" s="313">
        <v>0</v>
      </c>
      <c r="N18" s="128"/>
      <c r="O18" s="317"/>
    </row>
    <row r="19" spans="1:15">
      <c r="A19" s="313">
        <v>7</v>
      </c>
      <c r="B19" s="315" t="s">
        <v>519</v>
      </c>
      <c r="C19" s="364" t="s">
        <v>229</v>
      </c>
      <c r="D19" s="316">
        <v>2</v>
      </c>
      <c r="E19" s="351">
        <v>75</v>
      </c>
      <c r="F19" s="127">
        <f t="shared" si="0"/>
        <v>150</v>
      </c>
      <c r="G19" s="313"/>
      <c r="H19" s="128"/>
      <c r="I19" s="313">
        <v>1</v>
      </c>
      <c r="J19" s="128">
        <v>75</v>
      </c>
      <c r="K19" s="313">
        <v>0</v>
      </c>
      <c r="L19" s="128">
        <v>0</v>
      </c>
      <c r="M19" s="313">
        <v>1</v>
      </c>
      <c r="N19" s="128">
        <v>75</v>
      </c>
      <c r="O19" s="317"/>
    </row>
    <row r="20" spans="1:15">
      <c r="A20" s="313">
        <v>8</v>
      </c>
      <c r="B20" s="315" t="s">
        <v>504</v>
      </c>
      <c r="C20" s="364" t="s">
        <v>28</v>
      </c>
      <c r="D20" s="316">
        <v>2</v>
      </c>
      <c r="E20" s="351">
        <v>45</v>
      </c>
      <c r="F20" s="127">
        <f t="shared" si="0"/>
        <v>90</v>
      </c>
      <c r="G20" s="313"/>
      <c r="H20" s="128"/>
      <c r="I20" s="313">
        <v>2</v>
      </c>
      <c r="J20" s="128">
        <v>90</v>
      </c>
      <c r="K20" s="313">
        <v>0</v>
      </c>
      <c r="L20" s="128">
        <v>0</v>
      </c>
      <c r="M20" s="313">
        <v>0</v>
      </c>
      <c r="N20" s="128"/>
      <c r="O20" s="317"/>
    </row>
    <row r="21" spans="1:15">
      <c r="A21" s="313">
        <v>9</v>
      </c>
      <c r="B21" s="315" t="s">
        <v>161</v>
      </c>
      <c r="C21" s="364" t="s">
        <v>229</v>
      </c>
      <c r="D21" s="316">
        <v>30</v>
      </c>
      <c r="E21" s="351">
        <v>5</v>
      </c>
      <c r="F21" s="127">
        <f t="shared" si="0"/>
        <v>150</v>
      </c>
      <c r="G21" s="313">
        <v>10</v>
      </c>
      <c r="H21" s="128">
        <v>50</v>
      </c>
      <c r="I21" s="313">
        <v>10</v>
      </c>
      <c r="J21" s="128">
        <v>50</v>
      </c>
      <c r="K21" s="313">
        <v>5</v>
      </c>
      <c r="L21" s="128">
        <v>25</v>
      </c>
      <c r="M21" s="313">
        <v>5</v>
      </c>
      <c r="N21" s="128">
        <v>25</v>
      </c>
      <c r="O21" s="317"/>
    </row>
    <row r="22" spans="1:15">
      <c r="A22" s="313">
        <v>10</v>
      </c>
      <c r="B22" s="315" t="s">
        <v>505</v>
      </c>
      <c r="C22" s="364" t="s">
        <v>229</v>
      </c>
      <c r="D22" s="316">
        <v>30</v>
      </c>
      <c r="E22" s="351">
        <v>5</v>
      </c>
      <c r="F22" s="127">
        <f t="shared" si="0"/>
        <v>150</v>
      </c>
      <c r="G22" s="313">
        <v>10</v>
      </c>
      <c r="H22" s="128">
        <v>50</v>
      </c>
      <c r="I22" s="313">
        <v>10</v>
      </c>
      <c r="J22" s="128">
        <v>50</v>
      </c>
      <c r="K22" s="313">
        <v>5</v>
      </c>
      <c r="L22" s="128">
        <v>25</v>
      </c>
      <c r="M22" s="313">
        <v>5</v>
      </c>
      <c r="N22" s="128">
        <v>25</v>
      </c>
      <c r="O22" s="317"/>
    </row>
    <row r="23" spans="1:15">
      <c r="A23" s="313">
        <v>11</v>
      </c>
      <c r="B23" s="315" t="s">
        <v>467</v>
      </c>
      <c r="C23" s="364" t="s">
        <v>229</v>
      </c>
      <c r="D23" s="316">
        <v>100</v>
      </c>
      <c r="E23" s="351">
        <v>45</v>
      </c>
      <c r="F23" s="127">
        <f t="shared" si="0"/>
        <v>4500</v>
      </c>
      <c r="G23" s="313">
        <v>10</v>
      </c>
      <c r="H23" s="128">
        <v>450</v>
      </c>
      <c r="I23" s="313">
        <v>10</v>
      </c>
      <c r="J23" s="128">
        <v>450</v>
      </c>
      <c r="K23" s="313">
        <v>50</v>
      </c>
      <c r="L23" s="128">
        <v>2250</v>
      </c>
      <c r="M23" s="313">
        <v>30</v>
      </c>
      <c r="N23" s="128">
        <v>1350</v>
      </c>
      <c r="O23" s="317"/>
    </row>
    <row r="24" spans="1:15">
      <c r="A24" s="313">
        <v>12</v>
      </c>
      <c r="B24" s="315" t="s">
        <v>95</v>
      </c>
      <c r="C24" s="364" t="s">
        <v>229</v>
      </c>
      <c r="D24" s="316">
        <v>10</v>
      </c>
      <c r="E24" s="351">
        <v>56</v>
      </c>
      <c r="F24" s="127">
        <f t="shared" si="0"/>
        <v>560</v>
      </c>
      <c r="G24" s="313"/>
      <c r="H24" s="128"/>
      <c r="I24" s="313">
        <v>5</v>
      </c>
      <c r="J24" s="128">
        <v>280</v>
      </c>
      <c r="K24" s="313">
        <v>0</v>
      </c>
      <c r="L24" s="128">
        <v>0</v>
      </c>
      <c r="M24" s="313">
        <v>5</v>
      </c>
      <c r="N24" s="128">
        <v>280</v>
      </c>
      <c r="O24" s="317"/>
    </row>
    <row r="25" spans="1:15">
      <c r="A25" s="313">
        <v>13</v>
      </c>
      <c r="B25" s="315" t="s">
        <v>506</v>
      </c>
      <c r="C25" s="364" t="s">
        <v>28</v>
      </c>
      <c r="D25" s="316">
        <v>1</v>
      </c>
      <c r="E25" s="351">
        <v>10</v>
      </c>
      <c r="F25" s="127">
        <f t="shared" si="0"/>
        <v>10</v>
      </c>
      <c r="G25" s="313"/>
      <c r="H25" s="128"/>
      <c r="I25" s="313">
        <v>1</v>
      </c>
      <c r="J25" s="128">
        <v>10</v>
      </c>
      <c r="K25" s="331">
        <v>0</v>
      </c>
      <c r="L25" s="128">
        <v>0</v>
      </c>
      <c r="M25" s="313">
        <v>0</v>
      </c>
      <c r="N25" s="128"/>
      <c r="O25" s="317"/>
    </row>
    <row r="26" spans="1:15">
      <c r="A26" s="313">
        <v>14</v>
      </c>
      <c r="B26" s="315" t="s">
        <v>507</v>
      </c>
      <c r="C26" s="364" t="s">
        <v>280</v>
      </c>
      <c r="D26" s="316">
        <v>2</v>
      </c>
      <c r="E26" s="351">
        <v>15</v>
      </c>
      <c r="F26" s="127">
        <f t="shared" si="0"/>
        <v>30</v>
      </c>
      <c r="G26" s="313"/>
      <c r="H26" s="128"/>
      <c r="I26" s="351">
        <v>2</v>
      </c>
      <c r="J26" s="128">
        <v>30</v>
      </c>
      <c r="K26" s="351">
        <v>0</v>
      </c>
      <c r="L26" s="128">
        <v>0</v>
      </c>
      <c r="M26" s="351">
        <v>0</v>
      </c>
      <c r="N26" s="128"/>
      <c r="O26" s="317"/>
    </row>
    <row r="27" spans="1:15">
      <c r="A27" s="313">
        <v>15</v>
      </c>
      <c r="B27" s="315" t="s">
        <v>508</v>
      </c>
      <c r="C27" s="364" t="s">
        <v>229</v>
      </c>
      <c r="D27" s="316">
        <v>1</v>
      </c>
      <c r="E27" s="351">
        <v>15</v>
      </c>
      <c r="F27" s="127">
        <f t="shared" si="0"/>
        <v>15</v>
      </c>
      <c r="G27" s="313"/>
      <c r="H27" s="128"/>
      <c r="I27" s="351">
        <v>0</v>
      </c>
      <c r="J27" s="128"/>
      <c r="K27" s="351">
        <v>1</v>
      </c>
      <c r="L27" s="128">
        <v>15</v>
      </c>
      <c r="M27" s="351">
        <v>0</v>
      </c>
      <c r="N27" s="128"/>
      <c r="O27" s="317"/>
    </row>
    <row r="28" spans="1:15">
      <c r="A28" s="313">
        <v>16</v>
      </c>
      <c r="B28" s="315" t="s">
        <v>509</v>
      </c>
      <c r="C28" s="364" t="s">
        <v>520</v>
      </c>
      <c r="D28" s="316">
        <v>10</v>
      </c>
      <c r="E28" s="351">
        <v>75.599999999999994</v>
      </c>
      <c r="F28" s="127">
        <f t="shared" si="0"/>
        <v>756</v>
      </c>
      <c r="G28" s="313">
        <v>5</v>
      </c>
      <c r="H28" s="128">
        <v>378</v>
      </c>
      <c r="I28" s="313">
        <v>0</v>
      </c>
      <c r="J28" s="128"/>
      <c r="K28" s="313">
        <v>5</v>
      </c>
      <c r="L28" s="128">
        <v>378</v>
      </c>
      <c r="M28" s="313">
        <v>0</v>
      </c>
      <c r="N28" s="128"/>
      <c r="O28" s="317"/>
    </row>
    <row r="29" spans="1:15">
      <c r="A29" s="313">
        <v>17</v>
      </c>
      <c r="B29" s="315" t="s">
        <v>510</v>
      </c>
      <c r="C29" s="364" t="s">
        <v>229</v>
      </c>
      <c r="D29" s="316">
        <v>4</v>
      </c>
      <c r="E29" s="351">
        <v>45</v>
      </c>
      <c r="F29" s="127">
        <f t="shared" si="0"/>
        <v>180</v>
      </c>
      <c r="G29" s="313"/>
      <c r="H29" s="128"/>
      <c r="I29" s="313">
        <v>2</v>
      </c>
      <c r="J29" s="128">
        <v>90</v>
      </c>
      <c r="K29" s="313">
        <v>0</v>
      </c>
      <c r="L29" s="128">
        <v>0</v>
      </c>
      <c r="M29" s="313">
        <v>2</v>
      </c>
      <c r="N29" s="128"/>
      <c r="O29" s="317"/>
    </row>
    <row r="30" spans="1:15">
      <c r="A30" s="313">
        <v>18</v>
      </c>
      <c r="B30" s="315" t="s">
        <v>511</v>
      </c>
      <c r="C30" s="364" t="s">
        <v>520</v>
      </c>
      <c r="D30" s="316">
        <v>3</v>
      </c>
      <c r="E30" s="351">
        <v>45</v>
      </c>
      <c r="F30" s="127">
        <f t="shared" si="0"/>
        <v>135</v>
      </c>
      <c r="G30" s="313"/>
      <c r="H30" s="128"/>
      <c r="I30" s="313">
        <v>2</v>
      </c>
      <c r="J30" s="128">
        <v>90</v>
      </c>
      <c r="K30" s="313">
        <v>0</v>
      </c>
      <c r="L30" s="128">
        <v>0</v>
      </c>
      <c r="M30" s="313">
        <v>1</v>
      </c>
      <c r="N30" s="128">
        <v>90</v>
      </c>
      <c r="O30" s="317"/>
    </row>
    <row r="31" spans="1:15">
      <c r="A31" s="313">
        <v>19</v>
      </c>
      <c r="B31" s="315" t="s">
        <v>512</v>
      </c>
      <c r="C31" s="364" t="s">
        <v>229</v>
      </c>
      <c r="D31" s="316">
        <v>4</v>
      </c>
      <c r="E31" s="351">
        <v>150</v>
      </c>
      <c r="F31" s="127">
        <f t="shared" si="0"/>
        <v>600</v>
      </c>
      <c r="G31" s="313">
        <v>2</v>
      </c>
      <c r="H31" s="128">
        <v>300</v>
      </c>
      <c r="I31" s="313">
        <v>0</v>
      </c>
      <c r="J31" s="128"/>
      <c r="K31" s="313">
        <v>2</v>
      </c>
      <c r="L31" s="128">
        <v>300</v>
      </c>
      <c r="M31" s="313">
        <v>0</v>
      </c>
      <c r="N31" s="128">
        <v>45</v>
      </c>
      <c r="O31" s="317"/>
    </row>
    <row r="32" spans="1:15">
      <c r="A32" s="313">
        <v>20</v>
      </c>
      <c r="B32" s="315" t="s">
        <v>513</v>
      </c>
      <c r="C32" s="364" t="s">
        <v>229</v>
      </c>
      <c r="D32" s="316">
        <v>3</v>
      </c>
      <c r="E32" s="351">
        <v>25</v>
      </c>
      <c r="F32" s="127">
        <f t="shared" si="0"/>
        <v>75</v>
      </c>
      <c r="G32" s="313"/>
      <c r="H32" s="128"/>
      <c r="I32" s="313">
        <v>3</v>
      </c>
      <c r="J32" s="128">
        <v>75</v>
      </c>
      <c r="K32" s="313">
        <v>0</v>
      </c>
      <c r="L32" s="128">
        <v>0</v>
      </c>
      <c r="M32" s="313">
        <v>0</v>
      </c>
      <c r="N32" s="128"/>
      <c r="O32" s="317"/>
    </row>
    <row r="33" spans="1:15">
      <c r="A33" s="313">
        <v>21</v>
      </c>
      <c r="B33" s="315" t="s">
        <v>514</v>
      </c>
      <c r="C33" s="364" t="s">
        <v>229</v>
      </c>
      <c r="D33" s="316">
        <v>7</v>
      </c>
      <c r="E33" s="351">
        <v>250</v>
      </c>
      <c r="F33" s="127">
        <f t="shared" si="0"/>
        <v>1750</v>
      </c>
      <c r="G33" s="313">
        <v>5</v>
      </c>
      <c r="H33" s="128">
        <v>1250</v>
      </c>
      <c r="I33" s="313">
        <v>0</v>
      </c>
      <c r="J33" s="128"/>
      <c r="K33" s="313">
        <v>1</v>
      </c>
      <c r="L33" s="128">
        <v>250</v>
      </c>
      <c r="M33" s="313">
        <v>1</v>
      </c>
      <c r="N33" s="128"/>
      <c r="O33" s="317"/>
    </row>
    <row r="34" spans="1:15">
      <c r="A34" s="313">
        <v>22</v>
      </c>
      <c r="B34" s="315" t="s">
        <v>515</v>
      </c>
      <c r="C34" s="364" t="s">
        <v>521</v>
      </c>
      <c r="D34" s="316">
        <v>2</v>
      </c>
      <c r="E34" s="351">
        <v>1150</v>
      </c>
      <c r="F34" s="127">
        <f t="shared" si="0"/>
        <v>2300</v>
      </c>
      <c r="G34" s="313">
        <v>0</v>
      </c>
      <c r="H34" s="128"/>
      <c r="I34" s="313">
        <v>1</v>
      </c>
      <c r="J34" s="128">
        <v>1150</v>
      </c>
      <c r="K34" s="313">
        <v>0</v>
      </c>
      <c r="L34" s="128">
        <v>0</v>
      </c>
      <c r="M34" s="313">
        <v>1</v>
      </c>
      <c r="N34" s="128">
        <v>250</v>
      </c>
      <c r="O34" s="317"/>
    </row>
    <row r="35" spans="1:15">
      <c r="A35" s="313">
        <v>23</v>
      </c>
      <c r="B35" s="315" t="s">
        <v>516</v>
      </c>
      <c r="C35" s="364" t="s">
        <v>229</v>
      </c>
      <c r="D35" s="316">
        <v>3</v>
      </c>
      <c r="E35" s="351">
        <v>120</v>
      </c>
      <c r="F35" s="127">
        <f t="shared" si="0"/>
        <v>360</v>
      </c>
      <c r="G35" s="313">
        <v>0</v>
      </c>
      <c r="H35" s="128"/>
      <c r="I35" s="313">
        <v>2</v>
      </c>
      <c r="J35" s="128">
        <v>240</v>
      </c>
      <c r="K35" s="313">
        <v>0</v>
      </c>
      <c r="L35" s="128">
        <v>0</v>
      </c>
      <c r="M35" s="313">
        <v>1</v>
      </c>
      <c r="N35" s="128">
        <v>1150</v>
      </c>
      <c r="O35" s="317"/>
    </row>
    <row r="36" spans="1:15">
      <c r="A36" s="313">
        <v>24</v>
      </c>
      <c r="B36" s="315" t="s">
        <v>517</v>
      </c>
      <c r="C36" s="364" t="s">
        <v>28</v>
      </c>
      <c r="D36" s="316">
        <v>3</v>
      </c>
      <c r="E36" s="351">
        <v>25</v>
      </c>
      <c r="F36" s="127">
        <f t="shared" si="0"/>
        <v>75</v>
      </c>
      <c r="G36" s="313">
        <v>0</v>
      </c>
      <c r="H36" s="128"/>
      <c r="I36" s="313">
        <v>2</v>
      </c>
      <c r="J36" s="128">
        <v>50</v>
      </c>
      <c r="K36" s="313">
        <v>1</v>
      </c>
      <c r="L36" s="128">
        <v>25</v>
      </c>
      <c r="M36" s="313">
        <v>0</v>
      </c>
      <c r="N36" s="128">
        <v>120</v>
      </c>
      <c r="O36" s="317"/>
    </row>
    <row r="37" spans="1:15">
      <c r="A37" s="313">
        <v>25</v>
      </c>
      <c r="B37" s="315" t="s">
        <v>518</v>
      </c>
      <c r="C37" s="364" t="s">
        <v>229</v>
      </c>
      <c r="D37" s="316">
        <v>2</v>
      </c>
      <c r="E37" s="351">
        <v>500</v>
      </c>
      <c r="F37" s="127">
        <f t="shared" si="0"/>
        <v>1000</v>
      </c>
      <c r="G37" s="313">
        <v>0</v>
      </c>
      <c r="H37" s="128"/>
      <c r="I37" s="313">
        <v>1</v>
      </c>
      <c r="J37" s="128">
        <v>500</v>
      </c>
      <c r="K37" s="313">
        <v>0</v>
      </c>
      <c r="L37" s="128">
        <v>0</v>
      </c>
      <c r="M37" s="313">
        <v>1</v>
      </c>
      <c r="N37" s="128">
        <v>500</v>
      </c>
      <c r="O37" s="317"/>
    </row>
    <row r="38" spans="1:15">
      <c r="A38" s="313">
        <v>26</v>
      </c>
      <c r="B38" s="315" t="s">
        <v>523</v>
      </c>
      <c r="C38" s="364" t="s">
        <v>520</v>
      </c>
      <c r="D38" s="316">
        <v>4</v>
      </c>
      <c r="E38" s="351">
        <v>150</v>
      </c>
      <c r="F38" s="127">
        <f t="shared" si="0"/>
        <v>600</v>
      </c>
      <c r="G38" s="313">
        <v>0</v>
      </c>
      <c r="H38" s="128"/>
      <c r="I38" s="313">
        <v>2</v>
      </c>
      <c r="J38" s="128">
        <v>300</v>
      </c>
      <c r="K38" s="313">
        <v>0</v>
      </c>
      <c r="L38" s="128">
        <v>0</v>
      </c>
      <c r="M38" s="313">
        <v>2</v>
      </c>
      <c r="N38" s="128">
        <v>300</v>
      </c>
      <c r="O38" s="317"/>
    </row>
    <row r="39" spans="1:15">
      <c r="A39" s="313">
        <v>27</v>
      </c>
      <c r="B39" s="315" t="s">
        <v>524</v>
      </c>
      <c r="C39" s="364" t="s">
        <v>229</v>
      </c>
      <c r="D39" s="316">
        <v>3</v>
      </c>
      <c r="E39" s="351">
        <v>150</v>
      </c>
      <c r="F39" s="127">
        <f t="shared" si="0"/>
        <v>450</v>
      </c>
      <c r="G39" s="313">
        <v>0</v>
      </c>
      <c r="H39" s="128"/>
      <c r="I39" s="313">
        <v>1</v>
      </c>
      <c r="J39" s="128">
        <v>150</v>
      </c>
      <c r="K39" s="313">
        <v>1</v>
      </c>
      <c r="L39" s="128">
        <v>150</v>
      </c>
      <c r="M39" s="313">
        <v>1</v>
      </c>
      <c r="N39" s="128">
        <v>150</v>
      </c>
      <c r="O39" s="317"/>
    </row>
    <row r="40" spans="1:15">
      <c r="A40" s="313">
        <v>28</v>
      </c>
      <c r="B40" s="315" t="s">
        <v>525</v>
      </c>
      <c r="C40" s="364" t="s">
        <v>229</v>
      </c>
      <c r="D40" s="316">
        <v>3</v>
      </c>
      <c r="E40" s="351">
        <v>55</v>
      </c>
      <c r="F40" s="127">
        <f t="shared" si="0"/>
        <v>165</v>
      </c>
      <c r="G40" s="313">
        <v>0</v>
      </c>
      <c r="H40" s="128"/>
      <c r="I40" s="313">
        <v>2</v>
      </c>
      <c r="J40" s="128">
        <v>110</v>
      </c>
      <c r="K40" s="313"/>
      <c r="L40" s="128">
        <v>0</v>
      </c>
      <c r="M40" s="313">
        <v>1</v>
      </c>
      <c r="N40" s="128">
        <v>55</v>
      </c>
      <c r="O40" s="317"/>
    </row>
    <row r="41" spans="1:15">
      <c r="A41" s="313">
        <v>29</v>
      </c>
      <c r="B41" s="315" t="s">
        <v>526</v>
      </c>
      <c r="C41" s="364" t="s">
        <v>229</v>
      </c>
      <c r="D41" s="316">
        <v>1</v>
      </c>
      <c r="E41" s="351">
        <v>150</v>
      </c>
      <c r="F41" s="127">
        <f t="shared" si="0"/>
        <v>150</v>
      </c>
      <c r="G41" s="313">
        <v>0</v>
      </c>
      <c r="H41" s="128"/>
      <c r="I41" s="313">
        <v>1</v>
      </c>
      <c r="J41" s="128">
        <v>150</v>
      </c>
      <c r="K41" s="313">
        <v>0</v>
      </c>
      <c r="L41" s="128">
        <v>0</v>
      </c>
      <c r="M41" s="313">
        <v>0</v>
      </c>
      <c r="N41" s="128">
        <v>0</v>
      </c>
      <c r="O41" s="317"/>
    </row>
    <row r="42" spans="1:15">
      <c r="A42" s="313">
        <v>30</v>
      </c>
      <c r="B42" s="315" t="s">
        <v>527</v>
      </c>
      <c r="C42" s="364" t="s">
        <v>229</v>
      </c>
      <c r="D42" s="316">
        <v>1</v>
      </c>
      <c r="E42" s="351">
        <v>100</v>
      </c>
      <c r="F42" s="127">
        <f t="shared" si="0"/>
        <v>100</v>
      </c>
      <c r="G42" s="313">
        <v>0</v>
      </c>
      <c r="H42" s="128"/>
      <c r="I42" s="313">
        <v>0</v>
      </c>
      <c r="J42" s="128"/>
      <c r="K42" s="313">
        <v>1</v>
      </c>
      <c r="L42" s="128">
        <v>100</v>
      </c>
      <c r="M42" s="313">
        <v>0</v>
      </c>
      <c r="N42" s="128">
        <v>0</v>
      </c>
      <c r="O42" s="317"/>
    </row>
    <row r="43" spans="1:15">
      <c r="A43" s="313">
        <v>31</v>
      </c>
      <c r="B43" s="315" t="s">
        <v>528</v>
      </c>
      <c r="C43" s="364" t="s">
        <v>229</v>
      </c>
      <c r="D43" s="316">
        <v>3</v>
      </c>
      <c r="E43" s="351">
        <v>85</v>
      </c>
      <c r="F43" s="127">
        <f t="shared" si="0"/>
        <v>255</v>
      </c>
      <c r="G43" s="313">
        <v>0</v>
      </c>
      <c r="H43" s="128"/>
      <c r="I43" s="313">
        <v>2</v>
      </c>
      <c r="J43" s="128">
        <v>170</v>
      </c>
      <c r="K43" s="313"/>
      <c r="L43" s="128">
        <v>0</v>
      </c>
      <c r="M43" s="313">
        <v>1</v>
      </c>
      <c r="N43" s="128">
        <v>85</v>
      </c>
      <c r="O43" s="317"/>
    </row>
    <row r="44" spans="1:15">
      <c r="A44" s="313">
        <v>32</v>
      </c>
      <c r="B44" s="315" t="s">
        <v>529</v>
      </c>
      <c r="C44" s="364" t="s">
        <v>229</v>
      </c>
      <c r="D44" s="316">
        <v>12</v>
      </c>
      <c r="E44" s="351">
        <v>6</v>
      </c>
      <c r="F44" s="127">
        <f t="shared" si="0"/>
        <v>72</v>
      </c>
      <c r="G44" s="313">
        <v>12</v>
      </c>
      <c r="H44" s="128">
        <v>72</v>
      </c>
      <c r="I44" s="313">
        <v>0</v>
      </c>
      <c r="J44" s="128"/>
      <c r="K44" s="313">
        <v>1</v>
      </c>
      <c r="L44" s="128">
        <v>35</v>
      </c>
      <c r="M44" s="313">
        <v>0</v>
      </c>
      <c r="N44" s="128">
        <v>0</v>
      </c>
      <c r="O44" s="317"/>
    </row>
    <row r="45" spans="1:15">
      <c r="A45" s="313">
        <v>33</v>
      </c>
      <c r="B45" s="315" t="s">
        <v>123</v>
      </c>
      <c r="C45" s="364" t="s">
        <v>229</v>
      </c>
      <c r="D45" s="316">
        <v>2</v>
      </c>
      <c r="E45" s="351">
        <v>35</v>
      </c>
      <c r="F45" s="127">
        <f t="shared" ref="F45:F66" si="1">D45*E45</f>
        <v>70</v>
      </c>
      <c r="G45" s="313">
        <v>0</v>
      </c>
      <c r="H45" s="128"/>
      <c r="I45" s="313">
        <v>1</v>
      </c>
      <c r="J45" s="128">
        <v>35</v>
      </c>
      <c r="K45" s="313">
        <v>0</v>
      </c>
      <c r="L45" s="128">
        <v>0</v>
      </c>
      <c r="M45" s="313">
        <v>0</v>
      </c>
      <c r="N45" s="128">
        <v>0</v>
      </c>
      <c r="O45" s="317"/>
    </row>
    <row r="46" spans="1:15">
      <c r="A46" s="313">
        <v>34</v>
      </c>
      <c r="B46" s="315" t="s">
        <v>530</v>
      </c>
      <c r="C46" s="364" t="s">
        <v>229</v>
      </c>
      <c r="D46" s="316">
        <v>5</v>
      </c>
      <c r="E46" s="351">
        <v>25</v>
      </c>
      <c r="F46" s="127">
        <f t="shared" si="1"/>
        <v>125</v>
      </c>
      <c r="G46" s="313">
        <v>0</v>
      </c>
      <c r="H46" s="128"/>
      <c r="I46" s="313">
        <v>3</v>
      </c>
      <c r="J46" s="128">
        <v>75</v>
      </c>
      <c r="K46" s="313">
        <v>0</v>
      </c>
      <c r="L46" s="128">
        <v>0</v>
      </c>
      <c r="M46" s="313">
        <v>2</v>
      </c>
      <c r="N46" s="128">
        <v>50</v>
      </c>
      <c r="O46" s="317"/>
    </row>
    <row r="47" spans="1:15">
      <c r="A47" s="313">
        <v>35</v>
      </c>
      <c r="B47" s="315" t="s">
        <v>531</v>
      </c>
      <c r="C47" s="364" t="s">
        <v>229</v>
      </c>
      <c r="D47" s="316">
        <v>1</v>
      </c>
      <c r="E47" s="377">
        <v>1500</v>
      </c>
      <c r="F47" s="127">
        <f t="shared" si="1"/>
        <v>1500</v>
      </c>
      <c r="G47" s="313">
        <v>0</v>
      </c>
      <c r="H47" s="128"/>
      <c r="I47" s="313">
        <v>0</v>
      </c>
      <c r="J47" s="128"/>
      <c r="K47" s="313">
        <v>0</v>
      </c>
      <c r="L47" s="128">
        <v>0</v>
      </c>
      <c r="M47" s="313">
        <v>1</v>
      </c>
      <c r="N47" s="128">
        <v>1500</v>
      </c>
      <c r="O47" s="317"/>
    </row>
    <row r="48" spans="1:15">
      <c r="A48" s="313">
        <v>36</v>
      </c>
      <c r="B48" s="315" t="s">
        <v>532</v>
      </c>
      <c r="C48" s="364" t="s">
        <v>229</v>
      </c>
      <c r="D48" s="316">
        <v>2</v>
      </c>
      <c r="E48" s="351">
        <v>40</v>
      </c>
      <c r="F48" s="127">
        <f t="shared" si="1"/>
        <v>80</v>
      </c>
      <c r="G48" s="313">
        <v>0</v>
      </c>
      <c r="H48" s="128"/>
      <c r="I48" s="313">
        <v>2</v>
      </c>
      <c r="J48" s="128">
        <v>80</v>
      </c>
      <c r="K48" s="313"/>
      <c r="L48" s="128">
        <v>0</v>
      </c>
      <c r="M48" s="313">
        <v>0</v>
      </c>
      <c r="N48" s="128">
        <v>0</v>
      </c>
      <c r="O48" s="317"/>
    </row>
    <row r="49" spans="1:15">
      <c r="A49" s="313">
        <v>37</v>
      </c>
      <c r="B49" s="315" t="s">
        <v>533</v>
      </c>
      <c r="C49" s="364" t="s">
        <v>229</v>
      </c>
      <c r="D49" s="316">
        <v>2</v>
      </c>
      <c r="E49" s="351">
        <v>60</v>
      </c>
      <c r="F49" s="127">
        <f t="shared" si="1"/>
        <v>120</v>
      </c>
      <c r="G49" s="313">
        <v>2</v>
      </c>
      <c r="H49" s="128">
        <v>120</v>
      </c>
      <c r="I49" s="313">
        <v>0</v>
      </c>
      <c r="J49" s="128"/>
      <c r="K49" s="313">
        <v>0</v>
      </c>
      <c r="L49" s="128">
        <v>0</v>
      </c>
      <c r="M49" s="313"/>
      <c r="N49" s="128">
        <v>0</v>
      </c>
      <c r="O49" s="317"/>
    </row>
    <row r="50" spans="1:15">
      <c r="A50" s="313">
        <v>38</v>
      </c>
      <c r="B50" s="315" t="s">
        <v>534</v>
      </c>
      <c r="C50" s="364" t="s">
        <v>229</v>
      </c>
      <c r="D50" s="316">
        <v>1</v>
      </c>
      <c r="E50" s="351">
        <v>150</v>
      </c>
      <c r="F50" s="127">
        <f t="shared" si="1"/>
        <v>150</v>
      </c>
      <c r="G50" s="313">
        <v>0</v>
      </c>
      <c r="H50" s="128"/>
      <c r="I50" s="313">
        <v>1</v>
      </c>
      <c r="J50" s="128">
        <v>150</v>
      </c>
      <c r="K50" s="313">
        <v>0</v>
      </c>
      <c r="L50" s="128">
        <v>0</v>
      </c>
      <c r="M50" s="313">
        <v>0</v>
      </c>
      <c r="N50" s="128">
        <v>0</v>
      </c>
      <c r="O50" s="317"/>
    </row>
    <row r="51" spans="1:15">
      <c r="A51" s="313">
        <v>39</v>
      </c>
      <c r="B51" s="315" t="s">
        <v>535</v>
      </c>
      <c r="C51" s="365" t="s">
        <v>139</v>
      </c>
      <c r="D51" s="316">
        <v>1</v>
      </c>
      <c r="E51" s="351">
        <v>350</v>
      </c>
      <c r="F51" s="127">
        <f t="shared" si="1"/>
        <v>350</v>
      </c>
      <c r="G51" s="313">
        <v>0</v>
      </c>
      <c r="H51" s="128"/>
      <c r="I51" s="313">
        <v>0</v>
      </c>
      <c r="J51" s="128"/>
      <c r="K51" s="313">
        <v>1</v>
      </c>
      <c r="L51" s="128">
        <v>50</v>
      </c>
      <c r="M51" s="313">
        <v>1</v>
      </c>
      <c r="N51" s="128">
        <v>350</v>
      </c>
      <c r="O51" s="317"/>
    </row>
    <row r="52" spans="1:15">
      <c r="A52" s="313">
        <v>40</v>
      </c>
      <c r="B52" s="315" t="s">
        <v>536</v>
      </c>
      <c r="C52" s="365" t="s">
        <v>229</v>
      </c>
      <c r="D52" s="316">
        <v>1</v>
      </c>
      <c r="E52" s="351">
        <v>50</v>
      </c>
      <c r="F52" s="127">
        <f t="shared" si="1"/>
        <v>50</v>
      </c>
      <c r="G52" s="313">
        <v>0</v>
      </c>
      <c r="H52" s="128"/>
      <c r="I52" s="313">
        <v>0</v>
      </c>
      <c r="J52" s="128"/>
      <c r="K52" s="313">
        <v>5</v>
      </c>
      <c r="L52" s="128">
        <v>845</v>
      </c>
      <c r="M52" s="313">
        <v>0</v>
      </c>
      <c r="N52" s="128">
        <v>0</v>
      </c>
      <c r="O52" s="317"/>
    </row>
    <row r="53" spans="1:15">
      <c r="A53" s="313">
        <v>41</v>
      </c>
      <c r="B53" s="315" t="s">
        <v>537</v>
      </c>
      <c r="C53" s="365" t="s">
        <v>550</v>
      </c>
      <c r="D53" s="316">
        <v>10</v>
      </c>
      <c r="E53" s="351">
        <v>169</v>
      </c>
      <c r="F53" s="127">
        <f t="shared" si="1"/>
        <v>1690</v>
      </c>
      <c r="G53" s="313">
        <v>0</v>
      </c>
      <c r="H53" s="128"/>
      <c r="I53" s="313">
        <v>0</v>
      </c>
      <c r="J53" s="128"/>
      <c r="K53" s="313">
        <v>0</v>
      </c>
      <c r="L53" s="128">
        <v>0</v>
      </c>
      <c r="M53" s="313">
        <v>5</v>
      </c>
      <c r="N53" s="128">
        <v>845</v>
      </c>
      <c r="O53" s="317"/>
    </row>
    <row r="54" spans="1:15">
      <c r="A54" s="313">
        <v>42</v>
      </c>
      <c r="B54" s="315" t="s">
        <v>538</v>
      </c>
      <c r="C54" s="365" t="s">
        <v>550</v>
      </c>
      <c r="D54" s="316">
        <v>3</v>
      </c>
      <c r="E54" s="351">
        <v>80</v>
      </c>
      <c r="F54" s="127">
        <f t="shared" si="1"/>
        <v>240</v>
      </c>
      <c r="G54" s="313">
        <v>0</v>
      </c>
      <c r="H54" s="128"/>
      <c r="I54" s="313">
        <v>3</v>
      </c>
      <c r="J54" s="128">
        <v>240</v>
      </c>
      <c r="K54" s="313">
        <v>1</v>
      </c>
      <c r="L54" s="128">
        <v>40</v>
      </c>
      <c r="M54" s="313">
        <v>0</v>
      </c>
      <c r="N54" s="128">
        <v>0</v>
      </c>
    </row>
    <row r="55" spans="1:15">
      <c r="A55" s="313">
        <v>43</v>
      </c>
      <c r="B55" s="315" t="s">
        <v>539</v>
      </c>
      <c r="C55" s="365" t="s">
        <v>229</v>
      </c>
      <c r="D55" s="316">
        <v>1</v>
      </c>
      <c r="E55" s="351">
        <v>40</v>
      </c>
      <c r="F55" s="127">
        <f t="shared" si="1"/>
        <v>40</v>
      </c>
      <c r="G55" s="313">
        <v>0</v>
      </c>
      <c r="H55" s="128"/>
      <c r="I55" s="313">
        <v>0</v>
      </c>
      <c r="J55" s="128"/>
      <c r="K55" s="313">
        <v>0</v>
      </c>
      <c r="L55" s="128">
        <v>0</v>
      </c>
      <c r="M55" s="313">
        <v>0</v>
      </c>
      <c r="N55" s="128">
        <v>0</v>
      </c>
    </row>
    <row r="56" spans="1:15">
      <c r="A56" s="313">
        <v>44</v>
      </c>
      <c r="B56" s="315" t="s">
        <v>32</v>
      </c>
      <c r="C56" s="365" t="s">
        <v>229</v>
      </c>
      <c r="D56" s="316">
        <v>1</v>
      </c>
      <c r="E56" s="351">
        <v>150</v>
      </c>
      <c r="F56" s="127">
        <f t="shared" si="1"/>
        <v>150</v>
      </c>
      <c r="G56" s="313">
        <v>0</v>
      </c>
      <c r="H56" s="128"/>
      <c r="I56" s="313">
        <v>1</v>
      </c>
      <c r="J56" s="128">
        <v>150</v>
      </c>
      <c r="K56" s="313">
        <v>0</v>
      </c>
      <c r="L56" s="128">
        <v>0</v>
      </c>
      <c r="M56" s="313">
        <v>0</v>
      </c>
      <c r="N56" s="128">
        <v>0</v>
      </c>
    </row>
    <row r="57" spans="1:15">
      <c r="A57" s="313">
        <v>45</v>
      </c>
      <c r="B57" s="315" t="s">
        <v>540</v>
      </c>
      <c r="C57" s="365" t="s">
        <v>229</v>
      </c>
      <c r="D57" s="316">
        <v>2</v>
      </c>
      <c r="E57" s="351">
        <v>500</v>
      </c>
      <c r="F57" s="127">
        <f t="shared" si="1"/>
        <v>1000</v>
      </c>
      <c r="G57" s="313">
        <v>0</v>
      </c>
      <c r="H57" s="128"/>
      <c r="I57" s="313">
        <v>0</v>
      </c>
      <c r="J57" s="128">
        <v>0</v>
      </c>
      <c r="K57" s="313">
        <v>1</v>
      </c>
      <c r="L57" s="128">
        <v>949</v>
      </c>
      <c r="M57" s="313">
        <v>2</v>
      </c>
      <c r="N57" s="128">
        <v>1000</v>
      </c>
    </row>
    <row r="58" spans="1:15">
      <c r="A58" s="313">
        <v>46</v>
      </c>
      <c r="B58" s="315" t="s">
        <v>541</v>
      </c>
      <c r="C58" s="365" t="s">
        <v>229</v>
      </c>
      <c r="D58" s="316">
        <v>1</v>
      </c>
      <c r="E58" s="351">
        <v>949</v>
      </c>
      <c r="F58" s="127">
        <f t="shared" si="1"/>
        <v>949</v>
      </c>
      <c r="G58" s="313">
        <v>0</v>
      </c>
      <c r="H58" s="128"/>
      <c r="I58" s="313">
        <v>0</v>
      </c>
      <c r="J58" s="128">
        <v>0</v>
      </c>
      <c r="K58" s="313">
        <v>0</v>
      </c>
      <c r="L58" s="128">
        <v>0</v>
      </c>
      <c r="M58" s="313">
        <v>0</v>
      </c>
      <c r="N58" s="128">
        <v>0</v>
      </c>
    </row>
    <row r="59" spans="1:15">
      <c r="A59" s="313">
        <v>47</v>
      </c>
      <c r="B59" s="315" t="s">
        <v>542</v>
      </c>
      <c r="C59" s="365" t="s">
        <v>229</v>
      </c>
      <c r="D59" s="316">
        <v>1</v>
      </c>
      <c r="E59" s="351">
        <v>74</v>
      </c>
      <c r="F59" s="127">
        <f t="shared" si="1"/>
        <v>74</v>
      </c>
      <c r="G59" s="313">
        <v>0</v>
      </c>
      <c r="H59" s="128"/>
      <c r="I59" s="313">
        <v>1</v>
      </c>
      <c r="J59" s="128">
        <v>74</v>
      </c>
      <c r="K59" s="313">
        <v>0</v>
      </c>
      <c r="L59" s="128">
        <v>0</v>
      </c>
      <c r="M59" s="313">
        <v>0</v>
      </c>
      <c r="N59" s="128">
        <v>0</v>
      </c>
    </row>
    <row r="60" spans="1:15">
      <c r="A60" s="313">
        <v>48</v>
      </c>
      <c r="B60" s="315" t="s">
        <v>543</v>
      </c>
      <c r="C60" s="365" t="s">
        <v>229</v>
      </c>
      <c r="D60" s="316">
        <v>3</v>
      </c>
      <c r="E60" s="351">
        <v>75</v>
      </c>
      <c r="F60" s="127">
        <f t="shared" si="1"/>
        <v>225</v>
      </c>
      <c r="G60" s="313">
        <v>0</v>
      </c>
      <c r="H60" s="128"/>
      <c r="I60" s="313">
        <v>2</v>
      </c>
      <c r="J60" s="128">
        <v>150</v>
      </c>
      <c r="K60" s="313">
        <v>0</v>
      </c>
      <c r="L60" s="128">
        <v>0</v>
      </c>
      <c r="M60" s="313">
        <v>1</v>
      </c>
      <c r="N60" s="128">
        <v>75</v>
      </c>
    </row>
    <row r="61" spans="1:15">
      <c r="A61" s="313">
        <v>49</v>
      </c>
      <c r="B61" s="315" t="s">
        <v>544</v>
      </c>
      <c r="C61" s="365" t="s">
        <v>102</v>
      </c>
      <c r="D61" s="316">
        <v>3</v>
      </c>
      <c r="E61" s="351">
        <v>165</v>
      </c>
      <c r="F61" s="127">
        <f t="shared" si="1"/>
        <v>495</v>
      </c>
      <c r="G61" s="313">
        <v>0</v>
      </c>
      <c r="H61" s="128"/>
      <c r="I61" s="313">
        <v>3</v>
      </c>
      <c r="J61" s="128">
        <v>495</v>
      </c>
      <c r="K61" s="313">
        <v>0</v>
      </c>
      <c r="L61" s="128">
        <v>0</v>
      </c>
      <c r="M61" s="313">
        <v>0</v>
      </c>
      <c r="N61" s="128">
        <v>0</v>
      </c>
    </row>
    <row r="62" spans="1:15">
      <c r="A62" s="313">
        <v>50</v>
      </c>
      <c r="B62" s="315" t="s">
        <v>545</v>
      </c>
      <c r="C62" s="365" t="s">
        <v>28</v>
      </c>
      <c r="D62" s="316">
        <v>3</v>
      </c>
      <c r="E62" s="351">
        <v>55</v>
      </c>
      <c r="F62" s="127">
        <f t="shared" si="1"/>
        <v>165</v>
      </c>
      <c r="G62" s="313">
        <v>2</v>
      </c>
      <c r="H62" s="128">
        <v>110</v>
      </c>
      <c r="I62" s="313">
        <v>0</v>
      </c>
      <c r="J62" s="128">
        <v>0</v>
      </c>
      <c r="K62" s="313">
        <v>0</v>
      </c>
      <c r="L62" s="128">
        <v>0</v>
      </c>
      <c r="M62" s="313">
        <v>1</v>
      </c>
      <c r="N62" s="128">
        <v>55</v>
      </c>
    </row>
    <row r="63" spans="1:15">
      <c r="A63" s="313">
        <v>51</v>
      </c>
      <c r="B63" s="315" t="s">
        <v>546</v>
      </c>
      <c r="C63" s="365" t="s">
        <v>28</v>
      </c>
      <c r="D63" s="316">
        <v>5</v>
      </c>
      <c r="E63" s="351">
        <v>10</v>
      </c>
      <c r="F63" s="127">
        <f t="shared" si="1"/>
        <v>50</v>
      </c>
      <c r="G63" s="313">
        <v>5</v>
      </c>
      <c r="H63" s="128">
        <v>50</v>
      </c>
      <c r="I63" s="313">
        <v>0</v>
      </c>
      <c r="J63" s="128">
        <v>0</v>
      </c>
      <c r="K63" s="313">
        <v>0</v>
      </c>
      <c r="L63" s="128"/>
      <c r="M63" s="313">
        <v>0</v>
      </c>
      <c r="N63" s="128">
        <v>0</v>
      </c>
    </row>
    <row r="64" spans="1:15">
      <c r="A64" s="313">
        <v>52</v>
      </c>
      <c r="B64" s="315" t="s">
        <v>547</v>
      </c>
      <c r="C64" s="365" t="s">
        <v>229</v>
      </c>
      <c r="D64" s="316">
        <v>20</v>
      </c>
      <c r="E64" s="351">
        <v>10</v>
      </c>
      <c r="F64" s="127">
        <f t="shared" si="1"/>
        <v>200</v>
      </c>
      <c r="G64" s="313">
        <v>5</v>
      </c>
      <c r="H64" s="128">
        <v>50</v>
      </c>
      <c r="I64" s="313">
        <v>0</v>
      </c>
      <c r="J64" s="128">
        <v>0</v>
      </c>
      <c r="K64" s="313">
        <v>10</v>
      </c>
      <c r="L64" s="128">
        <v>100</v>
      </c>
      <c r="M64" s="313">
        <v>5</v>
      </c>
      <c r="N64" s="128">
        <v>50</v>
      </c>
    </row>
    <row r="65" spans="1:16">
      <c r="A65" s="313">
        <v>53</v>
      </c>
      <c r="B65" s="315" t="s">
        <v>548</v>
      </c>
      <c r="C65" s="365" t="s">
        <v>139</v>
      </c>
      <c r="D65" s="316">
        <v>4</v>
      </c>
      <c r="E65" s="377">
        <v>7500</v>
      </c>
      <c r="F65" s="127">
        <f t="shared" si="1"/>
        <v>30000</v>
      </c>
      <c r="G65" s="313">
        <v>2</v>
      </c>
      <c r="H65" s="128">
        <v>15000</v>
      </c>
      <c r="I65" s="313">
        <v>2</v>
      </c>
      <c r="J65" s="128">
        <v>15000</v>
      </c>
      <c r="K65" s="313">
        <v>0</v>
      </c>
      <c r="L65" s="128">
        <v>0</v>
      </c>
      <c r="M65" s="313">
        <v>0</v>
      </c>
      <c r="N65" s="128">
        <v>0</v>
      </c>
    </row>
    <row r="66" spans="1:16">
      <c r="A66" s="313">
        <v>54</v>
      </c>
      <c r="B66" s="315" t="s">
        <v>549</v>
      </c>
      <c r="C66" s="365" t="s">
        <v>229</v>
      </c>
      <c r="D66" s="316">
        <v>2</v>
      </c>
      <c r="E66" s="351">
        <v>250</v>
      </c>
      <c r="F66" s="127">
        <f t="shared" si="1"/>
        <v>500</v>
      </c>
      <c r="G66" s="313">
        <v>1</v>
      </c>
      <c r="H66" s="128">
        <v>250</v>
      </c>
      <c r="I66" s="313">
        <v>0</v>
      </c>
      <c r="J66" s="128">
        <v>0</v>
      </c>
      <c r="K66" s="313">
        <v>0</v>
      </c>
      <c r="L66" s="128">
        <v>0</v>
      </c>
      <c r="M66" s="313">
        <v>1</v>
      </c>
      <c r="N66" s="128">
        <v>250</v>
      </c>
    </row>
    <row r="67" spans="1:16">
      <c r="A67" s="313" t="s">
        <v>66</v>
      </c>
      <c r="B67" s="315"/>
      <c r="C67" s="130"/>
      <c r="D67" s="318"/>
      <c r="E67" s="319"/>
      <c r="F67" s="127">
        <f>SUM(F13:F66)</f>
        <v>80000</v>
      </c>
      <c r="G67" s="313"/>
      <c r="H67" s="128">
        <f>SUM(H13:H66)</f>
        <v>23722.5</v>
      </c>
      <c r="I67" s="313"/>
      <c r="J67" s="128">
        <f>SUM(J13:J66)</f>
        <v>26188</v>
      </c>
      <c r="K67" s="313"/>
      <c r="L67" s="128">
        <f>SUM(L13:L66)</f>
        <v>14372</v>
      </c>
      <c r="M67" s="313"/>
      <c r="N67" s="128">
        <f>SUM(N13:N66)</f>
        <v>15717.5</v>
      </c>
      <c r="P67" s="244">
        <f>SUM(H67:O67)</f>
        <v>80000</v>
      </c>
    </row>
    <row r="68" spans="1:16">
      <c r="A68" s="283"/>
      <c r="B68" s="291"/>
      <c r="C68" s="321"/>
      <c r="D68" s="322"/>
      <c r="E68" s="323"/>
      <c r="F68" s="324"/>
      <c r="G68" s="324"/>
      <c r="H68" s="291"/>
      <c r="I68" s="291"/>
      <c r="J68" s="291"/>
      <c r="K68" s="291"/>
      <c r="L68" s="291"/>
      <c r="M68" s="291"/>
      <c r="N68" s="292"/>
    </row>
    <row r="69" spans="1:16">
      <c r="A69" s="325"/>
      <c r="B69" s="324" t="s">
        <v>2</v>
      </c>
      <c r="C69" s="326"/>
      <c r="D69" s="327"/>
      <c r="E69" s="328"/>
      <c r="F69" s="324"/>
      <c r="G69" s="324"/>
      <c r="H69" s="324"/>
      <c r="I69" s="324"/>
      <c r="J69" s="378"/>
      <c r="K69" s="324"/>
      <c r="L69" s="324"/>
      <c r="M69" s="324"/>
      <c r="N69" s="329"/>
    </row>
    <row r="70" spans="1:16">
      <c r="A70" s="325"/>
      <c r="B70" s="324"/>
      <c r="C70" s="326"/>
      <c r="D70" s="327"/>
      <c r="E70" s="328"/>
      <c r="F70" s="324"/>
      <c r="G70" s="324"/>
      <c r="H70" s="324" t="s">
        <v>1</v>
      </c>
      <c r="I70" s="324"/>
      <c r="J70" s="888" t="s">
        <v>522</v>
      </c>
      <c r="K70" s="888"/>
      <c r="L70" s="888"/>
      <c r="M70" s="324"/>
      <c r="N70" s="329"/>
    </row>
    <row r="71" spans="1:16">
      <c r="A71" s="325"/>
      <c r="B71" s="324"/>
      <c r="C71" s="326"/>
      <c r="D71" s="327"/>
      <c r="E71" s="328"/>
      <c r="F71" s="324"/>
      <c r="G71" s="324"/>
      <c r="H71" s="324"/>
      <c r="I71" s="324"/>
      <c r="J71" s="886" t="s">
        <v>0</v>
      </c>
      <c r="K71" s="886"/>
      <c r="L71" s="886"/>
      <c r="M71" s="324"/>
      <c r="N71" s="329"/>
    </row>
    <row r="72" spans="1:16">
      <c r="A72" s="297"/>
      <c r="B72" s="299"/>
      <c r="C72" s="294"/>
      <c r="D72" s="295"/>
      <c r="E72" s="296"/>
      <c r="F72" s="299"/>
      <c r="G72" s="299"/>
      <c r="H72" s="299"/>
      <c r="I72" s="299"/>
      <c r="J72" s="299"/>
      <c r="K72" s="299"/>
      <c r="L72" s="299"/>
      <c r="M72" s="299"/>
      <c r="N72" s="298"/>
    </row>
    <row r="73" spans="1:16">
      <c r="A73" s="276"/>
      <c r="B73" s="276"/>
      <c r="C73" s="277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</row>
    <row r="74" spans="1:16">
      <c r="A74" s="276"/>
      <c r="B74" s="276"/>
      <c r="C74" s="277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</row>
  </sheetData>
  <sheetProtection password="CCFC" sheet="1" objects="1" scenarios="1" selectLockedCells="1" selectUnlockedCells="1"/>
  <mergeCells count="9">
    <mergeCell ref="J70:L70"/>
    <mergeCell ref="J71:L71"/>
    <mergeCell ref="A4:O4"/>
    <mergeCell ref="A5:O5"/>
    <mergeCell ref="G10:N10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opLeftCell="A52" workbookViewId="0">
      <selection activeCell="N64" sqref="N64"/>
    </sheetView>
  </sheetViews>
  <sheetFormatPr defaultRowHeight="15"/>
  <cols>
    <col min="2" max="2" width="27.7109375" customWidth="1"/>
    <col min="3" max="3" width="12.5703125" customWidth="1"/>
    <col min="6" max="6" width="12.85546875" customWidth="1"/>
    <col min="8" max="8" width="12.42578125" customWidth="1"/>
    <col min="12" max="12" width="13.7109375" customWidth="1"/>
  </cols>
  <sheetData>
    <row r="1" spans="1:14">
      <c r="A1" s="767" t="s">
        <v>65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</row>
    <row r="2" spans="1:14">
      <c r="A2" s="767"/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</row>
    <row r="3" spans="1:14">
      <c r="A3" s="967" t="s">
        <v>61</v>
      </c>
      <c r="B3" s="967"/>
      <c r="C3" s="967"/>
      <c r="D3" s="967"/>
      <c r="E3" s="967"/>
      <c r="F3" s="967"/>
      <c r="G3" s="967"/>
      <c r="H3" s="967"/>
      <c r="I3" s="967"/>
      <c r="J3" s="967"/>
      <c r="K3" s="967"/>
      <c r="L3" s="967"/>
      <c r="M3" s="967"/>
      <c r="N3" s="967"/>
    </row>
    <row r="4" spans="1:14">
      <c r="A4" s="967" t="s">
        <v>1395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</row>
    <row r="5" spans="1:14">
      <c r="A5" s="767"/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7"/>
      <c r="M5" s="767"/>
      <c r="N5" s="767"/>
    </row>
    <row r="6" spans="1:14">
      <c r="A6" s="767"/>
      <c r="B6" s="767"/>
      <c r="C6" s="767"/>
      <c r="D6" s="767"/>
      <c r="E6" s="767"/>
      <c r="F6" s="767"/>
      <c r="G6" s="767"/>
      <c r="H6" s="767"/>
      <c r="I6" s="767"/>
      <c r="J6" s="767"/>
      <c r="K6" s="767"/>
      <c r="L6" s="767"/>
      <c r="M6" s="767"/>
      <c r="N6" s="767"/>
    </row>
    <row r="7" spans="1:14">
      <c r="A7" s="767"/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767"/>
    </row>
    <row r="8" spans="1:14">
      <c r="A8" s="767" t="s">
        <v>1396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</row>
    <row r="9" spans="1:14">
      <c r="A9" s="768" t="s">
        <v>1397</v>
      </c>
      <c r="B9" s="769"/>
      <c r="C9" s="769"/>
      <c r="D9" s="769"/>
      <c r="E9" s="770"/>
      <c r="F9" s="771" t="s">
        <v>57</v>
      </c>
      <c r="G9" s="772"/>
      <c r="H9" s="772"/>
      <c r="I9" s="772"/>
      <c r="J9" s="773"/>
      <c r="K9" s="769" t="s">
        <v>1398</v>
      </c>
      <c r="L9" s="769"/>
      <c r="M9" s="769"/>
      <c r="N9" s="770"/>
    </row>
    <row r="10" spans="1:14">
      <c r="A10" s="774" t="s">
        <v>1399</v>
      </c>
      <c r="B10" s="775"/>
      <c r="C10" s="775"/>
      <c r="D10" s="775"/>
      <c r="E10" s="776"/>
      <c r="F10" s="777" t="s">
        <v>148</v>
      </c>
      <c r="G10" s="775" t="s">
        <v>53</v>
      </c>
      <c r="H10" s="773"/>
      <c r="I10" s="775" t="s">
        <v>149</v>
      </c>
      <c r="J10" s="776"/>
      <c r="K10" s="775" t="s">
        <v>51</v>
      </c>
      <c r="L10" s="775"/>
      <c r="M10" s="775"/>
      <c r="N10" s="776"/>
    </row>
    <row r="11" spans="1:14">
      <c r="A11" s="778"/>
      <c r="B11" s="778"/>
      <c r="C11" s="778"/>
      <c r="D11" s="768"/>
      <c r="E11" s="770"/>
      <c r="F11" s="778"/>
      <c r="G11" s="968" t="s">
        <v>152</v>
      </c>
      <c r="H11" s="969"/>
      <c r="I11" s="969"/>
      <c r="J11" s="969"/>
      <c r="K11" s="969"/>
      <c r="L11" s="969"/>
      <c r="M11" s="969"/>
      <c r="N11" s="970"/>
    </row>
    <row r="12" spans="1:14">
      <c r="A12" s="779" t="s">
        <v>49</v>
      </c>
      <c r="B12" s="779" t="s">
        <v>48</v>
      </c>
      <c r="C12" s="779" t="s">
        <v>151</v>
      </c>
      <c r="D12" s="971" t="s">
        <v>46</v>
      </c>
      <c r="E12" s="972"/>
      <c r="F12" s="779" t="s">
        <v>45</v>
      </c>
      <c r="G12" s="968" t="s">
        <v>153</v>
      </c>
      <c r="H12" s="970"/>
      <c r="I12" s="968" t="s">
        <v>154</v>
      </c>
      <c r="J12" s="970"/>
      <c r="K12" s="968" t="s">
        <v>155</v>
      </c>
      <c r="L12" s="970"/>
      <c r="M12" s="969" t="s">
        <v>156</v>
      </c>
      <c r="N12" s="970"/>
    </row>
    <row r="13" spans="1:14">
      <c r="A13" s="780"/>
      <c r="B13" s="780"/>
      <c r="C13" s="780"/>
      <c r="D13" s="774"/>
      <c r="E13" s="776"/>
      <c r="F13" s="780"/>
      <c r="G13" s="781" t="s">
        <v>39</v>
      </c>
      <c r="H13" s="782" t="s">
        <v>38</v>
      </c>
      <c r="I13" s="781" t="s">
        <v>39</v>
      </c>
      <c r="J13" s="782" t="s">
        <v>38</v>
      </c>
      <c r="K13" s="781" t="s">
        <v>39</v>
      </c>
      <c r="L13" s="782" t="s">
        <v>38</v>
      </c>
      <c r="M13" s="783" t="s">
        <v>39</v>
      </c>
      <c r="N13" s="782" t="s">
        <v>38</v>
      </c>
    </row>
    <row r="14" spans="1:14" ht="15.75">
      <c r="A14" s="784">
        <v>1</v>
      </c>
      <c r="B14" s="785" t="s">
        <v>533</v>
      </c>
      <c r="C14" s="786">
        <v>500</v>
      </c>
      <c r="D14" s="787">
        <f>2*2</f>
        <v>4</v>
      </c>
      <c r="E14" s="787" t="s">
        <v>7</v>
      </c>
      <c r="F14" s="788">
        <f t="shared" ref="F14:F55" si="0">C14*D14</f>
        <v>2000</v>
      </c>
      <c r="G14" s="784">
        <f t="shared" ref="G14:G51" si="1">D14/2</f>
        <v>2</v>
      </c>
      <c r="H14" s="789">
        <f t="shared" ref="H14:H55" si="2">G14*C14</f>
        <v>1000</v>
      </c>
      <c r="I14" s="773"/>
      <c r="J14" s="777"/>
      <c r="K14" s="784">
        <f t="shared" ref="K14:K50" si="3">D14/2</f>
        <v>2</v>
      </c>
      <c r="L14" s="789">
        <f t="shared" ref="L14:L50" si="4">K14*C14</f>
        <v>1000</v>
      </c>
      <c r="M14" s="773"/>
      <c r="N14" s="777"/>
    </row>
    <row r="15" spans="1:14" ht="15.75">
      <c r="A15" s="784">
        <v>2</v>
      </c>
      <c r="B15" s="785" t="s">
        <v>67</v>
      </c>
      <c r="C15" s="790">
        <v>150</v>
      </c>
      <c r="D15" s="787">
        <f>2*2</f>
        <v>4</v>
      </c>
      <c r="E15" s="787" t="s">
        <v>162</v>
      </c>
      <c r="F15" s="788">
        <f t="shared" si="0"/>
        <v>600</v>
      </c>
      <c r="G15" s="784">
        <f t="shared" si="1"/>
        <v>2</v>
      </c>
      <c r="H15" s="789">
        <f t="shared" si="2"/>
        <v>300</v>
      </c>
      <c r="I15" s="773"/>
      <c r="J15" s="777"/>
      <c r="K15" s="784">
        <f t="shared" si="3"/>
        <v>2</v>
      </c>
      <c r="L15" s="789">
        <f t="shared" si="4"/>
        <v>300</v>
      </c>
      <c r="M15" s="777"/>
      <c r="N15" s="777"/>
    </row>
    <row r="16" spans="1:14" ht="15.75">
      <c r="A16" s="784">
        <v>3</v>
      </c>
      <c r="B16" s="785" t="s">
        <v>1400</v>
      </c>
      <c r="C16" s="790">
        <v>200</v>
      </c>
      <c r="D16" s="787">
        <f>10*2</f>
        <v>20</v>
      </c>
      <c r="E16" s="787" t="s">
        <v>158</v>
      </c>
      <c r="F16" s="788">
        <f t="shared" si="0"/>
        <v>4000</v>
      </c>
      <c r="G16" s="784">
        <f t="shared" si="1"/>
        <v>10</v>
      </c>
      <c r="H16" s="789">
        <f t="shared" si="2"/>
        <v>2000</v>
      </c>
      <c r="I16" s="773"/>
      <c r="J16" s="777"/>
      <c r="K16" s="784">
        <f t="shared" si="3"/>
        <v>10</v>
      </c>
      <c r="L16" s="789">
        <f t="shared" si="4"/>
        <v>2000</v>
      </c>
      <c r="M16" s="777"/>
      <c r="N16" s="777"/>
    </row>
    <row r="17" spans="1:14" ht="15.75">
      <c r="A17" s="784">
        <v>4</v>
      </c>
      <c r="B17" s="785" t="s">
        <v>1401</v>
      </c>
      <c r="C17" s="790">
        <v>180</v>
      </c>
      <c r="D17" s="787">
        <f>10*2</f>
        <v>20</v>
      </c>
      <c r="E17" s="787" t="s">
        <v>158</v>
      </c>
      <c r="F17" s="788">
        <f t="shared" si="0"/>
        <v>3600</v>
      </c>
      <c r="G17" s="784">
        <f t="shared" si="1"/>
        <v>10</v>
      </c>
      <c r="H17" s="789">
        <f t="shared" si="2"/>
        <v>1800</v>
      </c>
      <c r="I17" s="773"/>
      <c r="J17" s="777"/>
      <c r="K17" s="784">
        <f t="shared" si="3"/>
        <v>10</v>
      </c>
      <c r="L17" s="789">
        <f t="shared" si="4"/>
        <v>1800</v>
      </c>
      <c r="M17" s="777"/>
      <c r="N17" s="777"/>
    </row>
    <row r="18" spans="1:14" ht="15.75">
      <c r="A18" s="784">
        <v>5</v>
      </c>
      <c r="B18" s="785" t="s">
        <v>1402</v>
      </c>
      <c r="C18" s="790">
        <v>8</v>
      </c>
      <c r="D18" s="787">
        <f>200*2</f>
        <v>400</v>
      </c>
      <c r="E18" s="787" t="s">
        <v>162</v>
      </c>
      <c r="F18" s="788">
        <f t="shared" si="0"/>
        <v>3200</v>
      </c>
      <c r="G18" s="784">
        <f t="shared" si="1"/>
        <v>200</v>
      </c>
      <c r="H18" s="789">
        <f t="shared" si="2"/>
        <v>1600</v>
      </c>
      <c r="I18" s="773"/>
      <c r="J18" s="777"/>
      <c r="K18" s="784">
        <f t="shared" si="3"/>
        <v>200</v>
      </c>
      <c r="L18" s="789">
        <f t="shared" si="4"/>
        <v>1600</v>
      </c>
      <c r="M18" s="777"/>
      <c r="N18" s="777"/>
    </row>
    <row r="19" spans="1:14" ht="15.75">
      <c r="A19" s="784">
        <v>6</v>
      </c>
      <c r="B19" s="785" t="s">
        <v>1403</v>
      </c>
      <c r="C19" s="790">
        <v>6</v>
      </c>
      <c r="D19" s="787">
        <f>200*2</f>
        <v>400</v>
      </c>
      <c r="E19" s="787" t="s">
        <v>162</v>
      </c>
      <c r="F19" s="788">
        <f t="shared" si="0"/>
        <v>2400</v>
      </c>
      <c r="G19" s="784">
        <f t="shared" si="1"/>
        <v>200</v>
      </c>
      <c r="H19" s="789">
        <f t="shared" si="2"/>
        <v>1200</v>
      </c>
      <c r="I19" s="773"/>
      <c r="J19" s="777"/>
      <c r="K19" s="784">
        <f t="shared" si="3"/>
        <v>200</v>
      </c>
      <c r="L19" s="789">
        <f t="shared" si="4"/>
        <v>1200</v>
      </c>
      <c r="M19" s="777"/>
      <c r="N19" s="777"/>
    </row>
    <row r="20" spans="1:14" ht="15.75">
      <c r="A20" s="784">
        <v>7</v>
      </c>
      <c r="B20" s="785" t="s">
        <v>1404</v>
      </c>
      <c r="C20" s="790">
        <v>48</v>
      </c>
      <c r="D20" s="787">
        <f t="shared" ref="D20:D25" si="5">12*2</f>
        <v>24</v>
      </c>
      <c r="E20" s="787" t="s">
        <v>162</v>
      </c>
      <c r="F20" s="788">
        <f t="shared" si="0"/>
        <v>1152</v>
      </c>
      <c r="G20" s="784">
        <f t="shared" si="1"/>
        <v>12</v>
      </c>
      <c r="H20" s="789">
        <f t="shared" si="2"/>
        <v>576</v>
      </c>
      <c r="I20" s="773"/>
      <c r="J20" s="777"/>
      <c r="K20" s="784">
        <f t="shared" si="3"/>
        <v>12</v>
      </c>
      <c r="L20" s="789">
        <f t="shared" si="4"/>
        <v>576</v>
      </c>
      <c r="M20" s="777"/>
      <c r="N20" s="777"/>
    </row>
    <row r="21" spans="1:14" ht="15.75">
      <c r="A21" s="784">
        <v>8</v>
      </c>
      <c r="B21" s="785" t="s">
        <v>1404</v>
      </c>
      <c r="C21" s="790">
        <v>48</v>
      </c>
      <c r="D21" s="787">
        <f t="shared" si="5"/>
        <v>24</v>
      </c>
      <c r="E21" s="787" t="s">
        <v>162</v>
      </c>
      <c r="F21" s="788">
        <f t="shared" si="0"/>
        <v>1152</v>
      </c>
      <c r="G21" s="784">
        <f t="shared" si="1"/>
        <v>12</v>
      </c>
      <c r="H21" s="789">
        <f t="shared" si="2"/>
        <v>576</v>
      </c>
      <c r="I21" s="773"/>
      <c r="J21" s="777"/>
      <c r="K21" s="784">
        <f t="shared" si="3"/>
        <v>12</v>
      </c>
      <c r="L21" s="789">
        <f t="shared" si="4"/>
        <v>576</v>
      </c>
      <c r="M21" s="777"/>
      <c r="N21" s="777"/>
    </row>
    <row r="22" spans="1:14" ht="15.75">
      <c r="A22" s="784">
        <v>9</v>
      </c>
      <c r="B22" s="785" t="s">
        <v>1405</v>
      </c>
      <c r="C22" s="790">
        <v>18</v>
      </c>
      <c r="D22" s="787">
        <f t="shared" si="5"/>
        <v>24</v>
      </c>
      <c r="E22" s="787" t="s">
        <v>162</v>
      </c>
      <c r="F22" s="788">
        <f t="shared" si="0"/>
        <v>432</v>
      </c>
      <c r="G22" s="784">
        <f t="shared" si="1"/>
        <v>12</v>
      </c>
      <c r="H22" s="789">
        <f t="shared" si="2"/>
        <v>216</v>
      </c>
      <c r="I22" s="773"/>
      <c r="J22" s="777"/>
      <c r="K22" s="784">
        <f t="shared" si="3"/>
        <v>12</v>
      </c>
      <c r="L22" s="789">
        <f t="shared" si="4"/>
        <v>216</v>
      </c>
      <c r="M22" s="777"/>
      <c r="N22" s="777"/>
    </row>
    <row r="23" spans="1:14" ht="15.75">
      <c r="A23" s="784">
        <v>10</v>
      </c>
      <c r="B23" s="785" t="s">
        <v>1405</v>
      </c>
      <c r="C23" s="790">
        <v>18</v>
      </c>
      <c r="D23" s="787">
        <f t="shared" si="5"/>
        <v>24</v>
      </c>
      <c r="E23" s="787" t="s">
        <v>162</v>
      </c>
      <c r="F23" s="788">
        <f t="shared" si="0"/>
        <v>432</v>
      </c>
      <c r="G23" s="784">
        <f t="shared" si="1"/>
        <v>12</v>
      </c>
      <c r="H23" s="789">
        <f t="shared" si="2"/>
        <v>216</v>
      </c>
      <c r="I23" s="773"/>
      <c r="J23" s="777"/>
      <c r="K23" s="784">
        <f t="shared" si="3"/>
        <v>12</v>
      </c>
      <c r="L23" s="789">
        <f t="shared" si="4"/>
        <v>216</v>
      </c>
      <c r="M23" s="777"/>
      <c r="N23" s="777"/>
    </row>
    <row r="24" spans="1:14" ht="15.75">
      <c r="A24" s="784">
        <v>11</v>
      </c>
      <c r="B24" s="785" t="s">
        <v>695</v>
      </c>
      <c r="C24" s="790">
        <v>10</v>
      </c>
      <c r="D24" s="787">
        <f t="shared" si="5"/>
        <v>24</v>
      </c>
      <c r="E24" s="787" t="s">
        <v>162</v>
      </c>
      <c r="F24" s="788">
        <f t="shared" si="0"/>
        <v>240</v>
      </c>
      <c r="G24" s="784">
        <f t="shared" si="1"/>
        <v>12</v>
      </c>
      <c r="H24" s="789">
        <f t="shared" si="2"/>
        <v>120</v>
      </c>
      <c r="I24" s="773"/>
      <c r="J24" s="777"/>
      <c r="K24" s="784">
        <f t="shared" si="3"/>
        <v>12</v>
      </c>
      <c r="L24" s="789">
        <f t="shared" si="4"/>
        <v>120</v>
      </c>
      <c r="M24" s="777"/>
      <c r="N24" s="777"/>
    </row>
    <row r="25" spans="1:14" ht="15.75">
      <c r="A25" s="784">
        <v>12</v>
      </c>
      <c r="B25" s="785" t="s">
        <v>696</v>
      </c>
      <c r="C25" s="790">
        <v>10</v>
      </c>
      <c r="D25" s="787">
        <f t="shared" si="5"/>
        <v>24</v>
      </c>
      <c r="E25" s="787" t="s">
        <v>162</v>
      </c>
      <c r="F25" s="788">
        <f t="shared" si="0"/>
        <v>240</v>
      </c>
      <c r="G25" s="784">
        <f t="shared" si="1"/>
        <v>12</v>
      </c>
      <c r="H25" s="789">
        <f t="shared" si="2"/>
        <v>120</v>
      </c>
      <c r="I25" s="773"/>
      <c r="J25" s="777"/>
      <c r="K25" s="784">
        <f t="shared" si="3"/>
        <v>12</v>
      </c>
      <c r="L25" s="789">
        <f t="shared" si="4"/>
        <v>120</v>
      </c>
      <c r="M25" s="777"/>
      <c r="N25" s="777"/>
    </row>
    <row r="26" spans="1:14" ht="15.75">
      <c r="A26" s="784">
        <v>13</v>
      </c>
      <c r="B26" s="785" t="s">
        <v>1406</v>
      </c>
      <c r="C26" s="790">
        <v>20</v>
      </c>
      <c r="D26" s="787">
        <f>15*2</f>
        <v>30</v>
      </c>
      <c r="E26" s="787" t="s">
        <v>162</v>
      </c>
      <c r="F26" s="788">
        <f t="shared" si="0"/>
        <v>600</v>
      </c>
      <c r="G26" s="784">
        <f t="shared" si="1"/>
        <v>15</v>
      </c>
      <c r="H26" s="789">
        <f t="shared" si="2"/>
        <v>300</v>
      </c>
      <c r="I26" s="777"/>
      <c r="J26" s="777"/>
      <c r="K26" s="784">
        <f t="shared" si="3"/>
        <v>15</v>
      </c>
      <c r="L26" s="789">
        <f t="shared" si="4"/>
        <v>300</v>
      </c>
      <c r="M26" s="777"/>
      <c r="N26" s="777"/>
    </row>
    <row r="27" spans="1:14" ht="15.75">
      <c r="A27" s="784">
        <v>14</v>
      </c>
      <c r="B27" s="785" t="s">
        <v>1407</v>
      </c>
      <c r="C27" s="790">
        <v>15</v>
      </c>
      <c r="D27" s="787">
        <f>15*2</f>
        <v>30</v>
      </c>
      <c r="E27" s="787" t="s">
        <v>162</v>
      </c>
      <c r="F27" s="788">
        <f t="shared" si="0"/>
        <v>450</v>
      </c>
      <c r="G27" s="784">
        <f t="shared" si="1"/>
        <v>15</v>
      </c>
      <c r="H27" s="789">
        <f t="shared" si="2"/>
        <v>225</v>
      </c>
      <c r="I27" s="777"/>
      <c r="J27" s="777"/>
      <c r="K27" s="784">
        <f t="shared" si="3"/>
        <v>15</v>
      </c>
      <c r="L27" s="789">
        <f t="shared" si="4"/>
        <v>225</v>
      </c>
      <c r="M27" s="777"/>
      <c r="N27" s="777"/>
    </row>
    <row r="28" spans="1:14" ht="15.75">
      <c r="A28" s="784">
        <v>15</v>
      </c>
      <c r="B28" s="785" t="s">
        <v>95</v>
      </c>
      <c r="C28" s="790">
        <v>60</v>
      </c>
      <c r="D28" s="787">
        <f>15*2</f>
        <v>30</v>
      </c>
      <c r="E28" s="787" t="s">
        <v>162</v>
      </c>
      <c r="F28" s="788">
        <f t="shared" si="0"/>
        <v>1800</v>
      </c>
      <c r="G28" s="784">
        <f t="shared" si="1"/>
        <v>15</v>
      </c>
      <c r="H28" s="789">
        <f t="shared" si="2"/>
        <v>900</v>
      </c>
      <c r="I28" s="777"/>
      <c r="J28" s="777"/>
      <c r="K28" s="784">
        <f t="shared" si="3"/>
        <v>15</v>
      </c>
      <c r="L28" s="789">
        <f t="shared" si="4"/>
        <v>900</v>
      </c>
      <c r="M28" s="777"/>
      <c r="N28" s="777"/>
    </row>
    <row r="29" spans="1:14" ht="15.75">
      <c r="A29" s="784">
        <v>16</v>
      </c>
      <c r="B29" s="785" t="s">
        <v>1408</v>
      </c>
      <c r="C29" s="790">
        <v>55</v>
      </c>
      <c r="D29" s="787">
        <f>10*2</f>
        <v>20</v>
      </c>
      <c r="E29" s="787" t="s">
        <v>162</v>
      </c>
      <c r="F29" s="788">
        <f t="shared" si="0"/>
        <v>1100</v>
      </c>
      <c r="G29" s="784">
        <f t="shared" si="1"/>
        <v>10</v>
      </c>
      <c r="H29" s="789">
        <f t="shared" si="2"/>
        <v>550</v>
      </c>
      <c r="I29" s="777"/>
      <c r="J29" s="777"/>
      <c r="K29" s="784">
        <f t="shared" si="3"/>
        <v>10</v>
      </c>
      <c r="L29" s="789">
        <f t="shared" si="4"/>
        <v>550</v>
      </c>
      <c r="M29" s="777"/>
      <c r="N29" s="777"/>
    </row>
    <row r="30" spans="1:14" ht="15.75">
      <c r="A30" s="784">
        <v>17</v>
      </c>
      <c r="B30" s="785" t="s">
        <v>1409</v>
      </c>
      <c r="C30" s="790">
        <v>350</v>
      </c>
      <c r="D30" s="787">
        <f>3*2</f>
        <v>6</v>
      </c>
      <c r="E30" s="787" t="s">
        <v>162</v>
      </c>
      <c r="F30" s="788">
        <f t="shared" si="0"/>
        <v>2100</v>
      </c>
      <c r="G30" s="784">
        <f t="shared" si="1"/>
        <v>3</v>
      </c>
      <c r="H30" s="789">
        <f t="shared" si="2"/>
        <v>1050</v>
      </c>
      <c r="I30" s="777"/>
      <c r="J30" s="777"/>
      <c r="K30" s="784">
        <f t="shared" si="3"/>
        <v>3</v>
      </c>
      <c r="L30" s="789">
        <f t="shared" si="4"/>
        <v>1050</v>
      </c>
      <c r="M30" s="777"/>
      <c r="N30" s="777"/>
    </row>
    <row r="31" spans="1:14" ht="15.75">
      <c r="A31" s="784">
        <v>18</v>
      </c>
      <c r="B31" s="785" t="s">
        <v>1410</v>
      </c>
      <c r="C31" s="790">
        <v>100</v>
      </c>
      <c r="D31" s="787">
        <f>6*2</f>
        <v>12</v>
      </c>
      <c r="E31" s="787" t="s">
        <v>162</v>
      </c>
      <c r="F31" s="788">
        <f t="shared" si="0"/>
        <v>1200</v>
      </c>
      <c r="G31" s="784">
        <f t="shared" si="1"/>
        <v>6</v>
      </c>
      <c r="H31" s="789">
        <f t="shared" si="2"/>
        <v>600</v>
      </c>
      <c r="I31" s="777"/>
      <c r="J31" s="777"/>
      <c r="K31" s="784">
        <f t="shared" si="3"/>
        <v>6</v>
      </c>
      <c r="L31" s="789">
        <f t="shared" si="4"/>
        <v>600</v>
      </c>
      <c r="M31" s="777"/>
      <c r="N31" s="777"/>
    </row>
    <row r="32" spans="1:14" ht="15.75">
      <c r="A32" s="784">
        <v>19</v>
      </c>
      <c r="B32" s="785" t="s">
        <v>1411</v>
      </c>
      <c r="C32" s="790">
        <v>200</v>
      </c>
      <c r="D32" s="787">
        <f>2*2</f>
        <v>4</v>
      </c>
      <c r="E32" s="787" t="s">
        <v>162</v>
      </c>
      <c r="F32" s="788">
        <f t="shared" si="0"/>
        <v>800</v>
      </c>
      <c r="G32" s="784">
        <f t="shared" si="1"/>
        <v>2</v>
      </c>
      <c r="H32" s="789">
        <f t="shared" si="2"/>
        <v>400</v>
      </c>
      <c r="I32" s="777"/>
      <c r="J32" s="777"/>
      <c r="K32" s="784">
        <f t="shared" si="3"/>
        <v>2</v>
      </c>
      <c r="L32" s="789">
        <f t="shared" si="4"/>
        <v>400</v>
      </c>
      <c r="M32" s="777"/>
      <c r="N32" s="777"/>
    </row>
    <row r="33" spans="1:14" ht="15.75">
      <c r="A33" s="784">
        <v>20</v>
      </c>
      <c r="B33" s="785" t="s">
        <v>1412</v>
      </c>
      <c r="C33" s="790">
        <v>5</v>
      </c>
      <c r="D33" s="787">
        <f>10*2</f>
        <v>20</v>
      </c>
      <c r="E33" s="787" t="s">
        <v>162</v>
      </c>
      <c r="F33" s="788">
        <f t="shared" si="0"/>
        <v>100</v>
      </c>
      <c r="G33" s="784">
        <f t="shared" si="1"/>
        <v>10</v>
      </c>
      <c r="H33" s="789">
        <f t="shared" si="2"/>
        <v>50</v>
      </c>
      <c r="I33" s="777"/>
      <c r="J33" s="777"/>
      <c r="K33" s="784">
        <f t="shared" si="3"/>
        <v>10</v>
      </c>
      <c r="L33" s="789">
        <f t="shared" si="4"/>
        <v>50</v>
      </c>
      <c r="M33" s="777"/>
      <c r="N33" s="777"/>
    </row>
    <row r="34" spans="1:14" ht="15.75">
      <c r="A34" s="784">
        <v>21</v>
      </c>
      <c r="B34" s="785" t="s">
        <v>1413</v>
      </c>
      <c r="C34" s="790">
        <v>80</v>
      </c>
      <c r="D34" s="787">
        <f>15*2</f>
        <v>30</v>
      </c>
      <c r="E34" s="787" t="s">
        <v>97</v>
      </c>
      <c r="F34" s="788">
        <f t="shared" si="0"/>
        <v>2400</v>
      </c>
      <c r="G34" s="784">
        <f t="shared" si="1"/>
        <v>15</v>
      </c>
      <c r="H34" s="789">
        <f t="shared" si="2"/>
        <v>1200</v>
      </c>
      <c r="I34" s="777"/>
      <c r="J34" s="777"/>
      <c r="K34" s="784">
        <f t="shared" si="3"/>
        <v>15</v>
      </c>
      <c r="L34" s="789">
        <f t="shared" si="4"/>
        <v>1200</v>
      </c>
      <c r="M34" s="777"/>
      <c r="N34" s="777"/>
    </row>
    <row r="35" spans="1:14" ht="15.75">
      <c r="A35" s="784">
        <v>22</v>
      </c>
      <c r="B35" s="785" t="s">
        <v>1414</v>
      </c>
      <c r="C35" s="790">
        <v>150</v>
      </c>
      <c r="D35" s="787">
        <f>2*2</f>
        <v>4</v>
      </c>
      <c r="E35" s="787" t="s">
        <v>162</v>
      </c>
      <c r="F35" s="788">
        <f t="shared" si="0"/>
        <v>600</v>
      </c>
      <c r="G35" s="784">
        <f t="shared" si="1"/>
        <v>2</v>
      </c>
      <c r="H35" s="789">
        <f t="shared" si="2"/>
        <v>300</v>
      </c>
      <c r="I35" s="777"/>
      <c r="J35" s="777"/>
      <c r="K35" s="784">
        <f t="shared" si="3"/>
        <v>2</v>
      </c>
      <c r="L35" s="789">
        <f t="shared" si="4"/>
        <v>300</v>
      </c>
      <c r="M35" s="777"/>
      <c r="N35" s="777"/>
    </row>
    <row r="36" spans="1:14" ht="15.75">
      <c r="A36" s="784">
        <v>23</v>
      </c>
      <c r="B36" s="785" t="s">
        <v>1415</v>
      </c>
      <c r="C36" s="790">
        <v>100</v>
      </c>
      <c r="D36" s="787">
        <f>5*2</f>
        <v>10</v>
      </c>
      <c r="E36" s="787" t="s">
        <v>162</v>
      </c>
      <c r="F36" s="788">
        <f t="shared" si="0"/>
        <v>1000</v>
      </c>
      <c r="G36" s="784">
        <f t="shared" si="1"/>
        <v>5</v>
      </c>
      <c r="H36" s="789">
        <f t="shared" si="2"/>
        <v>500</v>
      </c>
      <c r="I36" s="777"/>
      <c r="J36" s="777"/>
      <c r="K36" s="784">
        <f t="shared" si="3"/>
        <v>5</v>
      </c>
      <c r="L36" s="789">
        <f t="shared" si="4"/>
        <v>500</v>
      </c>
      <c r="M36" s="777"/>
      <c r="N36" s="777"/>
    </row>
    <row r="37" spans="1:14" ht="15.75">
      <c r="A37" s="784">
        <v>24</v>
      </c>
      <c r="B37" s="785" t="s">
        <v>1416</v>
      </c>
      <c r="C37" s="790">
        <v>130</v>
      </c>
      <c r="D37" s="787">
        <f>5*2</f>
        <v>10</v>
      </c>
      <c r="E37" s="787" t="s">
        <v>162</v>
      </c>
      <c r="F37" s="788">
        <f t="shared" si="0"/>
        <v>1300</v>
      </c>
      <c r="G37" s="784">
        <f t="shared" si="1"/>
        <v>5</v>
      </c>
      <c r="H37" s="789">
        <f t="shared" si="2"/>
        <v>650</v>
      </c>
      <c r="I37" s="777"/>
      <c r="J37" s="777"/>
      <c r="K37" s="784">
        <f t="shared" si="3"/>
        <v>5</v>
      </c>
      <c r="L37" s="789">
        <f t="shared" si="4"/>
        <v>650</v>
      </c>
      <c r="M37" s="777"/>
      <c r="N37" s="777"/>
    </row>
    <row r="38" spans="1:14" ht="15.75">
      <c r="A38" s="784">
        <v>25</v>
      </c>
      <c r="B38" s="785" t="s">
        <v>1417</v>
      </c>
      <c r="C38" s="790">
        <v>100</v>
      </c>
      <c r="D38" s="787">
        <f>3*2</f>
        <v>6</v>
      </c>
      <c r="E38" s="787" t="s">
        <v>162</v>
      </c>
      <c r="F38" s="788">
        <f t="shared" si="0"/>
        <v>600</v>
      </c>
      <c r="G38" s="784">
        <f t="shared" si="1"/>
        <v>3</v>
      </c>
      <c r="H38" s="789">
        <f t="shared" si="2"/>
        <v>300</v>
      </c>
      <c r="I38" s="777"/>
      <c r="J38" s="777"/>
      <c r="K38" s="784">
        <f t="shared" si="3"/>
        <v>3</v>
      </c>
      <c r="L38" s="789">
        <f t="shared" si="4"/>
        <v>300</v>
      </c>
      <c r="M38" s="777"/>
      <c r="N38" s="777"/>
    </row>
    <row r="39" spans="1:14" ht="15.75">
      <c r="A39" s="784">
        <v>26</v>
      </c>
      <c r="B39" s="785" t="s">
        <v>1418</v>
      </c>
      <c r="C39" s="790">
        <v>100</v>
      </c>
      <c r="D39" s="787">
        <f>3*2</f>
        <v>6</v>
      </c>
      <c r="E39" s="787" t="s">
        <v>162</v>
      </c>
      <c r="F39" s="788">
        <f t="shared" si="0"/>
        <v>600</v>
      </c>
      <c r="G39" s="784">
        <f t="shared" si="1"/>
        <v>3</v>
      </c>
      <c r="H39" s="789">
        <f t="shared" si="2"/>
        <v>300</v>
      </c>
      <c r="I39" s="777"/>
      <c r="J39" s="777"/>
      <c r="K39" s="784">
        <f t="shared" si="3"/>
        <v>3</v>
      </c>
      <c r="L39" s="789">
        <f t="shared" si="4"/>
        <v>300</v>
      </c>
      <c r="M39" s="777"/>
      <c r="N39" s="777"/>
    </row>
    <row r="40" spans="1:14" ht="15.75">
      <c r="A40" s="784">
        <v>27</v>
      </c>
      <c r="B40" s="785" t="s">
        <v>1419</v>
      </c>
      <c r="C40" s="790">
        <v>300</v>
      </c>
      <c r="D40" s="787">
        <f>1*2</f>
        <v>2</v>
      </c>
      <c r="E40" s="787" t="s">
        <v>162</v>
      </c>
      <c r="F40" s="788">
        <f t="shared" si="0"/>
        <v>600</v>
      </c>
      <c r="G40" s="784">
        <f t="shared" si="1"/>
        <v>1</v>
      </c>
      <c r="H40" s="789">
        <f t="shared" si="2"/>
        <v>300</v>
      </c>
      <c r="I40" s="777"/>
      <c r="J40" s="777"/>
      <c r="K40" s="784">
        <f t="shared" si="3"/>
        <v>1</v>
      </c>
      <c r="L40" s="789">
        <f t="shared" si="4"/>
        <v>300</v>
      </c>
      <c r="M40" s="777"/>
      <c r="N40" s="777"/>
    </row>
    <row r="41" spans="1:14" ht="15.75">
      <c r="A41" s="784">
        <v>28</v>
      </c>
      <c r="B41" s="785" t="s">
        <v>1420</v>
      </c>
      <c r="C41" s="790">
        <v>300</v>
      </c>
      <c r="D41" s="787">
        <f>1*2</f>
        <v>2</v>
      </c>
      <c r="E41" s="787" t="s">
        <v>162</v>
      </c>
      <c r="F41" s="788">
        <f t="shared" si="0"/>
        <v>600</v>
      </c>
      <c r="G41" s="784">
        <f t="shared" si="1"/>
        <v>1</v>
      </c>
      <c r="H41" s="789">
        <f t="shared" si="2"/>
        <v>300</v>
      </c>
      <c r="I41" s="777"/>
      <c r="J41" s="777"/>
      <c r="K41" s="784">
        <f t="shared" si="3"/>
        <v>1</v>
      </c>
      <c r="L41" s="789">
        <f t="shared" si="4"/>
        <v>300</v>
      </c>
      <c r="M41" s="777"/>
      <c r="N41" s="777"/>
    </row>
    <row r="42" spans="1:14" ht="15.75">
      <c r="A42" s="784">
        <v>29</v>
      </c>
      <c r="B42" s="785" t="s">
        <v>1421</v>
      </c>
      <c r="C42" s="790">
        <v>350</v>
      </c>
      <c r="D42" s="787">
        <f>5*2</f>
        <v>10</v>
      </c>
      <c r="E42" s="787" t="s">
        <v>162</v>
      </c>
      <c r="F42" s="788">
        <f t="shared" si="0"/>
        <v>3500</v>
      </c>
      <c r="G42" s="784">
        <f t="shared" si="1"/>
        <v>5</v>
      </c>
      <c r="H42" s="789">
        <f t="shared" si="2"/>
        <v>1750</v>
      </c>
      <c r="I42" s="777"/>
      <c r="J42" s="777"/>
      <c r="K42" s="784">
        <f t="shared" si="3"/>
        <v>5</v>
      </c>
      <c r="L42" s="789">
        <f t="shared" si="4"/>
        <v>1750</v>
      </c>
      <c r="M42" s="777"/>
      <c r="N42" s="777"/>
    </row>
    <row r="43" spans="1:14" ht="15.75">
      <c r="A43" s="784">
        <v>30</v>
      </c>
      <c r="B43" s="785" t="s">
        <v>1422</v>
      </c>
      <c r="C43" s="790">
        <v>150</v>
      </c>
      <c r="D43" s="787">
        <f>2*2</f>
        <v>4</v>
      </c>
      <c r="E43" s="787" t="s">
        <v>1423</v>
      </c>
      <c r="F43" s="788">
        <f t="shared" si="0"/>
        <v>600</v>
      </c>
      <c r="G43" s="784">
        <f t="shared" si="1"/>
        <v>2</v>
      </c>
      <c r="H43" s="789">
        <f t="shared" si="2"/>
        <v>300</v>
      </c>
      <c r="I43" s="777"/>
      <c r="J43" s="777"/>
      <c r="K43" s="784">
        <f t="shared" si="3"/>
        <v>2</v>
      </c>
      <c r="L43" s="789">
        <f t="shared" si="4"/>
        <v>300</v>
      </c>
      <c r="M43" s="777"/>
      <c r="N43" s="777"/>
    </row>
    <row r="44" spans="1:14" ht="15.75">
      <c r="A44" s="784">
        <v>31</v>
      </c>
      <c r="B44" s="785" t="s">
        <v>1424</v>
      </c>
      <c r="C44" s="790">
        <v>500</v>
      </c>
      <c r="D44" s="787">
        <f>5*2</f>
        <v>10</v>
      </c>
      <c r="E44" s="787" t="s">
        <v>162</v>
      </c>
      <c r="F44" s="788">
        <f t="shared" si="0"/>
        <v>5000</v>
      </c>
      <c r="G44" s="784">
        <f t="shared" si="1"/>
        <v>5</v>
      </c>
      <c r="H44" s="789">
        <f t="shared" si="2"/>
        <v>2500</v>
      </c>
      <c r="I44" s="777"/>
      <c r="J44" s="777"/>
      <c r="K44" s="784">
        <f t="shared" si="3"/>
        <v>5</v>
      </c>
      <c r="L44" s="789">
        <f t="shared" si="4"/>
        <v>2500</v>
      </c>
      <c r="M44" s="777"/>
      <c r="N44" s="777"/>
    </row>
    <row r="45" spans="1:14" ht="15.75">
      <c r="A45" s="784">
        <v>32</v>
      </c>
      <c r="B45" s="785" t="s">
        <v>1425</v>
      </c>
      <c r="C45" s="790">
        <v>1000</v>
      </c>
      <c r="D45" s="787">
        <f>3*2</f>
        <v>6</v>
      </c>
      <c r="E45" s="787" t="s">
        <v>162</v>
      </c>
      <c r="F45" s="788">
        <f t="shared" si="0"/>
        <v>6000</v>
      </c>
      <c r="G45" s="784">
        <f t="shared" si="1"/>
        <v>3</v>
      </c>
      <c r="H45" s="789">
        <f t="shared" si="2"/>
        <v>3000</v>
      </c>
      <c r="I45" s="777"/>
      <c r="J45" s="777"/>
      <c r="K45" s="784">
        <f t="shared" si="3"/>
        <v>3</v>
      </c>
      <c r="L45" s="789">
        <f t="shared" si="4"/>
        <v>3000</v>
      </c>
      <c r="M45" s="777"/>
      <c r="N45" s="777"/>
    </row>
    <row r="46" spans="1:14" ht="15.75">
      <c r="A46" s="784">
        <v>33</v>
      </c>
      <c r="B46" s="785" t="s">
        <v>1426</v>
      </c>
      <c r="C46" s="790">
        <v>50</v>
      </c>
      <c r="D46" s="787">
        <f>15*2</f>
        <v>30</v>
      </c>
      <c r="E46" s="787" t="s">
        <v>162</v>
      </c>
      <c r="F46" s="788">
        <f t="shared" si="0"/>
        <v>1500</v>
      </c>
      <c r="G46" s="784">
        <f t="shared" si="1"/>
        <v>15</v>
      </c>
      <c r="H46" s="789">
        <f t="shared" si="2"/>
        <v>750</v>
      </c>
      <c r="I46" s="777"/>
      <c r="J46" s="777"/>
      <c r="K46" s="784">
        <f t="shared" si="3"/>
        <v>15</v>
      </c>
      <c r="L46" s="789">
        <f t="shared" si="4"/>
        <v>750</v>
      </c>
      <c r="M46" s="777"/>
      <c r="N46" s="777"/>
    </row>
    <row r="47" spans="1:14" ht="15.75">
      <c r="A47" s="784">
        <v>34</v>
      </c>
      <c r="B47" s="785" t="s">
        <v>1427</v>
      </c>
      <c r="C47" s="790">
        <v>600</v>
      </c>
      <c r="D47" s="787">
        <f>2*2</f>
        <v>4</v>
      </c>
      <c r="E47" s="787" t="s">
        <v>28</v>
      </c>
      <c r="F47" s="788">
        <f t="shared" si="0"/>
        <v>2400</v>
      </c>
      <c r="G47" s="784">
        <f t="shared" si="1"/>
        <v>2</v>
      </c>
      <c r="H47" s="789">
        <f t="shared" si="2"/>
        <v>1200</v>
      </c>
      <c r="I47" s="777"/>
      <c r="J47" s="777"/>
      <c r="K47" s="784">
        <f t="shared" si="3"/>
        <v>2</v>
      </c>
      <c r="L47" s="789">
        <f t="shared" si="4"/>
        <v>1200</v>
      </c>
      <c r="M47" s="777"/>
      <c r="N47" s="777"/>
    </row>
    <row r="48" spans="1:14" ht="15.75">
      <c r="A48" s="784">
        <v>35</v>
      </c>
      <c r="B48" s="785" t="s">
        <v>1428</v>
      </c>
      <c r="C48" s="790">
        <v>400</v>
      </c>
      <c r="D48" s="787">
        <f>2*2</f>
        <v>4</v>
      </c>
      <c r="E48" s="787" t="s">
        <v>28</v>
      </c>
      <c r="F48" s="788">
        <f t="shared" si="0"/>
        <v>1600</v>
      </c>
      <c r="G48" s="784">
        <f t="shared" si="1"/>
        <v>2</v>
      </c>
      <c r="H48" s="789">
        <f t="shared" si="2"/>
        <v>800</v>
      </c>
      <c r="I48" s="777"/>
      <c r="J48" s="777"/>
      <c r="K48" s="784">
        <f t="shared" si="3"/>
        <v>2</v>
      </c>
      <c r="L48" s="789">
        <f t="shared" si="4"/>
        <v>800</v>
      </c>
      <c r="M48" s="777"/>
      <c r="N48" s="777"/>
    </row>
    <row r="49" spans="1:14" ht="15.75">
      <c r="A49" s="784">
        <v>36</v>
      </c>
      <c r="B49" s="785" t="s">
        <v>979</v>
      </c>
      <c r="C49" s="790">
        <v>600</v>
      </c>
      <c r="D49" s="787">
        <f>1*2</f>
        <v>2</v>
      </c>
      <c r="E49" s="787" t="s">
        <v>7</v>
      </c>
      <c r="F49" s="788">
        <f t="shared" si="0"/>
        <v>1200</v>
      </c>
      <c r="G49" s="784">
        <f t="shared" si="1"/>
        <v>1</v>
      </c>
      <c r="H49" s="789">
        <f t="shared" si="2"/>
        <v>600</v>
      </c>
      <c r="I49" s="777"/>
      <c r="J49" s="777"/>
      <c r="K49" s="784">
        <f t="shared" si="3"/>
        <v>1</v>
      </c>
      <c r="L49" s="789">
        <f t="shared" si="4"/>
        <v>600</v>
      </c>
      <c r="M49" s="777"/>
      <c r="N49" s="777"/>
    </row>
    <row r="50" spans="1:14" ht="15.75">
      <c r="A50" s="784">
        <v>37</v>
      </c>
      <c r="B50" s="785" t="s">
        <v>1429</v>
      </c>
      <c r="C50" s="790">
        <v>100</v>
      </c>
      <c r="D50" s="791">
        <f>2*2</f>
        <v>4</v>
      </c>
      <c r="E50" s="787" t="s">
        <v>162</v>
      </c>
      <c r="F50" s="788">
        <f t="shared" si="0"/>
        <v>400</v>
      </c>
      <c r="G50" s="784">
        <f t="shared" si="1"/>
        <v>2</v>
      </c>
      <c r="H50" s="789">
        <f t="shared" si="2"/>
        <v>200</v>
      </c>
      <c r="I50" s="777"/>
      <c r="J50" s="777"/>
      <c r="K50" s="784">
        <f t="shared" si="3"/>
        <v>2</v>
      </c>
      <c r="L50" s="789">
        <f t="shared" si="4"/>
        <v>200</v>
      </c>
      <c r="M50" s="777"/>
      <c r="N50" s="777"/>
    </row>
    <row r="51" spans="1:14" ht="15.75">
      <c r="A51" s="784">
        <v>38</v>
      </c>
      <c r="B51" s="785" t="s">
        <v>1430</v>
      </c>
      <c r="C51" s="792">
        <v>2000</v>
      </c>
      <c r="D51" s="791">
        <f>1*2</f>
        <v>2</v>
      </c>
      <c r="E51" s="787" t="s">
        <v>7</v>
      </c>
      <c r="F51" s="788">
        <f t="shared" si="0"/>
        <v>4000</v>
      </c>
      <c r="G51" s="784">
        <f t="shared" si="1"/>
        <v>1</v>
      </c>
      <c r="H51" s="789">
        <f t="shared" si="2"/>
        <v>2000</v>
      </c>
      <c r="I51" s="777"/>
      <c r="J51" s="777"/>
      <c r="K51" s="793"/>
      <c r="L51" s="793"/>
      <c r="M51" s="777"/>
      <c r="N51" s="777"/>
    </row>
    <row r="52" spans="1:14" ht="15.75">
      <c r="A52" s="784">
        <v>39</v>
      </c>
      <c r="B52" s="794" t="s">
        <v>1431</v>
      </c>
      <c r="C52" s="795">
        <v>49500</v>
      </c>
      <c r="D52" s="791">
        <v>1</v>
      </c>
      <c r="E52" s="787" t="s">
        <v>7</v>
      </c>
      <c r="F52" s="788">
        <f t="shared" si="0"/>
        <v>49500</v>
      </c>
      <c r="G52" s="787">
        <v>1</v>
      </c>
      <c r="H52" s="788">
        <f t="shared" si="2"/>
        <v>49500</v>
      </c>
      <c r="I52" s="777"/>
      <c r="J52" s="777"/>
      <c r="K52" s="793"/>
      <c r="L52" s="793"/>
      <c r="M52" s="777"/>
      <c r="N52" s="777"/>
    </row>
    <row r="53" spans="1:14" ht="15.75">
      <c r="A53" s="784">
        <v>40</v>
      </c>
      <c r="B53" s="794" t="s">
        <v>1432</v>
      </c>
      <c r="C53" s="795">
        <v>4950</v>
      </c>
      <c r="D53" s="791">
        <v>2</v>
      </c>
      <c r="E53" s="787" t="s">
        <v>162</v>
      </c>
      <c r="F53" s="788">
        <f t="shared" si="0"/>
        <v>9900</v>
      </c>
      <c r="G53" s="787">
        <v>2</v>
      </c>
      <c r="H53" s="788">
        <f t="shared" si="2"/>
        <v>9900</v>
      </c>
      <c r="I53" s="777"/>
      <c r="J53" s="777"/>
      <c r="K53" s="793"/>
      <c r="L53" s="793"/>
      <c r="M53" s="777"/>
      <c r="N53" s="777"/>
    </row>
    <row r="54" spans="1:14" ht="15.75">
      <c r="A54" s="784">
        <v>41</v>
      </c>
      <c r="B54" s="794" t="s">
        <v>581</v>
      </c>
      <c r="C54" s="795">
        <v>999</v>
      </c>
      <c r="D54" s="791">
        <v>1</v>
      </c>
      <c r="E54" s="787" t="s">
        <v>7</v>
      </c>
      <c r="F54" s="788">
        <f t="shared" si="0"/>
        <v>999</v>
      </c>
      <c r="G54" s="787">
        <v>1</v>
      </c>
      <c r="H54" s="788">
        <f t="shared" si="2"/>
        <v>999</v>
      </c>
      <c r="I54" s="777"/>
      <c r="J54" s="777"/>
      <c r="K54" s="793"/>
      <c r="L54" s="793"/>
      <c r="M54" s="777"/>
      <c r="N54" s="777"/>
    </row>
    <row r="55" spans="1:14" ht="15.75">
      <c r="A55" s="784">
        <v>42</v>
      </c>
      <c r="B55" s="794" t="s">
        <v>1433</v>
      </c>
      <c r="C55" s="795">
        <v>799</v>
      </c>
      <c r="D55" s="791">
        <v>2</v>
      </c>
      <c r="E55" s="787" t="s">
        <v>162</v>
      </c>
      <c r="F55" s="788">
        <f t="shared" si="0"/>
        <v>1598</v>
      </c>
      <c r="G55" s="787">
        <v>2</v>
      </c>
      <c r="H55" s="788">
        <f t="shared" si="2"/>
        <v>1598</v>
      </c>
      <c r="I55" s="777"/>
      <c r="J55" s="777"/>
      <c r="K55" s="793"/>
      <c r="L55" s="793"/>
      <c r="M55" s="777"/>
      <c r="N55" s="777"/>
    </row>
    <row r="56" spans="1:14">
      <c r="A56" s="777"/>
      <c r="B56" s="796" t="s">
        <v>1434</v>
      </c>
      <c r="C56" s="777"/>
      <c r="D56" s="777"/>
      <c r="E56" s="777"/>
      <c r="F56" s="777"/>
      <c r="G56" s="777"/>
      <c r="H56" s="773"/>
      <c r="I56" s="777"/>
      <c r="J56" s="777"/>
      <c r="K56" s="793"/>
      <c r="L56" s="793"/>
      <c r="M56" s="777"/>
      <c r="N56" s="777"/>
    </row>
    <row r="57" spans="1:14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93"/>
      <c r="L57" s="793"/>
      <c r="M57" s="777"/>
      <c r="N57" s="777"/>
    </row>
    <row r="58" spans="1:14">
      <c r="A58" s="777"/>
      <c r="B58" s="784" t="s">
        <v>66</v>
      </c>
      <c r="C58" s="777"/>
      <c r="D58" s="777"/>
      <c r="E58" s="777"/>
      <c r="F58" s="789">
        <f>SUM(F14:F57)</f>
        <v>123495</v>
      </c>
      <c r="G58" s="777"/>
      <c r="H58" s="789">
        <f>SUM(H14:H57)</f>
        <v>92746</v>
      </c>
      <c r="I58" s="777"/>
      <c r="J58" s="777"/>
      <c r="K58" s="793"/>
      <c r="L58" s="789">
        <f>SUM(L14:L57)</f>
        <v>28749</v>
      </c>
      <c r="M58" s="777"/>
      <c r="N58" s="777"/>
    </row>
    <row r="59" spans="1:14">
      <c r="A59" s="767"/>
      <c r="B59" s="767"/>
      <c r="C59" s="767"/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67"/>
    </row>
    <row r="60" spans="1:14">
      <c r="A60" s="767"/>
      <c r="B60" s="767"/>
      <c r="C60" s="767"/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67"/>
    </row>
    <row r="61" spans="1:14">
      <c r="A61" s="767"/>
      <c r="B61" s="767"/>
      <c r="C61" s="797" t="s">
        <v>1435</v>
      </c>
      <c r="D61" s="767"/>
      <c r="E61" s="767"/>
      <c r="F61" s="767"/>
      <c r="G61" s="767"/>
      <c r="H61" s="767"/>
      <c r="I61" s="767"/>
      <c r="J61" s="767"/>
      <c r="K61" s="775" t="s">
        <v>1436</v>
      </c>
      <c r="L61" s="775"/>
      <c r="M61" s="775"/>
      <c r="N61" s="767"/>
    </row>
    <row r="62" spans="1:14">
      <c r="A62" s="767"/>
      <c r="B62" s="767"/>
      <c r="C62" s="767"/>
      <c r="D62" s="767"/>
      <c r="E62" s="767"/>
      <c r="F62" s="767"/>
      <c r="G62" s="767"/>
      <c r="H62" s="767"/>
      <c r="I62" s="767"/>
      <c r="J62" s="767"/>
      <c r="K62" s="966" t="s">
        <v>1437</v>
      </c>
      <c r="L62" s="966"/>
      <c r="M62" s="966"/>
      <c r="N62" s="767"/>
    </row>
  </sheetData>
  <sheetProtection password="CCFC" sheet="1" objects="1" scenarios="1" selectLockedCells="1" selectUnlockedCells="1"/>
  <mergeCells count="9">
    <mergeCell ref="K62:M62"/>
    <mergeCell ref="A3:N3"/>
    <mergeCell ref="A4:N4"/>
    <mergeCell ref="G11:N11"/>
    <mergeCell ref="D12:E12"/>
    <mergeCell ref="G12:H12"/>
    <mergeCell ref="I12:J12"/>
    <mergeCell ref="K12:L12"/>
    <mergeCell ref="M12:N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workbookViewId="0">
      <selection activeCell="J42" sqref="J42"/>
    </sheetView>
  </sheetViews>
  <sheetFormatPr defaultRowHeight="15"/>
  <cols>
    <col min="2" max="2" width="28.85546875" customWidth="1"/>
    <col min="6" max="6" width="10.57031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673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583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674</v>
      </c>
      <c r="L6" s="291"/>
      <c r="M6" s="291"/>
      <c r="N6" s="292"/>
    </row>
    <row r="7" spans="1:15">
      <c r="A7" s="293" t="s">
        <v>675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676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677</v>
      </c>
      <c r="C11" s="125">
        <v>180</v>
      </c>
      <c r="D11" s="318">
        <v>10</v>
      </c>
      <c r="E11" s="319" t="s">
        <v>229</v>
      </c>
      <c r="F11" s="127">
        <v>1800</v>
      </c>
      <c r="G11" s="313">
        <v>10</v>
      </c>
      <c r="H11" s="128">
        <v>1800</v>
      </c>
      <c r="I11" s="313"/>
      <c r="J11" s="128"/>
      <c r="K11" s="313"/>
      <c r="L11" s="128"/>
      <c r="M11" s="313"/>
      <c r="N11" s="128"/>
      <c r="O11" s="317"/>
    </row>
    <row r="12" spans="1:15">
      <c r="A12" s="313">
        <v>2</v>
      </c>
      <c r="B12" s="315" t="s">
        <v>678</v>
      </c>
      <c r="C12" s="125">
        <v>110</v>
      </c>
      <c r="D12" s="318">
        <v>20</v>
      </c>
      <c r="E12" s="319" t="s">
        <v>679</v>
      </c>
      <c r="F12" s="127">
        <v>2200</v>
      </c>
      <c r="G12" s="313">
        <v>20</v>
      </c>
      <c r="H12" s="128">
        <v>2200</v>
      </c>
      <c r="I12" s="313"/>
      <c r="J12" s="128"/>
      <c r="K12" s="313"/>
      <c r="L12" s="128"/>
      <c r="M12" s="313"/>
      <c r="N12" s="128"/>
      <c r="O12" s="317"/>
    </row>
    <row r="13" spans="1:15">
      <c r="A13" s="313">
        <v>3</v>
      </c>
      <c r="B13" s="315" t="s">
        <v>680</v>
      </c>
      <c r="C13" s="125">
        <v>800</v>
      </c>
      <c r="D13" s="318">
        <v>1</v>
      </c>
      <c r="E13" s="319" t="s">
        <v>681</v>
      </c>
      <c r="F13" s="127">
        <v>800</v>
      </c>
      <c r="G13" s="313">
        <v>1</v>
      </c>
      <c r="H13" s="128">
        <v>800</v>
      </c>
      <c r="I13" s="313"/>
      <c r="J13" s="128"/>
      <c r="K13" s="313"/>
      <c r="L13" s="128"/>
      <c r="M13" s="313"/>
      <c r="N13" s="128"/>
      <c r="O13" s="317"/>
    </row>
    <row r="14" spans="1:15">
      <c r="A14" s="313">
        <v>4</v>
      </c>
      <c r="B14" s="315" t="s">
        <v>682</v>
      </c>
      <c r="C14" s="130">
        <v>800</v>
      </c>
      <c r="D14" s="318">
        <v>1</v>
      </c>
      <c r="E14" s="319" t="s">
        <v>229</v>
      </c>
      <c r="F14" s="127">
        <v>800</v>
      </c>
      <c r="G14" s="313">
        <v>1</v>
      </c>
      <c r="H14" s="128">
        <v>800</v>
      </c>
      <c r="I14" s="313"/>
      <c r="J14" s="128"/>
      <c r="K14" s="313"/>
      <c r="L14" s="128"/>
      <c r="M14" s="313"/>
      <c r="N14" s="128"/>
      <c r="O14" s="317"/>
    </row>
    <row r="15" spans="1:15">
      <c r="A15" s="313">
        <v>5</v>
      </c>
      <c r="B15" s="315" t="s">
        <v>588</v>
      </c>
      <c r="C15" s="130">
        <v>4.5</v>
      </c>
      <c r="D15" s="318">
        <v>80</v>
      </c>
      <c r="E15" s="319" t="s">
        <v>229</v>
      </c>
      <c r="F15" s="127">
        <v>360</v>
      </c>
      <c r="G15" s="313">
        <v>20</v>
      </c>
      <c r="H15" s="128">
        <v>90</v>
      </c>
      <c r="I15" s="313">
        <v>20</v>
      </c>
      <c r="J15" s="128">
        <v>90</v>
      </c>
      <c r="K15" s="313">
        <v>20</v>
      </c>
      <c r="L15" s="128">
        <v>90</v>
      </c>
      <c r="M15" s="313">
        <v>20</v>
      </c>
      <c r="N15" s="128">
        <v>90</v>
      </c>
      <c r="O15" s="317"/>
    </row>
    <row r="16" spans="1:15">
      <c r="A16" s="313">
        <v>6</v>
      </c>
      <c r="B16" s="315" t="s">
        <v>683</v>
      </c>
      <c r="C16" s="125">
        <v>197.5</v>
      </c>
      <c r="D16" s="318">
        <v>20</v>
      </c>
      <c r="E16" s="319" t="s">
        <v>158</v>
      </c>
      <c r="F16" s="127">
        <v>3950</v>
      </c>
      <c r="G16" s="313">
        <v>5</v>
      </c>
      <c r="H16" s="128">
        <v>987.5</v>
      </c>
      <c r="I16" s="313">
        <v>5</v>
      </c>
      <c r="J16" s="128">
        <v>987.5</v>
      </c>
      <c r="K16" s="313">
        <v>5</v>
      </c>
      <c r="L16" s="128">
        <v>987.5</v>
      </c>
      <c r="M16" s="313">
        <v>5</v>
      </c>
      <c r="N16" s="128">
        <v>987.5</v>
      </c>
      <c r="O16" s="317"/>
    </row>
    <row r="17" spans="1:15">
      <c r="A17" s="313">
        <v>7</v>
      </c>
      <c r="B17" s="315" t="s">
        <v>684</v>
      </c>
      <c r="C17" s="125">
        <v>20</v>
      </c>
      <c r="D17" s="318">
        <v>20</v>
      </c>
      <c r="E17" s="319" t="s">
        <v>26</v>
      </c>
      <c r="F17" s="127">
        <v>400</v>
      </c>
      <c r="G17" s="313">
        <v>5</v>
      </c>
      <c r="H17" s="128">
        <v>100</v>
      </c>
      <c r="I17" s="313">
        <v>5</v>
      </c>
      <c r="J17" s="128">
        <v>100</v>
      </c>
      <c r="K17" s="313">
        <v>5</v>
      </c>
      <c r="L17" s="128">
        <v>100</v>
      </c>
      <c r="M17" s="313">
        <v>5</v>
      </c>
      <c r="N17" s="128">
        <v>100</v>
      </c>
      <c r="O17" s="317"/>
    </row>
    <row r="18" spans="1:15">
      <c r="A18" s="313">
        <v>8</v>
      </c>
      <c r="B18" s="315" t="s">
        <v>685</v>
      </c>
      <c r="C18" s="125">
        <v>20</v>
      </c>
      <c r="D18" s="318">
        <v>20</v>
      </c>
      <c r="E18" s="319" t="s">
        <v>26</v>
      </c>
      <c r="F18" s="127">
        <v>400</v>
      </c>
      <c r="G18" s="313">
        <v>5</v>
      </c>
      <c r="H18" s="128">
        <v>100</v>
      </c>
      <c r="I18" s="313">
        <v>5</v>
      </c>
      <c r="J18" s="128">
        <v>100</v>
      </c>
      <c r="K18" s="313">
        <v>5</v>
      </c>
      <c r="L18" s="128">
        <v>100</v>
      </c>
      <c r="M18" s="313">
        <v>5</v>
      </c>
      <c r="N18" s="128">
        <v>100</v>
      </c>
      <c r="O18" s="317"/>
    </row>
    <row r="19" spans="1:15">
      <c r="A19" s="313">
        <v>9</v>
      </c>
      <c r="B19" s="315" t="s">
        <v>686</v>
      </c>
      <c r="C19" s="125">
        <v>20</v>
      </c>
      <c r="D19" s="318">
        <v>20</v>
      </c>
      <c r="E19" s="319" t="s">
        <v>26</v>
      </c>
      <c r="F19" s="127">
        <v>400</v>
      </c>
      <c r="G19" s="313">
        <v>5</v>
      </c>
      <c r="H19" s="128">
        <v>100</v>
      </c>
      <c r="I19" s="313">
        <v>5</v>
      </c>
      <c r="J19" s="128">
        <v>100</v>
      </c>
      <c r="K19" s="313">
        <v>5</v>
      </c>
      <c r="L19" s="128">
        <v>100</v>
      </c>
      <c r="M19" s="313">
        <v>5</v>
      </c>
      <c r="N19" s="128">
        <v>100</v>
      </c>
      <c r="O19" s="317"/>
    </row>
    <row r="20" spans="1:15">
      <c r="A20" s="313">
        <v>10</v>
      </c>
      <c r="B20" s="400" t="s">
        <v>687</v>
      </c>
      <c r="C20" s="125">
        <v>20</v>
      </c>
      <c r="D20" s="318">
        <v>20</v>
      </c>
      <c r="E20" s="319" t="s">
        <v>26</v>
      </c>
      <c r="F20" s="127">
        <v>400</v>
      </c>
      <c r="G20" s="313">
        <v>5</v>
      </c>
      <c r="H20" s="128">
        <v>100</v>
      </c>
      <c r="I20" s="313">
        <v>5</v>
      </c>
      <c r="J20" s="128">
        <v>100</v>
      </c>
      <c r="K20" s="313">
        <v>5</v>
      </c>
      <c r="L20" s="128">
        <v>100</v>
      </c>
      <c r="M20" s="313">
        <v>5</v>
      </c>
      <c r="N20" s="128">
        <v>100</v>
      </c>
      <c r="O20" s="317"/>
    </row>
    <row r="21" spans="1:15">
      <c r="A21" s="313">
        <v>11</v>
      </c>
      <c r="B21" s="315" t="s">
        <v>688</v>
      </c>
      <c r="C21" s="125">
        <v>20</v>
      </c>
      <c r="D21" s="318">
        <v>20</v>
      </c>
      <c r="E21" s="319" t="s">
        <v>26</v>
      </c>
      <c r="F21" s="127">
        <v>400</v>
      </c>
      <c r="G21" s="313">
        <v>5</v>
      </c>
      <c r="H21" s="128">
        <v>100</v>
      </c>
      <c r="I21" s="313">
        <v>5</v>
      </c>
      <c r="J21" s="128">
        <v>100</v>
      </c>
      <c r="K21" s="313">
        <v>5</v>
      </c>
      <c r="L21" s="128">
        <v>100</v>
      </c>
      <c r="M21" s="313">
        <v>5</v>
      </c>
      <c r="N21" s="128">
        <v>100</v>
      </c>
      <c r="O21" s="317"/>
    </row>
    <row r="22" spans="1:15">
      <c r="A22" s="313">
        <v>12</v>
      </c>
      <c r="B22" s="315" t="s">
        <v>689</v>
      </c>
      <c r="C22" s="125">
        <v>8</v>
      </c>
      <c r="D22" s="318">
        <v>20</v>
      </c>
      <c r="E22" s="319" t="s">
        <v>229</v>
      </c>
      <c r="F22" s="127">
        <v>160</v>
      </c>
      <c r="G22" s="313">
        <v>5</v>
      </c>
      <c r="H22" s="128">
        <v>40</v>
      </c>
      <c r="I22" s="313">
        <v>5</v>
      </c>
      <c r="J22" s="128">
        <v>40</v>
      </c>
      <c r="K22" s="313">
        <v>5</v>
      </c>
      <c r="L22" s="128">
        <v>40</v>
      </c>
      <c r="M22" s="313">
        <v>5</v>
      </c>
      <c r="N22" s="128">
        <v>40</v>
      </c>
      <c r="O22" s="317"/>
    </row>
    <row r="23" spans="1:15">
      <c r="A23" s="313">
        <v>13</v>
      </c>
      <c r="B23" s="315" t="s">
        <v>690</v>
      </c>
      <c r="C23" s="125">
        <v>8</v>
      </c>
      <c r="D23" s="318">
        <v>20</v>
      </c>
      <c r="E23" s="319" t="s">
        <v>229</v>
      </c>
      <c r="F23" s="127">
        <v>160</v>
      </c>
      <c r="G23" s="313">
        <v>5</v>
      </c>
      <c r="H23" s="128">
        <v>40</v>
      </c>
      <c r="I23" s="313">
        <v>5</v>
      </c>
      <c r="J23" s="128">
        <v>40</v>
      </c>
      <c r="K23" s="313">
        <v>5</v>
      </c>
      <c r="L23" s="128">
        <v>40</v>
      </c>
      <c r="M23" s="313">
        <v>5</v>
      </c>
      <c r="N23" s="128">
        <v>40</v>
      </c>
      <c r="O23" s="317"/>
    </row>
    <row r="24" spans="1:15">
      <c r="A24" s="313">
        <v>14</v>
      </c>
      <c r="B24" s="401" t="s">
        <v>691</v>
      </c>
      <c r="C24" s="125">
        <v>8</v>
      </c>
      <c r="D24" s="318">
        <v>20</v>
      </c>
      <c r="E24" s="319" t="s">
        <v>229</v>
      </c>
      <c r="F24" s="127">
        <v>160</v>
      </c>
      <c r="G24" s="313">
        <v>5</v>
      </c>
      <c r="H24" s="128">
        <v>40</v>
      </c>
      <c r="I24" s="313">
        <v>5</v>
      </c>
      <c r="J24" s="128">
        <v>40</v>
      </c>
      <c r="K24" s="313">
        <v>5</v>
      </c>
      <c r="L24" s="128">
        <v>40</v>
      </c>
      <c r="M24" s="313">
        <v>5</v>
      </c>
      <c r="N24" s="128">
        <v>40</v>
      </c>
      <c r="O24" s="317"/>
    </row>
    <row r="25" spans="1:15">
      <c r="A25" s="313">
        <v>15</v>
      </c>
      <c r="B25" s="315" t="s">
        <v>692</v>
      </c>
      <c r="C25" s="125">
        <v>60</v>
      </c>
      <c r="D25" s="318">
        <v>20</v>
      </c>
      <c r="E25" s="319" t="s">
        <v>229</v>
      </c>
      <c r="F25" s="127">
        <v>1200</v>
      </c>
      <c r="G25" s="313">
        <v>20</v>
      </c>
      <c r="H25" s="128">
        <v>1200</v>
      </c>
      <c r="I25" s="313"/>
      <c r="J25" s="128"/>
      <c r="K25" s="313"/>
      <c r="L25" s="128"/>
      <c r="M25" s="313"/>
      <c r="N25" s="128"/>
      <c r="O25" s="317"/>
    </row>
    <row r="26" spans="1:15">
      <c r="A26" s="313">
        <v>16</v>
      </c>
      <c r="B26" s="315" t="s">
        <v>131</v>
      </c>
      <c r="C26" s="125">
        <v>20</v>
      </c>
      <c r="D26" s="318">
        <v>25</v>
      </c>
      <c r="E26" s="319" t="s">
        <v>679</v>
      </c>
      <c r="F26" s="127">
        <v>500</v>
      </c>
      <c r="G26" s="313">
        <v>25</v>
      </c>
      <c r="H26" s="128">
        <v>500</v>
      </c>
      <c r="I26" s="313"/>
      <c r="J26" s="128"/>
      <c r="K26" s="313"/>
      <c r="L26" s="128"/>
      <c r="M26" s="313"/>
      <c r="N26" s="128"/>
      <c r="O26" s="317"/>
    </row>
    <row r="27" spans="1:15">
      <c r="A27" s="313">
        <v>17</v>
      </c>
      <c r="B27" s="315" t="s">
        <v>693</v>
      </c>
      <c r="C27" s="125">
        <v>12</v>
      </c>
      <c r="D27" s="318">
        <v>20</v>
      </c>
      <c r="E27" s="319" t="s">
        <v>26</v>
      </c>
      <c r="F27" s="127">
        <v>240</v>
      </c>
      <c r="G27" s="313">
        <v>5</v>
      </c>
      <c r="H27" s="128">
        <v>60</v>
      </c>
      <c r="I27" s="313">
        <v>5</v>
      </c>
      <c r="J27" s="128">
        <v>60</v>
      </c>
      <c r="K27" s="313">
        <v>5</v>
      </c>
      <c r="L27" s="128">
        <v>60</v>
      </c>
      <c r="M27" s="313">
        <v>5</v>
      </c>
      <c r="N27" s="128">
        <v>60</v>
      </c>
      <c r="O27" s="317"/>
    </row>
    <row r="28" spans="1:15">
      <c r="A28" s="313">
        <v>18</v>
      </c>
      <c r="B28" s="315" t="s">
        <v>694</v>
      </c>
      <c r="C28" s="125">
        <v>12</v>
      </c>
      <c r="D28" s="318">
        <v>20</v>
      </c>
      <c r="E28" s="319" t="s">
        <v>26</v>
      </c>
      <c r="F28" s="127">
        <v>240</v>
      </c>
      <c r="G28" s="313">
        <v>5</v>
      </c>
      <c r="H28" s="128">
        <v>60</v>
      </c>
      <c r="I28" s="313">
        <v>5</v>
      </c>
      <c r="J28" s="128">
        <v>60</v>
      </c>
      <c r="K28" s="313">
        <v>5</v>
      </c>
      <c r="L28" s="128">
        <v>60</v>
      </c>
      <c r="M28" s="313">
        <v>5</v>
      </c>
      <c r="N28" s="128">
        <v>60</v>
      </c>
      <c r="O28" s="317"/>
    </row>
    <row r="29" spans="1:15">
      <c r="A29" s="313">
        <v>19</v>
      </c>
      <c r="B29" s="315" t="s">
        <v>695</v>
      </c>
      <c r="C29" s="125">
        <v>6</v>
      </c>
      <c r="D29" s="318">
        <v>8</v>
      </c>
      <c r="E29" s="319" t="s">
        <v>229</v>
      </c>
      <c r="F29" s="127">
        <v>48</v>
      </c>
      <c r="G29" s="313">
        <v>2</v>
      </c>
      <c r="H29" s="128">
        <v>12</v>
      </c>
      <c r="I29" s="313">
        <v>2</v>
      </c>
      <c r="J29" s="128">
        <v>12</v>
      </c>
      <c r="K29" s="313">
        <v>2</v>
      </c>
      <c r="L29" s="128">
        <v>12</v>
      </c>
      <c r="M29" s="313">
        <v>2</v>
      </c>
      <c r="N29" s="128">
        <v>12</v>
      </c>
      <c r="O29" s="317"/>
    </row>
    <row r="30" spans="1:15">
      <c r="A30" s="313">
        <v>20</v>
      </c>
      <c r="B30" s="315" t="s">
        <v>696</v>
      </c>
      <c r="C30" s="125">
        <v>6</v>
      </c>
      <c r="D30" s="318">
        <v>12</v>
      </c>
      <c r="E30" s="319" t="s">
        <v>229</v>
      </c>
      <c r="F30" s="127">
        <v>72</v>
      </c>
      <c r="G30" s="313">
        <v>3</v>
      </c>
      <c r="H30" s="128">
        <v>18</v>
      </c>
      <c r="I30" s="313">
        <v>3</v>
      </c>
      <c r="J30" s="128">
        <v>18</v>
      </c>
      <c r="K30" s="313">
        <v>3</v>
      </c>
      <c r="L30" s="128">
        <v>18</v>
      </c>
      <c r="M30" s="313">
        <v>3</v>
      </c>
      <c r="N30" s="128">
        <v>18</v>
      </c>
      <c r="O30" s="317"/>
    </row>
    <row r="31" spans="1:15">
      <c r="A31" s="313">
        <v>21</v>
      </c>
      <c r="B31" s="387" t="s">
        <v>697</v>
      </c>
      <c r="C31" s="125">
        <v>30</v>
      </c>
      <c r="D31" s="318">
        <v>8</v>
      </c>
      <c r="E31" s="319" t="s">
        <v>229</v>
      </c>
      <c r="F31" s="127">
        <v>240</v>
      </c>
      <c r="G31" s="313">
        <v>2</v>
      </c>
      <c r="H31" s="128">
        <v>60</v>
      </c>
      <c r="I31" s="313">
        <v>2</v>
      </c>
      <c r="J31" s="128">
        <v>60</v>
      </c>
      <c r="K31" s="313">
        <v>2</v>
      </c>
      <c r="L31" s="128">
        <v>60</v>
      </c>
      <c r="M31" s="313">
        <v>2</v>
      </c>
      <c r="N31" s="128">
        <v>60</v>
      </c>
      <c r="O31" s="317"/>
    </row>
    <row r="32" spans="1:15">
      <c r="A32" s="313">
        <v>22</v>
      </c>
      <c r="B32" s="387" t="s">
        <v>698</v>
      </c>
      <c r="C32" s="130">
        <v>70</v>
      </c>
      <c r="D32" s="318">
        <v>4</v>
      </c>
      <c r="E32" s="319" t="s">
        <v>229</v>
      </c>
      <c r="F32" s="127">
        <v>280</v>
      </c>
      <c r="G32" s="313">
        <v>1</v>
      </c>
      <c r="H32" s="128">
        <v>70</v>
      </c>
      <c r="I32" s="313">
        <v>1</v>
      </c>
      <c r="J32" s="128">
        <v>70</v>
      </c>
      <c r="K32" s="313">
        <v>1</v>
      </c>
      <c r="L32" s="128">
        <v>70</v>
      </c>
      <c r="M32" s="313">
        <v>1</v>
      </c>
      <c r="N32" s="128">
        <v>70</v>
      </c>
      <c r="O32" s="317"/>
    </row>
    <row r="33" spans="1:15">
      <c r="A33" s="313">
        <v>23</v>
      </c>
      <c r="B33" s="387" t="s">
        <v>699</v>
      </c>
      <c r="C33" s="130">
        <v>70</v>
      </c>
      <c r="D33" s="318">
        <v>4</v>
      </c>
      <c r="E33" s="319" t="s">
        <v>229</v>
      </c>
      <c r="F33" s="127">
        <v>280</v>
      </c>
      <c r="G33" s="313">
        <v>1</v>
      </c>
      <c r="H33" s="128">
        <v>70</v>
      </c>
      <c r="I33" s="313">
        <v>1</v>
      </c>
      <c r="J33" s="128">
        <v>70</v>
      </c>
      <c r="K33" s="313">
        <v>1</v>
      </c>
      <c r="L33" s="128">
        <v>70</v>
      </c>
      <c r="M33" s="313">
        <v>1</v>
      </c>
      <c r="N33" s="128">
        <v>70</v>
      </c>
      <c r="O33" s="317"/>
    </row>
    <row r="34" spans="1:15">
      <c r="A34" s="313"/>
      <c r="B34" s="315"/>
      <c r="C34" s="130"/>
      <c r="D34" s="318"/>
      <c r="E34" s="319"/>
      <c r="F34" s="127"/>
      <c r="G34" s="313"/>
      <c r="H34" s="128"/>
      <c r="I34" s="313"/>
      <c r="J34" s="128"/>
      <c r="K34" s="313"/>
      <c r="L34" s="128"/>
      <c r="M34" s="313"/>
      <c r="N34" s="128"/>
      <c r="O34" s="317"/>
    </row>
    <row r="35" spans="1:15">
      <c r="A35" s="313" t="s">
        <v>66</v>
      </c>
      <c r="B35" s="315"/>
      <c r="C35" s="130"/>
      <c r="D35" s="318"/>
      <c r="E35" s="319"/>
      <c r="F35" s="127">
        <f>SUM(F11:F34)</f>
        <v>15490</v>
      </c>
      <c r="G35" s="313"/>
      <c r="H35" s="128">
        <f>SUM(H11:H34)</f>
        <v>9347.5</v>
      </c>
      <c r="I35" s="313"/>
      <c r="J35" s="128">
        <f>SUM(J11:J34)</f>
        <v>2047.5</v>
      </c>
      <c r="K35" s="313"/>
      <c r="L35" s="128">
        <f>SUM(L11:L34)</f>
        <v>2047.5</v>
      </c>
      <c r="M35" s="313"/>
      <c r="N35" s="128">
        <f>SUM(N11:N34)</f>
        <v>2047.5</v>
      </c>
      <c r="O35" s="317"/>
    </row>
    <row r="36" spans="1:15">
      <c r="A36" s="283"/>
      <c r="B36" s="291"/>
      <c r="C36" s="321"/>
      <c r="D36" s="322"/>
      <c r="E36" s="323"/>
      <c r="F36" s="324"/>
      <c r="G36" s="324"/>
      <c r="H36" s="291"/>
      <c r="I36" s="291"/>
      <c r="J36" s="291"/>
      <c r="K36" s="291"/>
      <c r="L36" s="291"/>
      <c r="M36" s="291"/>
      <c r="N36" s="292"/>
    </row>
    <row r="37" spans="1:15">
      <c r="A37" s="325"/>
      <c r="B37" s="324" t="s">
        <v>2</v>
      </c>
      <c r="C37" s="326"/>
      <c r="D37" s="327"/>
      <c r="E37" s="328"/>
      <c r="F37" s="324"/>
      <c r="G37" s="324"/>
      <c r="H37" s="324"/>
      <c r="I37" s="324"/>
      <c r="J37" s="324"/>
      <c r="K37" s="324"/>
      <c r="L37" s="324"/>
      <c r="M37" s="324"/>
      <c r="N37" s="329"/>
    </row>
    <row r="38" spans="1:15">
      <c r="A38" s="325"/>
      <c r="B38" s="324"/>
      <c r="C38" s="326"/>
      <c r="D38" s="327"/>
      <c r="E38" s="328"/>
      <c r="F38" s="324"/>
      <c r="G38" s="324"/>
      <c r="H38" s="324" t="s">
        <v>1</v>
      </c>
      <c r="I38" s="324"/>
      <c r="J38" s="887" t="s">
        <v>274</v>
      </c>
      <c r="K38" s="887"/>
      <c r="L38" s="887"/>
      <c r="M38" s="324"/>
      <c r="N38" s="329"/>
    </row>
    <row r="39" spans="1:15">
      <c r="A39" s="325"/>
      <c r="B39" s="324"/>
      <c r="C39" s="326"/>
      <c r="D39" s="327"/>
      <c r="E39" s="328"/>
      <c r="F39" s="324"/>
      <c r="G39" s="324"/>
      <c r="H39" s="324"/>
      <c r="I39" s="324"/>
      <c r="J39" s="886" t="s">
        <v>0</v>
      </c>
      <c r="K39" s="886"/>
      <c r="L39" s="886"/>
      <c r="M39" s="324"/>
      <c r="N39" s="329"/>
    </row>
    <row r="40" spans="1:15">
      <c r="A40" s="297"/>
      <c r="B40" s="299"/>
      <c r="C40" s="294"/>
      <c r="D40" s="295"/>
      <c r="E40" s="296"/>
      <c r="F40" s="299"/>
      <c r="G40" s="299"/>
      <c r="H40" s="299"/>
      <c r="I40" s="299"/>
      <c r="J40" s="299"/>
      <c r="K40" s="299"/>
      <c r="L40" s="299"/>
      <c r="M40" s="299"/>
      <c r="N40" s="298"/>
    </row>
  </sheetData>
  <sheetProtection password="CCFC" sheet="1" objects="1" scenarios="1" selectLockedCells="1" selectUnlockedCells="1"/>
  <mergeCells count="10">
    <mergeCell ref="J38:L38"/>
    <mergeCell ref="J39:L39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opLeftCell="A52" workbookViewId="0">
      <selection activeCell="L63" sqref="L63"/>
    </sheetView>
  </sheetViews>
  <sheetFormatPr defaultRowHeight="15"/>
  <cols>
    <col min="2" max="2" width="29.140625" customWidth="1"/>
    <col min="6" max="6" width="11.140625" customWidth="1"/>
    <col min="10" max="10" width="11.140625" customWidth="1"/>
  </cols>
  <sheetData>
    <row r="1" spans="1:14">
      <c r="A1" s="486" t="s">
        <v>65</v>
      </c>
      <c r="B1" s="486"/>
      <c r="C1" s="486"/>
      <c r="D1" s="486"/>
      <c r="E1" s="486"/>
      <c r="F1" s="486"/>
      <c r="G1" s="486"/>
      <c r="H1" s="486"/>
      <c r="I1" s="487" t="s">
        <v>64</v>
      </c>
      <c r="J1" s="488"/>
      <c r="K1" s="488"/>
      <c r="L1" s="488"/>
      <c r="M1" s="488"/>
      <c r="N1" s="489"/>
    </row>
    <row r="2" spans="1:14">
      <c r="A2" s="486"/>
      <c r="B2" s="486"/>
      <c r="C2" s="486"/>
      <c r="D2" s="486"/>
      <c r="E2" s="486"/>
      <c r="F2" s="486"/>
      <c r="G2" s="486"/>
      <c r="H2" s="486"/>
      <c r="I2" s="490" t="s">
        <v>63</v>
      </c>
      <c r="J2" s="491"/>
      <c r="K2" s="491"/>
      <c r="L2" s="491"/>
      <c r="M2" s="491"/>
      <c r="N2" s="492"/>
    </row>
    <row r="3" spans="1:14" ht="15.75" thickBot="1">
      <c r="A3" s="486"/>
      <c r="B3" s="486"/>
      <c r="C3" s="486"/>
      <c r="D3" s="486"/>
      <c r="E3" s="486"/>
      <c r="F3" s="486"/>
      <c r="G3" s="486"/>
      <c r="H3" s="486"/>
      <c r="I3" s="493" t="s">
        <v>62</v>
      </c>
      <c r="J3" s="494"/>
      <c r="K3" s="494"/>
      <c r="L3" s="494"/>
      <c r="M3" s="494"/>
      <c r="N3" s="495"/>
    </row>
    <row r="4" spans="1:14">
      <c r="A4" s="995" t="s">
        <v>61</v>
      </c>
      <c r="B4" s="995"/>
      <c r="C4" s="995"/>
      <c r="D4" s="995"/>
      <c r="E4" s="995"/>
      <c r="F4" s="995"/>
      <c r="G4" s="995"/>
      <c r="H4" s="995"/>
      <c r="I4" s="995"/>
      <c r="J4" s="995"/>
      <c r="K4" s="995"/>
      <c r="L4" s="995"/>
      <c r="M4" s="995"/>
      <c r="N4" s="995"/>
    </row>
    <row r="5" spans="1:14">
      <c r="A5" s="995" t="s">
        <v>959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</row>
    <row r="6" spans="1:14" ht="15.75" thickBot="1">
      <c r="A6" s="486" t="s">
        <v>960</v>
      </c>
      <c r="B6" s="486"/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</row>
    <row r="7" spans="1:14">
      <c r="A7" s="996" t="s">
        <v>961</v>
      </c>
      <c r="B7" s="997"/>
      <c r="C7" s="997"/>
      <c r="D7" s="997"/>
      <c r="E7" s="998"/>
      <c r="F7" s="999" t="s">
        <v>57</v>
      </c>
      <c r="G7" s="997"/>
      <c r="H7" s="997"/>
      <c r="I7" s="997"/>
      <c r="J7" s="998"/>
      <c r="K7" s="1000" t="s">
        <v>962</v>
      </c>
      <c r="L7" s="1001"/>
      <c r="M7" s="1001"/>
      <c r="N7" s="1002"/>
    </row>
    <row r="8" spans="1:14">
      <c r="A8" s="992" t="s">
        <v>963</v>
      </c>
      <c r="B8" s="993"/>
      <c r="C8" s="993"/>
      <c r="D8" s="993"/>
      <c r="E8" s="994"/>
      <c r="F8" s="496" t="s">
        <v>148</v>
      </c>
      <c r="G8" s="981" t="s">
        <v>53</v>
      </c>
      <c r="H8" s="981"/>
      <c r="I8" s="981" t="s">
        <v>149</v>
      </c>
      <c r="J8" s="981"/>
      <c r="K8" s="497" t="s">
        <v>51</v>
      </c>
      <c r="L8" s="498"/>
      <c r="M8" s="498"/>
      <c r="N8" s="499"/>
    </row>
    <row r="9" spans="1:14">
      <c r="A9" s="985" t="s">
        <v>49</v>
      </c>
      <c r="B9" s="973" t="s">
        <v>48</v>
      </c>
      <c r="C9" s="973" t="s">
        <v>151</v>
      </c>
      <c r="D9" s="986" t="s">
        <v>39</v>
      </c>
      <c r="E9" s="989" t="s">
        <v>222</v>
      </c>
      <c r="F9" s="973" t="s">
        <v>45</v>
      </c>
      <c r="G9" s="981" t="s">
        <v>152</v>
      </c>
      <c r="H9" s="981"/>
      <c r="I9" s="981"/>
      <c r="J9" s="981"/>
      <c r="K9" s="981"/>
      <c r="L9" s="981"/>
      <c r="M9" s="981"/>
      <c r="N9" s="982"/>
    </row>
    <row r="10" spans="1:14">
      <c r="A10" s="985"/>
      <c r="B10" s="973"/>
      <c r="C10" s="973"/>
      <c r="D10" s="987"/>
      <c r="E10" s="990"/>
      <c r="F10" s="973"/>
      <c r="G10" s="981" t="s">
        <v>153</v>
      </c>
      <c r="H10" s="981"/>
      <c r="I10" s="981" t="s">
        <v>154</v>
      </c>
      <c r="J10" s="981"/>
      <c r="K10" s="981" t="s">
        <v>155</v>
      </c>
      <c r="L10" s="981"/>
      <c r="M10" s="981" t="s">
        <v>156</v>
      </c>
      <c r="N10" s="982"/>
    </row>
    <row r="11" spans="1:14">
      <c r="A11" s="985"/>
      <c r="B11" s="973"/>
      <c r="C11" s="973"/>
      <c r="D11" s="988"/>
      <c r="E11" s="991"/>
      <c r="F11" s="973"/>
      <c r="G11" s="500" t="s">
        <v>39</v>
      </c>
      <c r="H11" s="500" t="s">
        <v>38</v>
      </c>
      <c r="I11" s="500" t="s">
        <v>39</v>
      </c>
      <c r="J11" s="500" t="s">
        <v>38</v>
      </c>
      <c r="K11" s="500" t="s">
        <v>39</v>
      </c>
      <c r="L11" s="500" t="s">
        <v>38</v>
      </c>
      <c r="M11" s="500" t="s">
        <v>39</v>
      </c>
      <c r="N11" s="501" t="s">
        <v>38</v>
      </c>
    </row>
    <row r="12" spans="1:14">
      <c r="A12" s="502">
        <v>1</v>
      </c>
      <c r="B12" s="496" t="s">
        <v>964</v>
      </c>
      <c r="C12" s="503">
        <v>25</v>
      </c>
      <c r="D12" s="504">
        <v>36</v>
      </c>
      <c r="E12" s="505" t="s">
        <v>162</v>
      </c>
      <c r="F12" s="503">
        <f t="shared" ref="F12:F17" si="0">H12+J12+L12+N12</f>
        <v>100</v>
      </c>
      <c r="G12" s="504">
        <v>6</v>
      </c>
      <c r="H12" s="503">
        <v>25</v>
      </c>
      <c r="I12" s="504">
        <v>6</v>
      </c>
      <c r="J12" s="503">
        <v>25</v>
      </c>
      <c r="K12" s="504">
        <v>6</v>
      </c>
      <c r="L12" s="503">
        <v>25</v>
      </c>
      <c r="M12" s="504">
        <v>6</v>
      </c>
      <c r="N12" s="506">
        <v>25</v>
      </c>
    </row>
    <row r="13" spans="1:14">
      <c r="A13" s="502">
        <f t="shared" ref="A13:A53" si="1">A12+1</f>
        <v>2</v>
      </c>
      <c r="B13" s="496" t="s">
        <v>965</v>
      </c>
      <c r="C13" s="503">
        <v>12</v>
      </c>
      <c r="D13" s="504">
        <v>60</v>
      </c>
      <c r="E13" s="505" t="s">
        <v>162</v>
      </c>
      <c r="F13" s="503">
        <f t="shared" si="0"/>
        <v>48</v>
      </c>
      <c r="G13" s="504">
        <v>4</v>
      </c>
      <c r="H13" s="503">
        <v>12</v>
      </c>
      <c r="I13" s="504">
        <v>4</v>
      </c>
      <c r="J13" s="503">
        <v>12</v>
      </c>
      <c r="K13" s="504">
        <v>4</v>
      </c>
      <c r="L13" s="503">
        <v>12</v>
      </c>
      <c r="M13" s="504">
        <v>4</v>
      </c>
      <c r="N13" s="506">
        <v>12</v>
      </c>
    </row>
    <row r="14" spans="1:14">
      <c r="A14" s="502">
        <f t="shared" si="1"/>
        <v>3</v>
      </c>
      <c r="B14" s="507" t="s">
        <v>966</v>
      </c>
      <c r="C14" s="503">
        <v>15</v>
      </c>
      <c r="D14" s="504">
        <v>36</v>
      </c>
      <c r="E14" s="505" t="s">
        <v>162</v>
      </c>
      <c r="F14" s="503">
        <f t="shared" si="0"/>
        <v>540</v>
      </c>
      <c r="G14" s="504">
        <v>12</v>
      </c>
      <c r="H14" s="503">
        <v>180</v>
      </c>
      <c r="I14" s="504"/>
      <c r="J14" s="503"/>
      <c r="K14" s="504">
        <v>12</v>
      </c>
      <c r="L14" s="503">
        <v>180</v>
      </c>
      <c r="M14" s="504">
        <v>12</v>
      </c>
      <c r="N14" s="506">
        <v>180</v>
      </c>
    </row>
    <row r="15" spans="1:14">
      <c r="A15" s="502">
        <f t="shared" si="1"/>
        <v>4</v>
      </c>
      <c r="B15" s="496" t="s">
        <v>967</v>
      </c>
      <c r="C15" s="503">
        <v>100</v>
      </c>
      <c r="D15" s="504">
        <v>2</v>
      </c>
      <c r="E15" s="505" t="s">
        <v>600</v>
      </c>
      <c r="F15" s="503">
        <f t="shared" si="0"/>
        <v>200</v>
      </c>
      <c r="G15" s="504"/>
      <c r="H15" s="503"/>
      <c r="I15" s="504">
        <v>2</v>
      </c>
      <c r="J15" s="503">
        <v>200</v>
      </c>
      <c r="K15" s="504"/>
      <c r="L15" s="503"/>
      <c r="M15" s="504"/>
      <c r="N15" s="506"/>
    </row>
    <row r="16" spans="1:14">
      <c r="A16" s="502">
        <f t="shared" si="1"/>
        <v>5</v>
      </c>
      <c r="B16" s="496" t="s">
        <v>968</v>
      </c>
      <c r="C16" s="503">
        <v>110</v>
      </c>
      <c r="D16" s="504">
        <v>12</v>
      </c>
      <c r="E16" s="505" t="s">
        <v>600</v>
      </c>
      <c r="F16" s="503">
        <f t="shared" si="0"/>
        <v>440</v>
      </c>
      <c r="G16" s="504">
        <v>1</v>
      </c>
      <c r="H16" s="503">
        <v>110</v>
      </c>
      <c r="I16" s="504">
        <v>1</v>
      </c>
      <c r="J16" s="503">
        <v>110</v>
      </c>
      <c r="K16" s="504">
        <v>1</v>
      </c>
      <c r="L16" s="503">
        <v>110</v>
      </c>
      <c r="M16" s="504">
        <v>1</v>
      </c>
      <c r="N16" s="506">
        <v>110</v>
      </c>
    </row>
    <row r="17" spans="1:14">
      <c r="A17" s="502">
        <f t="shared" si="1"/>
        <v>6</v>
      </c>
      <c r="B17" s="496" t="s">
        <v>969</v>
      </c>
      <c r="C17" s="503">
        <v>25</v>
      </c>
      <c r="D17" s="504">
        <v>36</v>
      </c>
      <c r="E17" s="505" t="s">
        <v>162</v>
      </c>
      <c r="F17" s="503">
        <f t="shared" si="0"/>
        <v>900</v>
      </c>
      <c r="G17" s="504">
        <v>36</v>
      </c>
      <c r="H17" s="503">
        <v>900</v>
      </c>
      <c r="I17" s="504"/>
      <c r="J17" s="503"/>
      <c r="K17" s="504"/>
      <c r="L17" s="503"/>
      <c r="M17" s="504"/>
      <c r="N17" s="506"/>
    </row>
    <row r="18" spans="1:14">
      <c r="A18" s="502">
        <f t="shared" si="1"/>
        <v>7</v>
      </c>
      <c r="B18" s="496" t="s">
        <v>970</v>
      </c>
      <c r="C18" s="503">
        <v>50</v>
      </c>
      <c r="D18" s="504">
        <v>6</v>
      </c>
      <c r="E18" s="505" t="s">
        <v>182</v>
      </c>
      <c r="F18" s="503">
        <v>200</v>
      </c>
      <c r="G18" s="504">
        <v>1</v>
      </c>
      <c r="H18" s="503">
        <v>50</v>
      </c>
      <c r="I18" s="504">
        <v>1</v>
      </c>
      <c r="J18" s="503">
        <v>50</v>
      </c>
      <c r="K18" s="504">
        <v>1</v>
      </c>
      <c r="L18" s="503">
        <v>50</v>
      </c>
      <c r="M18" s="504">
        <v>1</v>
      </c>
      <c r="N18" s="506">
        <v>50</v>
      </c>
    </row>
    <row r="19" spans="1:14">
      <c r="A19" s="502">
        <f t="shared" si="1"/>
        <v>8</v>
      </c>
      <c r="B19" s="496" t="s">
        <v>95</v>
      </c>
      <c r="C19" s="503">
        <v>30</v>
      </c>
      <c r="D19" s="504">
        <v>6</v>
      </c>
      <c r="E19" s="505" t="s">
        <v>162</v>
      </c>
      <c r="F19" s="503">
        <v>120</v>
      </c>
      <c r="G19" s="504">
        <v>1</v>
      </c>
      <c r="H19" s="503">
        <v>30</v>
      </c>
      <c r="I19" s="504">
        <v>1</v>
      </c>
      <c r="J19" s="503">
        <v>30</v>
      </c>
      <c r="K19" s="504">
        <v>1</v>
      </c>
      <c r="L19" s="503">
        <v>30</v>
      </c>
      <c r="M19" s="504">
        <v>1</v>
      </c>
      <c r="N19" s="506">
        <v>30</v>
      </c>
    </row>
    <row r="20" spans="1:14">
      <c r="A20" s="502">
        <f t="shared" si="1"/>
        <v>9</v>
      </c>
      <c r="B20" s="496" t="s">
        <v>971</v>
      </c>
      <c r="C20" s="503">
        <v>2.5</v>
      </c>
      <c r="D20" s="504">
        <v>100</v>
      </c>
      <c r="E20" s="505" t="s">
        <v>162</v>
      </c>
      <c r="F20" s="503">
        <f t="shared" ref="F20:F26" si="2">H20+J20+L20+N20</f>
        <v>250</v>
      </c>
      <c r="G20" s="504">
        <v>100</v>
      </c>
      <c r="H20" s="503">
        <v>250</v>
      </c>
      <c r="I20" s="504"/>
      <c r="J20" s="503"/>
      <c r="K20" s="504"/>
      <c r="L20" s="503"/>
      <c r="M20" s="504"/>
      <c r="N20" s="506"/>
    </row>
    <row r="21" spans="1:14">
      <c r="A21" s="502">
        <f t="shared" si="1"/>
        <v>10</v>
      </c>
      <c r="B21" s="496" t="s">
        <v>972</v>
      </c>
      <c r="C21" s="503">
        <v>6</v>
      </c>
      <c r="D21" s="504">
        <v>150</v>
      </c>
      <c r="E21" s="505" t="s">
        <v>162</v>
      </c>
      <c r="F21" s="503">
        <f t="shared" si="2"/>
        <v>900</v>
      </c>
      <c r="G21" s="504">
        <v>50</v>
      </c>
      <c r="H21" s="503">
        <v>300</v>
      </c>
      <c r="I21" s="504">
        <v>50</v>
      </c>
      <c r="J21" s="503">
        <v>300</v>
      </c>
      <c r="K21" s="504">
        <v>50</v>
      </c>
      <c r="L21" s="503">
        <v>300</v>
      </c>
      <c r="M21" s="504"/>
      <c r="N21" s="506"/>
    </row>
    <row r="22" spans="1:14">
      <c r="A22" s="502">
        <f t="shared" si="1"/>
        <v>11</v>
      </c>
      <c r="B22" s="496" t="s">
        <v>973</v>
      </c>
      <c r="C22" s="503">
        <v>55</v>
      </c>
      <c r="D22" s="504">
        <v>1</v>
      </c>
      <c r="E22" s="505" t="s">
        <v>162</v>
      </c>
      <c r="F22" s="503">
        <f t="shared" si="2"/>
        <v>110</v>
      </c>
      <c r="G22" s="504">
        <v>1</v>
      </c>
      <c r="H22" s="503">
        <v>55</v>
      </c>
      <c r="I22" s="504"/>
      <c r="J22" s="503"/>
      <c r="K22" s="504">
        <v>1</v>
      </c>
      <c r="L22" s="503">
        <v>55</v>
      </c>
      <c r="M22" s="504"/>
      <c r="N22" s="506"/>
    </row>
    <row r="23" spans="1:14">
      <c r="A23" s="502">
        <f t="shared" si="1"/>
        <v>12</v>
      </c>
      <c r="B23" s="496" t="s">
        <v>974</v>
      </c>
      <c r="C23" s="503">
        <v>180</v>
      </c>
      <c r="D23" s="504">
        <v>20</v>
      </c>
      <c r="E23" s="505" t="s">
        <v>158</v>
      </c>
      <c r="F23" s="503">
        <f t="shared" si="2"/>
        <v>3600</v>
      </c>
      <c r="G23" s="504"/>
      <c r="H23" s="503"/>
      <c r="I23" s="504">
        <v>10</v>
      </c>
      <c r="J23" s="503">
        <v>1800</v>
      </c>
      <c r="K23" s="504"/>
      <c r="L23" s="503"/>
      <c r="M23" s="504">
        <v>10</v>
      </c>
      <c r="N23" s="506">
        <v>1800</v>
      </c>
    </row>
    <row r="24" spans="1:14">
      <c r="A24" s="502">
        <f t="shared" si="1"/>
        <v>13</v>
      </c>
      <c r="B24" s="496" t="s">
        <v>975</v>
      </c>
      <c r="C24" s="503">
        <v>250</v>
      </c>
      <c r="D24" s="504">
        <v>15</v>
      </c>
      <c r="E24" s="505" t="s">
        <v>158</v>
      </c>
      <c r="F24" s="503">
        <f t="shared" si="2"/>
        <v>3750</v>
      </c>
      <c r="G24" s="504"/>
      <c r="H24" s="503"/>
      <c r="I24" s="504">
        <v>5</v>
      </c>
      <c r="J24" s="503">
        <v>1250</v>
      </c>
      <c r="K24" s="504"/>
      <c r="L24" s="503"/>
      <c r="M24" s="504">
        <v>10</v>
      </c>
      <c r="N24" s="506">
        <v>2500</v>
      </c>
    </row>
    <row r="25" spans="1:14">
      <c r="A25" s="502">
        <f t="shared" si="1"/>
        <v>14</v>
      </c>
      <c r="B25" s="496" t="s">
        <v>976</v>
      </c>
      <c r="C25" s="503">
        <v>40</v>
      </c>
      <c r="D25" s="504">
        <v>1</v>
      </c>
      <c r="E25" s="505" t="s">
        <v>28</v>
      </c>
      <c r="F25" s="503">
        <f t="shared" si="2"/>
        <v>40</v>
      </c>
      <c r="G25" s="504">
        <v>1</v>
      </c>
      <c r="H25" s="503">
        <v>40</v>
      </c>
      <c r="I25" s="504"/>
      <c r="J25" s="503"/>
      <c r="K25" s="504"/>
      <c r="L25" s="503"/>
      <c r="M25" s="504"/>
      <c r="N25" s="506"/>
    </row>
    <row r="26" spans="1:14">
      <c r="A26" s="502">
        <f t="shared" si="1"/>
        <v>15</v>
      </c>
      <c r="B26" s="496" t="s">
        <v>977</v>
      </c>
      <c r="C26" s="503">
        <v>7</v>
      </c>
      <c r="D26" s="504">
        <v>6</v>
      </c>
      <c r="E26" s="505" t="s">
        <v>7</v>
      </c>
      <c r="F26" s="503">
        <f t="shared" si="2"/>
        <v>7500</v>
      </c>
      <c r="G26" s="504"/>
      <c r="H26" s="503"/>
      <c r="I26" s="504">
        <v>1</v>
      </c>
      <c r="J26" s="503">
        <v>7500</v>
      </c>
      <c r="K26" s="504"/>
      <c r="L26" s="503"/>
      <c r="M26" s="504"/>
      <c r="N26" s="506"/>
    </row>
    <row r="27" spans="1:14">
      <c r="A27" s="502">
        <f t="shared" si="1"/>
        <v>16</v>
      </c>
      <c r="B27" s="496" t="s">
        <v>978</v>
      </c>
      <c r="C27" s="503">
        <v>200</v>
      </c>
      <c r="D27" s="504">
        <v>20</v>
      </c>
      <c r="E27" s="505" t="s">
        <v>162</v>
      </c>
      <c r="F27" s="503">
        <f>C27*D27</f>
        <v>4000</v>
      </c>
      <c r="G27" s="504">
        <v>2</v>
      </c>
      <c r="H27" s="503">
        <v>200</v>
      </c>
      <c r="I27" s="504">
        <v>2</v>
      </c>
      <c r="J27" s="503">
        <v>200</v>
      </c>
      <c r="K27" s="504">
        <v>2</v>
      </c>
      <c r="L27" s="503">
        <v>200</v>
      </c>
      <c r="M27" s="504">
        <v>2</v>
      </c>
      <c r="N27" s="506">
        <v>200</v>
      </c>
    </row>
    <row r="28" spans="1:14">
      <c r="A28" s="502">
        <f t="shared" si="1"/>
        <v>17</v>
      </c>
      <c r="B28" s="496" t="s">
        <v>979</v>
      </c>
      <c r="C28" s="503">
        <v>150</v>
      </c>
      <c r="D28" s="504">
        <v>3</v>
      </c>
      <c r="E28" s="505" t="s">
        <v>162</v>
      </c>
      <c r="F28" s="503">
        <f>C28*D28</f>
        <v>450</v>
      </c>
      <c r="G28" s="504"/>
      <c r="H28" s="503"/>
      <c r="I28" s="504">
        <v>1</v>
      </c>
      <c r="J28" s="503">
        <v>150</v>
      </c>
      <c r="K28" s="504"/>
      <c r="L28" s="503"/>
      <c r="M28" s="504">
        <v>1</v>
      </c>
      <c r="N28" s="506">
        <v>150</v>
      </c>
    </row>
    <row r="29" spans="1:14">
      <c r="A29" s="502">
        <f t="shared" si="1"/>
        <v>18</v>
      </c>
      <c r="B29" s="496" t="s">
        <v>980</v>
      </c>
      <c r="C29" s="503">
        <v>150</v>
      </c>
      <c r="D29" s="504">
        <v>2</v>
      </c>
      <c r="E29" s="505" t="s">
        <v>7</v>
      </c>
      <c r="F29" s="503">
        <v>150</v>
      </c>
      <c r="G29" s="504">
        <v>1</v>
      </c>
      <c r="H29" s="503">
        <v>150</v>
      </c>
      <c r="I29" s="504"/>
      <c r="J29" s="503"/>
      <c r="K29" s="504"/>
      <c r="L29" s="503"/>
      <c r="M29" s="504"/>
      <c r="N29" s="506"/>
    </row>
    <row r="30" spans="1:14">
      <c r="A30" s="502">
        <f t="shared" si="1"/>
        <v>19</v>
      </c>
      <c r="B30" s="496" t="s">
        <v>981</v>
      </c>
      <c r="C30" s="503">
        <v>25</v>
      </c>
      <c r="D30" s="504">
        <v>8</v>
      </c>
      <c r="E30" s="505" t="s">
        <v>162</v>
      </c>
      <c r="F30" s="503">
        <f>C30*D30</f>
        <v>200</v>
      </c>
      <c r="G30" s="504">
        <v>2</v>
      </c>
      <c r="H30" s="503">
        <v>50</v>
      </c>
      <c r="I30" s="504">
        <v>2</v>
      </c>
      <c r="J30" s="503">
        <v>50</v>
      </c>
      <c r="K30" s="504">
        <v>2</v>
      </c>
      <c r="L30" s="503">
        <v>50</v>
      </c>
      <c r="M30" s="504">
        <v>2</v>
      </c>
      <c r="N30" s="506">
        <v>50</v>
      </c>
    </row>
    <row r="31" spans="1:14">
      <c r="A31" s="502">
        <f t="shared" si="1"/>
        <v>20</v>
      </c>
      <c r="B31" s="496" t="s">
        <v>982</v>
      </c>
      <c r="C31" s="503">
        <v>72</v>
      </c>
      <c r="D31" s="504">
        <v>2</v>
      </c>
      <c r="E31" s="505" t="s">
        <v>182</v>
      </c>
      <c r="F31" s="503">
        <f>H31+J31+L31+N31</f>
        <v>144</v>
      </c>
      <c r="G31" s="504"/>
      <c r="H31" s="503"/>
      <c r="I31" s="504">
        <v>2</v>
      </c>
      <c r="J31" s="503">
        <v>144</v>
      </c>
      <c r="K31" s="504"/>
      <c r="L31" s="503"/>
      <c r="M31" s="504"/>
      <c r="N31" s="506"/>
    </row>
    <row r="32" spans="1:14">
      <c r="A32" s="502">
        <f t="shared" si="1"/>
        <v>21</v>
      </c>
      <c r="B32" s="496" t="s">
        <v>983</v>
      </c>
      <c r="C32" s="503">
        <v>30</v>
      </c>
      <c r="D32" s="504">
        <v>15</v>
      </c>
      <c r="E32" s="505" t="s">
        <v>182</v>
      </c>
      <c r="F32" s="503">
        <f>H32+J32+L32+N32</f>
        <v>150</v>
      </c>
      <c r="G32" s="504"/>
      <c r="H32" s="503"/>
      <c r="I32" s="504">
        <v>5</v>
      </c>
      <c r="J32" s="503">
        <v>150</v>
      </c>
      <c r="K32" s="504"/>
      <c r="L32" s="503"/>
      <c r="M32" s="504"/>
      <c r="N32" s="506"/>
    </row>
    <row r="33" spans="1:14">
      <c r="A33" s="502">
        <f t="shared" si="1"/>
        <v>22</v>
      </c>
      <c r="B33" s="496" t="s">
        <v>984</v>
      </c>
      <c r="C33" s="503">
        <v>45</v>
      </c>
      <c r="D33" s="504">
        <v>6</v>
      </c>
      <c r="E33" s="505" t="s">
        <v>162</v>
      </c>
      <c r="F33" s="503">
        <f>H33+J33+L33+N33</f>
        <v>135</v>
      </c>
      <c r="G33" s="504"/>
      <c r="H33" s="503"/>
      <c r="I33" s="504">
        <v>3</v>
      </c>
      <c r="J33" s="503">
        <v>135</v>
      </c>
      <c r="K33" s="504"/>
      <c r="L33" s="503"/>
      <c r="M33" s="504"/>
      <c r="N33" s="506"/>
    </row>
    <row r="34" spans="1:14">
      <c r="A34" s="502">
        <f t="shared" si="1"/>
        <v>23</v>
      </c>
      <c r="B34" s="496" t="s">
        <v>985</v>
      </c>
      <c r="C34" s="503">
        <v>30</v>
      </c>
      <c r="D34" s="504">
        <v>5</v>
      </c>
      <c r="E34" s="505" t="s">
        <v>182</v>
      </c>
      <c r="F34" s="503">
        <v>150</v>
      </c>
      <c r="G34" s="504"/>
      <c r="H34" s="503"/>
      <c r="I34" s="504">
        <v>5</v>
      </c>
      <c r="J34" s="503">
        <v>150</v>
      </c>
      <c r="K34" s="504"/>
      <c r="L34" s="503"/>
      <c r="M34" s="504"/>
      <c r="N34" s="506"/>
    </row>
    <row r="35" spans="1:14">
      <c r="A35" s="502">
        <f t="shared" si="1"/>
        <v>24</v>
      </c>
      <c r="B35" s="496" t="s">
        <v>986</v>
      </c>
      <c r="C35" s="503">
        <v>300</v>
      </c>
      <c r="D35" s="504">
        <v>2</v>
      </c>
      <c r="E35" s="505" t="s">
        <v>339</v>
      </c>
      <c r="F35" s="503">
        <f>H35+J35+L35+N35</f>
        <v>300</v>
      </c>
      <c r="G35" s="504"/>
      <c r="H35" s="503"/>
      <c r="I35" s="504"/>
      <c r="J35" s="503"/>
      <c r="K35" s="504">
        <v>1</v>
      </c>
      <c r="L35" s="503">
        <v>300</v>
      </c>
      <c r="M35" s="504"/>
      <c r="N35" s="506"/>
    </row>
    <row r="36" spans="1:14">
      <c r="A36" s="502">
        <f t="shared" si="1"/>
        <v>25</v>
      </c>
      <c r="B36" s="496" t="s">
        <v>987</v>
      </c>
      <c r="C36" s="503">
        <v>25</v>
      </c>
      <c r="D36" s="504">
        <v>5</v>
      </c>
      <c r="E36" s="505" t="s">
        <v>182</v>
      </c>
      <c r="F36" s="503">
        <f>H36+J36+L36+N36</f>
        <v>125</v>
      </c>
      <c r="G36" s="504"/>
      <c r="H36" s="503"/>
      <c r="I36" s="504">
        <v>5</v>
      </c>
      <c r="J36" s="503">
        <v>125</v>
      </c>
      <c r="K36" s="504"/>
      <c r="L36" s="503"/>
      <c r="M36" s="504"/>
      <c r="N36" s="506"/>
    </row>
    <row r="37" spans="1:14">
      <c r="A37" s="502">
        <f t="shared" si="1"/>
        <v>26</v>
      </c>
      <c r="B37" s="496" t="s">
        <v>988</v>
      </c>
      <c r="C37" s="503">
        <v>30</v>
      </c>
      <c r="D37" s="504">
        <v>2</v>
      </c>
      <c r="E37" s="505" t="s">
        <v>173</v>
      </c>
      <c r="F37" s="503">
        <f>H37+J37+L37+N37</f>
        <v>90</v>
      </c>
      <c r="G37" s="504">
        <v>1</v>
      </c>
      <c r="H37" s="503">
        <v>30</v>
      </c>
      <c r="I37" s="504"/>
      <c r="J37" s="503"/>
      <c r="K37" s="504">
        <v>2</v>
      </c>
      <c r="L37" s="503">
        <v>60</v>
      </c>
      <c r="M37" s="504"/>
      <c r="N37" s="506"/>
    </row>
    <row r="38" spans="1:14">
      <c r="A38" s="502">
        <f t="shared" si="1"/>
        <v>27</v>
      </c>
      <c r="B38" s="496" t="s">
        <v>989</v>
      </c>
      <c r="C38" s="503">
        <v>60</v>
      </c>
      <c r="D38" s="504">
        <v>4</v>
      </c>
      <c r="E38" s="505" t="s">
        <v>162</v>
      </c>
      <c r="F38" s="503">
        <f>H38+J38+L38+N38</f>
        <v>540</v>
      </c>
      <c r="G38" s="504">
        <v>3</v>
      </c>
      <c r="H38" s="503">
        <v>360</v>
      </c>
      <c r="I38" s="504">
        <v>1</v>
      </c>
      <c r="J38" s="503">
        <v>60</v>
      </c>
      <c r="K38" s="504">
        <v>1</v>
      </c>
      <c r="L38" s="503">
        <v>60</v>
      </c>
      <c r="M38" s="504">
        <v>1</v>
      </c>
      <c r="N38" s="506">
        <v>60</v>
      </c>
    </row>
    <row r="39" spans="1:14">
      <c r="A39" s="502">
        <f t="shared" si="1"/>
        <v>28</v>
      </c>
      <c r="B39" s="496" t="s">
        <v>990</v>
      </c>
      <c r="C39" s="503">
        <v>15</v>
      </c>
      <c r="D39" s="504">
        <v>6</v>
      </c>
      <c r="E39" s="505" t="s">
        <v>162</v>
      </c>
      <c r="F39" s="503">
        <f>H39+J39+L39+N39</f>
        <v>90</v>
      </c>
      <c r="G39" s="504">
        <v>6</v>
      </c>
      <c r="H39" s="503">
        <v>90</v>
      </c>
      <c r="I39" s="504"/>
      <c r="J39" s="503"/>
      <c r="K39" s="504"/>
      <c r="L39" s="503"/>
      <c r="M39" s="504"/>
      <c r="N39" s="506"/>
    </row>
    <row r="40" spans="1:14">
      <c r="A40" s="502">
        <f t="shared" si="1"/>
        <v>29</v>
      </c>
      <c r="B40" s="508" t="s">
        <v>125</v>
      </c>
      <c r="C40" s="503">
        <v>150</v>
      </c>
      <c r="D40" s="504">
        <v>1</v>
      </c>
      <c r="E40" s="505" t="s">
        <v>7</v>
      </c>
      <c r="F40" s="503">
        <v>150</v>
      </c>
      <c r="G40" s="504">
        <v>1</v>
      </c>
      <c r="H40" s="503">
        <v>150</v>
      </c>
      <c r="I40" s="504"/>
      <c r="J40" s="503"/>
      <c r="K40" s="504"/>
      <c r="L40" s="503"/>
      <c r="M40" s="504"/>
      <c r="N40" s="506"/>
    </row>
    <row r="41" spans="1:14">
      <c r="A41" s="502">
        <f t="shared" si="1"/>
        <v>30</v>
      </c>
      <c r="B41" s="508" t="s">
        <v>991</v>
      </c>
      <c r="C41" s="503">
        <v>60</v>
      </c>
      <c r="D41" s="504">
        <v>2</v>
      </c>
      <c r="E41" s="505" t="s">
        <v>162</v>
      </c>
      <c r="F41" s="503">
        <v>240</v>
      </c>
      <c r="G41" s="504">
        <v>1</v>
      </c>
      <c r="H41" s="503">
        <v>60</v>
      </c>
      <c r="I41" s="504">
        <v>1</v>
      </c>
      <c r="J41" s="503">
        <v>60</v>
      </c>
      <c r="K41" s="504">
        <v>1</v>
      </c>
      <c r="L41" s="503">
        <v>60</v>
      </c>
      <c r="M41" s="504">
        <v>1</v>
      </c>
      <c r="N41" s="506">
        <v>60</v>
      </c>
    </row>
    <row r="42" spans="1:14">
      <c r="A42" s="502">
        <f t="shared" si="1"/>
        <v>31</v>
      </c>
      <c r="B42" s="508" t="s">
        <v>992</v>
      </c>
      <c r="C42" s="503">
        <v>215</v>
      </c>
      <c r="D42" s="504">
        <v>12</v>
      </c>
      <c r="E42" s="505" t="s">
        <v>162</v>
      </c>
      <c r="F42" s="503">
        <v>2580</v>
      </c>
      <c r="G42" s="504">
        <v>12</v>
      </c>
      <c r="H42" s="503">
        <v>2580</v>
      </c>
      <c r="I42" s="504"/>
      <c r="J42" s="503"/>
      <c r="K42" s="504"/>
      <c r="L42" s="503"/>
      <c r="M42" s="504"/>
      <c r="N42" s="506"/>
    </row>
    <row r="43" spans="1:14">
      <c r="A43" s="502">
        <f t="shared" si="1"/>
        <v>32</v>
      </c>
      <c r="B43" s="508" t="s">
        <v>993</v>
      </c>
      <c r="C43" s="503">
        <v>250</v>
      </c>
      <c r="D43" s="504">
        <v>50</v>
      </c>
      <c r="E43" s="505" t="s">
        <v>162</v>
      </c>
      <c r="F43" s="503">
        <v>12500</v>
      </c>
      <c r="G43" s="504">
        <v>50</v>
      </c>
      <c r="H43" s="503">
        <v>12500</v>
      </c>
      <c r="I43" s="504"/>
      <c r="J43" s="503"/>
      <c r="K43" s="504"/>
      <c r="L43" s="503"/>
      <c r="M43" s="504"/>
      <c r="N43" s="506"/>
    </row>
    <row r="44" spans="1:14">
      <c r="A44" s="502">
        <f t="shared" si="1"/>
        <v>33</v>
      </c>
      <c r="B44" s="508" t="s">
        <v>994</v>
      </c>
      <c r="C44" s="503">
        <v>200</v>
      </c>
      <c r="D44" s="504">
        <v>2</v>
      </c>
      <c r="E44" s="505" t="s">
        <v>7</v>
      </c>
      <c r="F44" s="503">
        <v>200</v>
      </c>
      <c r="G44" s="504"/>
      <c r="H44" s="503"/>
      <c r="I44" s="504">
        <v>1</v>
      </c>
      <c r="J44" s="503">
        <v>200</v>
      </c>
      <c r="K44" s="504"/>
      <c r="L44" s="503"/>
      <c r="M44" s="504"/>
      <c r="N44" s="506"/>
    </row>
    <row r="45" spans="1:14">
      <c r="A45" s="502">
        <f t="shared" si="1"/>
        <v>34</v>
      </c>
      <c r="B45" s="508" t="s">
        <v>995</v>
      </c>
      <c r="C45" s="503">
        <v>200</v>
      </c>
      <c r="D45" s="504">
        <v>2</v>
      </c>
      <c r="E45" s="505" t="s">
        <v>7</v>
      </c>
      <c r="F45" s="503">
        <v>200</v>
      </c>
      <c r="G45" s="504"/>
      <c r="H45" s="503"/>
      <c r="I45" s="504">
        <v>1</v>
      </c>
      <c r="J45" s="503">
        <v>400</v>
      </c>
      <c r="K45" s="504"/>
      <c r="L45" s="503"/>
      <c r="M45" s="504"/>
      <c r="N45" s="506"/>
    </row>
    <row r="46" spans="1:14">
      <c r="A46" s="502">
        <f t="shared" si="1"/>
        <v>35</v>
      </c>
      <c r="B46" s="508" t="s">
        <v>996</v>
      </c>
      <c r="C46" s="503">
        <v>200</v>
      </c>
      <c r="D46" s="504">
        <v>2</v>
      </c>
      <c r="E46" s="505" t="s">
        <v>7</v>
      </c>
      <c r="F46" s="503">
        <v>200</v>
      </c>
      <c r="G46" s="504"/>
      <c r="H46" s="503"/>
      <c r="I46" s="504">
        <v>1</v>
      </c>
      <c r="J46" s="503">
        <v>400</v>
      </c>
      <c r="K46" s="504"/>
      <c r="L46" s="503"/>
      <c r="M46" s="504"/>
      <c r="N46" s="506"/>
    </row>
    <row r="47" spans="1:14">
      <c r="A47" s="502">
        <f t="shared" si="1"/>
        <v>36</v>
      </c>
      <c r="B47" s="508" t="s">
        <v>745</v>
      </c>
      <c r="C47" s="503">
        <v>2000</v>
      </c>
      <c r="D47" s="504">
        <v>1</v>
      </c>
      <c r="E47" s="505" t="s">
        <v>7</v>
      </c>
      <c r="F47" s="503">
        <v>2000</v>
      </c>
      <c r="G47" s="504"/>
      <c r="H47" s="503"/>
      <c r="I47" s="504">
        <v>1</v>
      </c>
      <c r="J47" s="503">
        <v>2000</v>
      </c>
      <c r="K47" s="504"/>
      <c r="L47" s="503"/>
      <c r="M47" s="504"/>
      <c r="N47" s="506"/>
    </row>
    <row r="48" spans="1:14">
      <c r="A48" s="502">
        <f t="shared" si="1"/>
        <v>37</v>
      </c>
      <c r="B48" s="508" t="s">
        <v>997</v>
      </c>
      <c r="C48" s="503">
        <v>2000</v>
      </c>
      <c r="D48" s="504">
        <v>1</v>
      </c>
      <c r="E48" s="505" t="s">
        <v>7</v>
      </c>
      <c r="F48" s="503">
        <v>2000</v>
      </c>
      <c r="G48" s="504"/>
      <c r="H48" s="503"/>
      <c r="I48" s="504">
        <v>1</v>
      </c>
      <c r="J48" s="503">
        <v>2000</v>
      </c>
      <c r="K48" s="504"/>
      <c r="L48" s="503"/>
      <c r="M48" s="504"/>
      <c r="N48" s="506"/>
    </row>
    <row r="49" spans="1:14">
      <c r="A49" s="502">
        <f t="shared" si="1"/>
        <v>38</v>
      </c>
      <c r="B49" s="508" t="s">
        <v>998</v>
      </c>
      <c r="C49" s="503">
        <v>50000</v>
      </c>
      <c r="D49" s="504">
        <v>1</v>
      </c>
      <c r="E49" s="505" t="s">
        <v>7</v>
      </c>
      <c r="F49" s="503">
        <v>50000</v>
      </c>
      <c r="G49" s="504"/>
      <c r="H49" s="503"/>
      <c r="I49" s="504">
        <v>1</v>
      </c>
      <c r="J49" s="503">
        <v>50000</v>
      </c>
      <c r="K49" s="504"/>
      <c r="L49" s="503"/>
      <c r="M49" s="504"/>
      <c r="N49" s="506"/>
    </row>
    <row r="50" spans="1:14">
      <c r="A50" s="502">
        <f t="shared" si="1"/>
        <v>39</v>
      </c>
      <c r="B50" s="508" t="s">
        <v>999</v>
      </c>
      <c r="C50" s="503">
        <v>40000</v>
      </c>
      <c r="D50" s="504">
        <v>1</v>
      </c>
      <c r="E50" s="505" t="s">
        <v>7</v>
      </c>
      <c r="F50" s="503">
        <v>40000</v>
      </c>
      <c r="G50" s="504"/>
      <c r="H50" s="503"/>
      <c r="I50" s="504">
        <v>1</v>
      </c>
      <c r="J50" s="503">
        <v>40000</v>
      </c>
      <c r="K50" s="504"/>
      <c r="L50" s="503"/>
      <c r="M50" s="504"/>
      <c r="N50" s="506"/>
    </row>
    <row r="51" spans="1:14">
      <c r="A51" s="502">
        <f t="shared" si="1"/>
        <v>40</v>
      </c>
      <c r="B51" s="508" t="s">
        <v>1000</v>
      </c>
      <c r="C51" s="503">
        <v>3000</v>
      </c>
      <c r="D51" s="504">
        <v>2</v>
      </c>
      <c r="E51" s="505" t="s">
        <v>162</v>
      </c>
      <c r="F51" s="503">
        <v>6000</v>
      </c>
      <c r="G51" s="504"/>
      <c r="H51" s="503"/>
      <c r="I51" s="504">
        <v>2</v>
      </c>
      <c r="J51" s="503">
        <v>6000</v>
      </c>
      <c r="K51" s="504"/>
      <c r="L51" s="503"/>
      <c r="M51" s="504"/>
      <c r="N51" s="506"/>
    </row>
    <row r="52" spans="1:14">
      <c r="A52" s="502">
        <f t="shared" si="1"/>
        <v>41</v>
      </c>
      <c r="B52" s="508" t="s">
        <v>1001</v>
      </c>
      <c r="C52" s="503">
        <v>5000</v>
      </c>
      <c r="D52" s="504">
        <v>3</v>
      </c>
      <c r="E52" s="505" t="s">
        <v>162</v>
      </c>
      <c r="F52" s="503">
        <v>15000</v>
      </c>
      <c r="G52" s="504"/>
      <c r="H52" s="503"/>
      <c r="I52" s="504">
        <v>3</v>
      </c>
      <c r="J52" s="503">
        <v>15000</v>
      </c>
      <c r="K52" s="504"/>
      <c r="L52" s="503"/>
      <c r="M52" s="504"/>
      <c r="N52" s="506"/>
    </row>
    <row r="53" spans="1:14">
      <c r="A53" s="502">
        <f t="shared" si="1"/>
        <v>42</v>
      </c>
      <c r="B53" s="508" t="s">
        <v>1002</v>
      </c>
      <c r="C53" s="503">
        <v>500</v>
      </c>
      <c r="D53" s="504">
        <v>1</v>
      </c>
      <c r="E53" s="505" t="s">
        <v>7</v>
      </c>
      <c r="F53" s="503">
        <v>500</v>
      </c>
      <c r="G53" s="504"/>
      <c r="H53" s="503"/>
      <c r="I53" s="504">
        <v>1</v>
      </c>
      <c r="J53" s="503">
        <v>500</v>
      </c>
      <c r="K53" s="504"/>
      <c r="L53" s="503"/>
      <c r="M53" s="504"/>
      <c r="N53" s="506"/>
    </row>
    <row r="54" spans="1:14">
      <c r="A54" s="983" t="s">
        <v>66</v>
      </c>
      <c r="B54" s="984"/>
      <c r="C54" s="509"/>
      <c r="D54" s="510"/>
      <c r="E54" s="511"/>
      <c r="F54" s="512">
        <f>SUM(F12:F53)</f>
        <v>156792</v>
      </c>
      <c r="G54" s="513"/>
      <c r="H54" s="514">
        <f>SUM(H12:H43)</f>
        <v>18122</v>
      </c>
      <c r="I54" s="515"/>
      <c r="J54" s="516">
        <f>SUM(J12:J53)</f>
        <v>129001</v>
      </c>
      <c r="K54" s="515"/>
      <c r="L54" s="514">
        <f>SUM(L12:L53)</f>
        <v>1492</v>
      </c>
      <c r="M54" s="515"/>
      <c r="N54" s="517">
        <f>SUM(N12:N41)</f>
        <v>5227</v>
      </c>
    </row>
    <row r="55" spans="1:14">
      <c r="A55" s="518"/>
      <c r="B55" s="519"/>
      <c r="C55" s="520"/>
      <c r="D55" s="521"/>
      <c r="E55" s="522"/>
      <c r="F55" s="523"/>
      <c r="G55" s="524"/>
      <c r="H55" s="525"/>
      <c r="I55" s="526"/>
      <c r="J55" s="527"/>
      <c r="K55" s="526"/>
      <c r="L55" s="525"/>
      <c r="M55" s="526"/>
      <c r="N55" s="528"/>
    </row>
    <row r="56" spans="1:14">
      <c r="A56" s="529"/>
      <c r="B56" s="530"/>
      <c r="C56" s="531"/>
      <c r="D56" s="532"/>
      <c r="E56" s="533"/>
      <c r="F56" s="534"/>
      <c r="G56" s="535"/>
      <c r="H56" s="536"/>
      <c r="I56" s="537"/>
      <c r="J56" s="538"/>
      <c r="K56" s="537"/>
      <c r="L56" s="536"/>
      <c r="M56" s="537"/>
      <c r="N56" s="539"/>
    </row>
    <row r="57" spans="1:14">
      <c r="A57" s="529"/>
      <c r="B57" s="530"/>
      <c r="C57" s="531"/>
      <c r="D57" s="532"/>
      <c r="E57" s="533"/>
      <c r="F57" s="534"/>
      <c r="G57" s="535"/>
      <c r="H57" s="536"/>
      <c r="I57" s="537"/>
      <c r="J57" s="538"/>
      <c r="K57" s="537"/>
      <c r="L57" s="536"/>
      <c r="M57" s="537"/>
      <c r="N57" s="539"/>
    </row>
    <row r="58" spans="1:14">
      <c r="A58" s="974" t="s">
        <v>1003</v>
      </c>
      <c r="B58" s="975"/>
      <c r="C58" s="975"/>
      <c r="D58" s="975"/>
      <c r="E58" s="975"/>
      <c r="F58" s="975"/>
      <c r="G58" s="975"/>
      <c r="H58" s="491"/>
      <c r="I58" s="491"/>
      <c r="J58" s="491"/>
      <c r="K58" s="491"/>
      <c r="L58" s="491"/>
      <c r="M58" s="491"/>
      <c r="N58" s="492"/>
    </row>
    <row r="59" spans="1:14">
      <c r="A59" s="974"/>
      <c r="B59" s="975"/>
      <c r="C59" s="975"/>
      <c r="D59" s="975"/>
      <c r="E59" s="975"/>
      <c r="F59" s="975"/>
      <c r="G59" s="975"/>
      <c r="H59" s="978" t="s">
        <v>271</v>
      </c>
      <c r="I59" s="978"/>
      <c r="J59" s="979" t="s">
        <v>1004</v>
      </c>
      <c r="K59" s="979"/>
      <c r="L59" s="979"/>
      <c r="M59" s="540"/>
      <c r="N59" s="492"/>
    </row>
    <row r="60" spans="1:14">
      <c r="A60" s="974"/>
      <c r="B60" s="975"/>
      <c r="C60" s="975"/>
      <c r="D60" s="975"/>
      <c r="E60" s="975"/>
      <c r="F60" s="975"/>
      <c r="G60" s="975"/>
      <c r="H60" s="491"/>
      <c r="I60" s="980" t="s">
        <v>0</v>
      </c>
      <c r="J60" s="980"/>
      <c r="K60" s="980"/>
      <c r="L60" s="980"/>
      <c r="M60" s="980"/>
      <c r="N60" s="492"/>
    </row>
    <row r="61" spans="1:14" ht="15.75" thickBot="1">
      <c r="A61" s="976"/>
      <c r="B61" s="977"/>
      <c r="C61" s="977"/>
      <c r="D61" s="977"/>
      <c r="E61" s="977"/>
      <c r="F61" s="977"/>
      <c r="G61" s="977"/>
      <c r="H61" s="494"/>
      <c r="I61" s="494"/>
      <c r="J61" s="494"/>
      <c r="K61" s="494"/>
      <c r="L61" s="494"/>
      <c r="M61" s="494"/>
      <c r="N61" s="495"/>
    </row>
  </sheetData>
  <sheetProtection password="CCFC" sheet="1" objects="1" scenarios="1" selectLockedCells="1" selectUnlockedCells="1"/>
  <mergeCells count="24">
    <mergeCell ref="A8:E8"/>
    <mergeCell ref="G8:H8"/>
    <mergeCell ref="I8:J8"/>
    <mergeCell ref="A4:N4"/>
    <mergeCell ref="A5:N5"/>
    <mergeCell ref="A7:E7"/>
    <mergeCell ref="F7:J7"/>
    <mergeCell ref="K7:N7"/>
    <mergeCell ref="F9:F11"/>
    <mergeCell ref="A58:G61"/>
    <mergeCell ref="H59:I59"/>
    <mergeCell ref="J59:L59"/>
    <mergeCell ref="I60:M60"/>
    <mergeCell ref="G9:N9"/>
    <mergeCell ref="G10:H10"/>
    <mergeCell ref="I10:J10"/>
    <mergeCell ref="K10:L10"/>
    <mergeCell ref="M10:N10"/>
    <mergeCell ref="A54:B54"/>
    <mergeCell ref="A9:A11"/>
    <mergeCell ref="B9:B11"/>
    <mergeCell ref="C9:C11"/>
    <mergeCell ref="D9:D11"/>
    <mergeCell ref="E9:E1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topLeftCell="A30" workbookViewId="0">
      <selection activeCell="G61" sqref="G61"/>
    </sheetView>
  </sheetViews>
  <sheetFormatPr defaultRowHeight="12.75"/>
  <cols>
    <col min="1" max="1" width="10.7109375" style="74" customWidth="1"/>
    <col min="2" max="2" width="34.28515625" style="74" customWidth="1"/>
    <col min="3" max="3" width="13.85546875" style="75" customWidth="1"/>
    <col min="4" max="4" width="7.7109375" style="74" customWidth="1"/>
    <col min="5" max="5" width="6.42578125" style="74" customWidth="1"/>
    <col min="6" max="6" width="17.7109375" style="74" customWidth="1"/>
    <col min="7" max="7" width="10.7109375" style="74" customWidth="1"/>
    <col min="8" max="8" width="15.7109375" style="74" customWidth="1"/>
    <col min="9" max="9" width="10.7109375" style="74" customWidth="1"/>
    <col min="10" max="10" width="15.7109375" style="74" customWidth="1"/>
    <col min="11" max="11" width="10.7109375" style="74" customWidth="1"/>
    <col min="12" max="12" width="15.7109375" style="74" customWidth="1"/>
    <col min="13" max="13" width="10.7109375" style="74" customWidth="1"/>
    <col min="14" max="14" width="15.7109375" style="74" customWidth="1"/>
    <col min="15" max="256" width="9.140625" style="79"/>
    <col min="257" max="257" width="10.7109375" style="79" customWidth="1"/>
    <col min="258" max="258" width="34.28515625" style="79" customWidth="1"/>
    <col min="259" max="259" width="13.85546875" style="79" customWidth="1"/>
    <col min="260" max="260" width="7.7109375" style="79" customWidth="1"/>
    <col min="261" max="261" width="6.42578125" style="79" customWidth="1"/>
    <col min="262" max="262" width="17.7109375" style="79" customWidth="1"/>
    <col min="263" max="263" width="10.7109375" style="79" customWidth="1"/>
    <col min="264" max="264" width="15.7109375" style="79" customWidth="1"/>
    <col min="265" max="265" width="10.7109375" style="79" customWidth="1"/>
    <col min="266" max="266" width="15.7109375" style="79" customWidth="1"/>
    <col min="267" max="267" width="10.7109375" style="79" customWidth="1"/>
    <col min="268" max="268" width="15.7109375" style="79" customWidth="1"/>
    <col min="269" max="269" width="10.7109375" style="79" customWidth="1"/>
    <col min="270" max="270" width="15.7109375" style="79" customWidth="1"/>
    <col min="271" max="512" width="9.140625" style="79"/>
    <col min="513" max="513" width="10.7109375" style="79" customWidth="1"/>
    <col min="514" max="514" width="34.28515625" style="79" customWidth="1"/>
    <col min="515" max="515" width="13.85546875" style="79" customWidth="1"/>
    <col min="516" max="516" width="7.7109375" style="79" customWidth="1"/>
    <col min="517" max="517" width="6.42578125" style="79" customWidth="1"/>
    <col min="518" max="518" width="17.7109375" style="79" customWidth="1"/>
    <col min="519" max="519" width="10.7109375" style="79" customWidth="1"/>
    <col min="520" max="520" width="15.7109375" style="79" customWidth="1"/>
    <col min="521" max="521" width="10.7109375" style="79" customWidth="1"/>
    <col min="522" max="522" width="15.7109375" style="79" customWidth="1"/>
    <col min="523" max="523" width="10.7109375" style="79" customWidth="1"/>
    <col min="524" max="524" width="15.7109375" style="79" customWidth="1"/>
    <col min="525" max="525" width="10.7109375" style="79" customWidth="1"/>
    <col min="526" max="526" width="15.7109375" style="79" customWidth="1"/>
    <col min="527" max="768" width="9.140625" style="79"/>
    <col min="769" max="769" width="10.7109375" style="79" customWidth="1"/>
    <col min="770" max="770" width="34.28515625" style="79" customWidth="1"/>
    <col min="771" max="771" width="13.85546875" style="79" customWidth="1"/>
    <col min="772" max="772" width="7.7109375" style="79" customWidth="1"/>
    <col min="773" max="773" width="6.42578125" style="79" customWidth="1"/>
    <col min="774" max="774" width="17.7109375" style="79" customWidth="1"/>
    <col min="775" max="775" width="10.7109375" style="79" customWidth="1"/>
    <col min="776" max="776" width="15.7109375" style="79" customWidth="1"/>
    <col min="777" max="777" width="10.7109375" style="79" customWidth="1"/>
    <col min="778" max="778" width="15.7109375" style="79" customWidth="1"/>
    <col min="779" max="779" width="10.7109375" style="79" customWidth="1"/>
    <col min="780" max="780" width="15.7109375" style="79" customWidth="1"/>
    <col min="781" max="781" width="10.7109375" style="79" customWidth="1"/>
    <col min="782" max="782" width="15.7109375" style="79" customWidth="1"/>
    <col min="783" max="1024" width="9.140625" style="79"/>
    <col min="1025" max="1025" width="10.7109375" style="79" customWidth="1"/>
    <col min="1026" max="1026" width="34.28515625" style="79" customWidth="1"/>
    <col min="1027" max="1027" width="13.85546875" style="79" customWidth="1"/>
    <col min="1028" max="1028" width="7.7109375" style="79" customWidth="1"/>
    <col min="1029" max="1029" width="6.42578125" style="79" customWidth="1"/>
    <col min="1030" max="1030" width="17.7109375" style="79" customWidth="1"/>
    <col min="1031" max="1031" width="10.7109375" style="79" customWidth="1"/>
    <col min="1032" max="1032" width="15.7109375" style="79" customWidth="1"/>
    <col min="1033" max="1033" width="10.7109375" style="79" customWidth="1"/>
    <col min="1034" max="1034" width="15.7109375" style="79" customWidth="1"/>
    <col min="1035" max="1035" width="10.7109375" style="79" customWidth="1"/>
    <col min="1036" max="1036" width="15.7109375" style="79" customWidth="1"/>
    <col min="1037" max="1037" width="10.7109375" style="79" customWidth="1"/>
    <col min="1038" max="1038" width="15.7109375" style="79" customWidth="1"/>
    <col min="1039" max="1280" width="9.140625" style="79"/>
    <col min="1281" max="1281" width="10.7109375" style="79" customWidth="1"/>
    <col min="1282" max="1282" width="34.28515625" style="79" customWidth="1"/>
    <col min="1283" max="1283" width="13.85546875" style="79" customWidth="1"/>
    <col min="1284" max="1284" width="7.7109375" style="79" customWidth="1"/>
    <col min="1285" max="1285" width="6.42578125" style="79" customWidth="1"/>
    <col min="1286" max="1286" width="17.7109375" style="79" customWidth="1"/>
    <col min="1287" max="1287" width="10.7109375" style="79" customWidth="1"/>
    <col min="1288" max="1288" width="15.7109375" style="79" customWidth="1"/>
    <col min="1289" max="1289" width="10.7109375" style="79" customWidth="1"/>
    <col min="1290" max="1290" width="15.7109375" style="79" customWidth="1"/>
    <col min="1291" max="1291" width="10.7109375" style="79" customWidth="1"/>
    <col min="1292" max="1292" width="15.7109375" style="79" customWidth="1"/>
    <col min="1293" max="1293" width="10.7109375" style="79" customWidth="1"/>
    <col min="1294" max="1294" width="15.7109375" style="79" customWidth="1"/>
    <col min="1295" max="1536" width="9.140625" style="79"/>
    <col min="1537" max="1537" width="10.7109375" style="79" customWidth="1"/>
    <col min="1538" max="1538" width="34.28515625" style="79" customWidth="1"/>
    <col min="1539" max="1539" width="13.85546875" style="79" customWidth="1"/>
    <col min="1540" max="1540" width="7.7109375" style="79" customWidth="1"/>
    <col min="1541" max="1541" width="6.42578125" style="79" customWidth="1"/>
    <col min="1542" max="1542" width="17.7109375" style="79" customWidth="1"/>
    <col min="1543" max="1543" width="10.7109375" style="79" customWidth="1"/>
    <col min="1544" max="1544" width="15.7109375" style="79" customWidth="1"/>
    <col min="1545" max="1545" width="10.7109375" style="79" customWidth="1"/>
    <col min="1546" max="1546" width="15.7109375" style="79" customWidth="1"/>
    <col min="1547" max="1547" width="10.7109375" style="79" customWidth="1"/>
    <col min="1548" max="1548" width="15.7109375" style="79" customWidth="1"/>
    <col min="1549" max="1549" width="10.7109375" style="79" customWidth="1"/>
    <col min="1550" max="1550" width="15.7109375" style="79" customWidth="1"/>
    <col min="1551" max="1792" width="9.140625" style="79"/>
    <col min="1793" max="1793" width="10.7109375" style="79" customWidth="1"/>
    <col min="1794" max="1794" width="34.28515625" style="79" customWidth="1"/>
    <col min="1795" max="1795" width="13.85546875" style="79" customWidth="1"/>
    <col min="1796" max="1796" width="7.7109375" style="79" customWidth="1"/>
    <col min="1797" max="1797" width="6.42578125" style="79" customWidth="1"/>
    <col min="1798" max="1798" width="17.7109375" style="79" customWidth="1"/>
    <col min="1799" max="1799" width="10.7109375" style="79" customWidth="1"/>
    <col min="1800" max="1800" width="15.7109375" style="79" customWidth="1"/>
    <col min="1801" max="1801" width="10.7109375" style="79" customWidth="1"/>
    <col min="1802" max="1802" width="15.7109375" style="79" customWidth="1"/>
    <col min="1803" max="1803" width="10.7109375" style="79" customWidth="1"/>
    <col min="1804" max="1804" width="15.7109375" style="79" customWidth="1"/>
    <col min="1805" max="1805" width="10.7109375" style="79" customWidth="1"/>
    <col min="1806" max="1806" width="15.7109375" style="79" customWidth="1"/>
    <col min="1807" max="2048" width="9.140625" style="79"/>
    <col min="2049" max="2049" width="10.7109375" style="79" customWidth="1"/>
    <col min="2050" max="2050" width="34.28515625" style="79" customWidth="1"/>
    <col min="2051" max="2051" width="13.85546875" style="79" customWidth="1"/>
    <col min="2052" max="2052" width="7.7109375" style="79" customWidth="1"/>
    <col min="2053" max="2053" width="6.42578125" style="79" customWidth="1"/>
    <col min="2054" max="2054" width="17.7109375" style="79" customWidth="1"/>
    <col min="2055" max="2055" width="10.7109375" style="79" customWidth="1"/>
    <col min="2056" max="2056" width="15.7109375" style="79" customWidth="1"/>
    <col min="2057" max="2057" width="10.7109375" style="79" customWidth="1"/>
    <col min="2058" max="2058" width="15.7109375" style="79" customWidth="1"/>
    <col min="2059" max="2059" width="10.7109375" style="79" customWidth="1"/>
    <col min="2060" max="2060" width="15.7109375" style="79" customWidth="1"/>
    <col min="2061" max="2061" width="10.7109375" style="79" customWidth="1"/>
    <col min="2062" max="2062" width="15.7109375" style="79" customWidth="1"/>
    <col min="2063" max="2304" width="9.140625" style="79"/>
    <col min="2305" max="2305" width="10.7109375" style="79" customWidth="1"/>
    <col min="2306" max="2306" width="34.28515625" style="79" customWidth="1"/>
    <col min="2307" max="2307" width="13.85546875" style="79" customWidth="1"/>
    <col min="2308" max="2308" width="7.7109375" style="79" customWidth="1"/>
    <col min="2309" max="2309" width="6.42578125" style="79" customWidth="1"/>
    <col min="2310" max="2310" width="17.7109375" style="79" customWidth="1"/>
    <col min="2311" max="2311" width="10.7109375" style="79" customWidth="1"/>
    <col min="2312" max="2312" width="15.7109375" style="79" customWidth="1"/>
    <col min="2313" max="2313" width="10.7109375" style="79" customWidth="1"/>
    <col min="2314" max="2314" width="15.7109375" style="79" customWidth="1"/>
    <col min="2315" max="2315" width="10.7109375" style="79" customWidth="1"/>
    <col min="2316" max="2316" width="15.7109375" style="79" customWidth="1"/>
    <col min="2317" max="2317" width="10.7109375" style="79" customWidth="1"/>
    <col min="2318" max="2318" width="15.7109375" style="79" customWidth="1"/>
    <col min="2319" max="2560" width="9.140625" style="79"/>
    <col min="2561" max="2561" width="10.7109375" style="79" customWidth="1"/>
    <col min="2562" max="2562" width="34.28515625" style="79" customWidth="1"/>
    <col min="2563" max="2563" width="13.85546875" style="79" customWidth="1"/>
    <col min="2564" max="2564" width="7.7109375" style="79" customWidth="1"/>
    <col min="2565" max="2565" width="6.42578125" style="79" customWidth="1"/>
    <col min="2566" max="2566" width="17.7109375" style="79" customWidth="1"/>
    <col min="2567" max="2567" width="10.7109375" style="79" customWidth="1"/>
    <col min="2568" max="2568" width="15.7109375" style="79" customWidth="1"/>
    <col min="2569" max="2569" width="10.7109375" style="79" customWidth="1"/>
    <col min="2570" max="2570" width="15.7109375" style="79" customWidth="1"/>
    <col min="2571" max="2571" width="10.7109375" style="79" customWidth="1"/>
    <col min="2572" max="2572" width="15.7109375" style="79" customWidth="1"/>
    <col min="2573" max="2573" width="10.7109375" style="79" customWidth="1"/>
    <col min="2574" max="2574" width="15.7109375" style="79" customWidth="1"/>
    <col min="2575" max="2816" width="9.140625" style="79"/>
    <col min="2817" max="2817" width="10.7109375" style="79" customWidth="1"/>
    <col min="2818" max="2818" width="34.28515625" style="79" customWidth="1"/>
    <col min="2819" max="2819" width="13.85546875" style="79" customWidth="1"/>
    <col min="2820" max="2820" width="7.7109375" style="79" customWidth="1"/>
    <col min="2821" max="2821" width="6.42578125" style="79" customWidth="1"/>
    <col min="2822" max="2822" width="17.7109375" style="79" customWidth="1"/>
    <col min="2823" max="2823" width="10.7109375" style="79" customWidth="1"/>
    <col min="2824" max="2824" width="15.7109375" style="79" customWidth="1"/>
    <col min="2825" max="2825" width="10.7109375" style="79" customWidth="1"/>
    <col min="2826" max="2826" width="15.7109375" style="79" customWidth="1"/>
    <col min="2827" max="2827" width="10.7109375" style="79" customWidth="1"/>
    <col min="2828" max="2828" width="15.7109375" style="79" customWidth="1"/>
    <col min="2829" max="2829" width="10.7109375" style="79" customWidth="1"/>
    <col min="2830" max="2830" width="15.7109375" style="79" customWidth="1"/>
    <col min="2831" max="3072" width="9.140625" style="79"/>
    <col min="3073" max="3073" width="10.7109375" style="79" customWidth="1"/>
    <col min="3074" max="3074" width="34.28515625" style="79" customWidth="1"/>
    <col min="3075" max="3075" width="13.85546875" style="79" customWidth="1"/>
    <col min="3076" max="3076" width="7.7109375" style="79" customWidth="1"/>
    <col min="3077" max="3077" width="6.42578125" style="79" customWidth="1"/>
    <col min="3078" max="3078" width="17.7109375" style="79" customWidth="1"/>
    <col min="3079" max="3079" width="10.7109375" style="79" customWidth="1"/>
    <col min="3080" max="3080" width="15.7109375" style="79" customWidth="1"/>
    <col min="3081" max="3081" width="10.7109375" style="79" customWidth="1"/>
    <col min="3082" max="3082" width="15.7109375" style="79" customWidth="1"/>
    <col min="3083" max="3083" width="10.7109375" style="79" customWidth="1"/>
    <col min="3084" max="3084" width="15.7109375" style="79" customWidth="1"/>
    <col min="3085" max="3085" width="10.7109375" style="79" customWidth="1"/>
    <col min="3086" max="3086" width="15.7109375" style="79" customWidth="1"/>
    <col min="3087" max="3328" width="9.140625" style="79"/>
    <col min="3329" max="3329" width="10.7109375" style="79" customWidth="1"/>
    <col min="3330" max="3330" width="34.28515625" style="79" customWidth="1"/>
    <col min="3331" max="3331" width="13.85546875" style="79" customWidth="1"/>
    <col min="3332" max="3332" width="7.7109375" style="79" customWidth="1"/>
    <col min="3333" max="3333" width="6.42578125" style="79" customWidth="1"/>
    <col min="3334" max="3334" width="17.7109375" style="79" customWidth="1"/>
    <col min="3335" max="3335" width="10.7109375" style="79" customWidth="1"/>
    <col min="3336" max="3336" width="15.7109375" style="79" customWidth="1"/>
    <col min="3337" max="3337" width="10.7109375" style="79" customWidth="1"/>
    <col min="3338" max="3338" width="15.7109375" style="79" customWidth="1"/>
    <col min="3339" max="3339" width="10.7109375" style="79" customWidth="1"/>
    <col min="3340" max="3340" width="15.7109375" style="79" customWidth="1"/>
    <col min="3341" max="3341" width="10.7109375" style="79" customWidth="1"/>
    <col min="3342" max="3342" width="15.7109375" style="79" customWidth="1"/>
    <col min="3343" max="3584" width="9.140625" style="79"/>
    <col min="3585" max="3585" width="10.7109375" style="79" customWidth="1"/>
    <col min="3586" max="3586" width="34.28515625" style="79" customWidth="1"/>
    <col min="3587" max="3587" width="13.85546875" style="79" customWidth="1"/>
    <col min="3588" max="3588" width="7.7109375" style="79" customWidth="1"/>
    <col min="3589" max="3589" width="6.42578125" style="79" customWidth="1"/>
    <col min="3590" max="3590" width="17.7109375" style="79" customWidth="1"/>
    <col min="3591" max="3591" width="10.7109375" style="79" customWidth="1"/>
    <col min="3592" max="3592" width="15.7109375" style="79" customWidth="1"/>
    <col min="3593" max="3593" width="10.7109375" style="79" customWidth="1"/>
    <col min="3594" max="3594" width="15.7109375" style="79" customWidth="1"/>
    <col min="3595" max="3595" width="10.7109375" style="79" customWidth="1"/>
    <col min="3596" max="3596" width="15.7109375" style="79" customWidth="1"/>
    <col min="3597" max="3597" width="10.7109375" style="79" customWidth="1"/>
    <col min="3598" max="3598" width="15.7109375" style="79" customWidth="1"/>
    <col min="3599" max="3840" width="9.140625" style="79"/>
    <col min="3841" max="3841" width="10.7109375" style="79" customWidth="1"/>
    <col min="3842" max="3842" width="34.28515625" style="79" customWidth="1"/>
    <col min="3843" max="3843" width="13.85546875" style="79" customWidth="1"/>
    <col min="3844" max="3844" width="7.7109375" style="79" customWidth="1"/>
    <col min="3845" max="3845" width="6.42578125" style="79" customWidth="1"/>
    <col min="3846" max="3846" width="17.7109375" style="79" customWidth="1"/>
    <col min="3847" max="3847" width="10.7109375" style="79" customWidth="1"/>
    <col min="3848" max="3848" width="15.7109375" style="79" customWidth="1"/>
    <col min="3849" max="3849" width="10.7109375" style="79" customWidth="1"/>
    <col min="3850" max="3850" width="15.7109375" style="79" customWidth="1"/>
    <col min="3851" max="3851" width="10.7109375" style="79" customWidth="1"/>
    <col min="3852" max="3852" width="15.7109375" style="79" customWidth="1"/>
    <col min="3853" max="3853" width="10.7109375" style="79" customWidth="1"/>
    <col min="3854" max="3854" width="15.7109375" style="79" customWidth="1"/>
    <col min="3855" max="4096" width="9.140625" style="79"/>
    <col min="4097" max="4097" width="10.7109375" style="79" customWidth="1"/>
    <col min="4098" max="4098" width="34.28515625" style="79" customWidth="1"/>
    <col min="4099" max="4099" width="13.85546875" style="79" customWidth="1"/>
    <col min="4100" max="4100" width="7.7109375" style="79" customWidth="1"/>
    <col min="4101" max="4101" width="6.42578125" style="79" customWidth="1"/>
    <col min="4102" max="4102" width="17.7109375" style="79" customWidth="1"/>
    <col min="4103" max="4103" width="10.7109375" style="79" customWidth="1"/>
    <col min="4104" max="4104" width="15.7109375" style="79" customWidth="1"/>
    <col min="4105" max="4105" width="10.7109375" style="79" customWidth="1"/>
    <col min="4106" max="4106" width="15.7109375" style="79" customWidth="1"/>
    <col min="4107" max="4107" width="10.7109375" style="79" customWidth="1"/>
    <col min="4108" max="4108" width="15.7109375" style="79" customWidth="1"/>
    <col min="4109" max="4109" width="10.7109375" style="79" customWidth="1"/>
    <col min="4110" max="4110" width="15.7109375" style="79" customWidth="1"/>
    <col min="4111" max="4352" width="9.140625" style="79"/>
    <col min="4353" max="4353" width="10.7109375" style="79" customWidth="1"/>
    <col min="4354" max="4354" width="34.28515625" style="79" customWidth="1"/>
    <col min="4355" max="4355" width="13.85546875" style="79" customWidth="1"/>
    <col min="4356" max="4356" width="7.7109375" style="79" customWidth="1"/>
    <col min="4357" max="4357" width="6.42578125" style="79" customWidth="1"/>
    <col min="4358" max="4358" width="17.7109375" style="79" customWidth="1"/>
    <col min="4359" max="4359" width="10.7109375" style="79" customWidth="1"/>
    <col min="4360" max="4360" width="15.7109375" style="79" customWidth="1"/>
    <col min="4361" max="4361" width="10.7109375" style="79" customWidth="1"/>
    <col min="4362" max="4362" width="15.7109375" style="79" customWidth="1"/>
    <col min="4363" max="4363" width="10.7109375" style="79" customWidth="1"/>
    <col min="4364" max="4364" width="15.7109375" style="79" customWidth="1"/>
    <col min="4365" max="4365" width="10.7109375" style="79" customWidth="1"/>
    <col min="4366" max="4366" width="15.7109375" style="79" customWidth="1"/>
    <col min="4367" max="4608" width="9.140625" style="79"/>
    <col min="4609" max="4609" width="10.7109375" style="79" customWidth="1"/>
    <col min="4610" max="4610" width="34.28515625" style="79" customWidth="1"/>
    <col min="4611" max="4611" width="13.85546875" style="79" customWidth="1"/>
    <col min="4612" max="4612" width="7.7109375" style="79" customWidth="1"/>
    <col min="4613" max="4613" width="6.42578125" style="79" customWidth="1"/>
    <col min="4614" max="4614" width="17.7109375" style="79" customWidth="1"/>
    <col min="4615" max="4615" width="10.7109375" style="79" customWidth="1"/>
    <col min="4616" max="4616" width="15.7109375" style="79" customWidth="1"/>
    <col min="4617" max="4617" width="10.7109375" style="79" customWidth="1"/>
    <col min="4618" max="4618" width="15.7109375" style="79" customWidth="1"/>
    <col min="4619" max="4619" width="10.7109375" style="79" customWidth="1"/>
    <col min="4620" max="4620" width="15.7109375" style="79" customWidth="1"/>
    <col min="4621" max="4621" width="10.7109375" style="79" customWidth="1"/>
    <col min="4622" max="4622" width="15.7109375" style="79" customWidth="1"/>
    <col min="4623" max="4864" width="9.140625" style="79"/>
    <col min="4865" max="4865" width="10.7109375" style="79" customWidth="1"/>
    <col min="4866" max="4866" width="34.28515625" style="79" customWidth="1"/>
    <col min="4867" max="4867" width="13.85546875" style="79" customWidth="1"/>
    <col min="4868" max="4868" width="7.7109375" style="79" customWidth="1"/>
    <col min="4869" max="4869" width="6.42578125" style="79" customWidth="1"/>
    <col min="4870" max="4870" width="17.7109375" style="79" customWidth="1"/>
    <col min="4871" max="4871" width="10.7109375" style="79" customWidth="1"/>
    <col min="4872" max="4872" width="15.7109375" style="79" customWidth="1"/>
    <col min="4873" max="4873" width="10.7109375" style="79" customWidth="1"/>
    <col min="4874" max="4874" width="15.7109375" style="79" customWidth="1"/>
    <col min="4875" max="4875" width="10.7109375" style="79" customWidth="1"/>
    <col min="4876" max="4876" width="15.7109375" style="79" customWidth="1"/>
    <col min="4877" max="4877" width="10.7109375" style="79" customWidth="1"/>
    <col min="4878" max="4878" width="15.7109375" style="79" customWidth="1"/>
    <col min="4879" max="5120" width="9.140625" style="79"/>
    <col min="5121" max="5121" width="10.7109375" style="79" customWidth="1"/>
    <col min="5122" max="5122" width="34.28515625" style="79" customWidth="1"/>
    <col min="5123" max="5123" width="13.85546875" style="79" customWidth="1"/>
    <col min="5124" max="5124" width="7.7109375" style="79" customWidth="1"/>
    <col min="5125" max="5125" width="6.42578125" style="79" customWidth="1"/>
    <col min="5126" max="5126" width="17.7109375" style="79" customWidth="1"/>
    <col min="5127" max="5127" width="10.7109375" style="79" customWidth="1"/>
    <col min="5128" max="5128" width="15.7109375" style="79" customWidth="1"/>
    <col min="5129" max="5129" width="10.7109375" style="79" customWidth="1"/>
    <col min="5130" max="5130" width="15.7109375" style="79" customWidth="1"/>
    <col min="5131" max="5131" width="10.7109375" style="79" customWidth="1"/>
    <col min="5132" max="5132" width="15.7109375" style="79" customWidth="1"/>
    <col min="5133" max="5133" width="10.7109375" style="79" customWidth="1"/>
    <col min="5134" max="5134" width="15.7109375" style="79" customWidth="1"/>
    <col min="5135" max="5376" width="9.140625" style="79"/>
    <col min="5377" max="5377" width="10.7109375" style="79" customWidth="1"/>
    <col min="5378" max="5378" width="34.28515625" style="79" customWidth="1"/>
    <col min="5379" max="5379" width="13.85546875" style="79" customWidth="1"/>
    <col min="5380" max="5380" width="7.7109375" style="79" customWidth="1"/>
    <col min="5381" max="5381" width="6.42578125" style="79" customWidth="1"/>
    <col min="5382" max="5382" width="17.7109375" style="79" customWidth="1"/>
    <col min="5383" max="5383" width="10.7109375" style="79" customWidth="1"/>
    <col min="5384" max="5384" width="15.7109375" style="79" customWidth="1"/>
    <col min="5385" max="5385" width="10.7109375" style="79" customWidth="1"/>
    <col min="5386" max="5386" width="15.7109375" style="79" customWidth="1"/>
    <col min="5387" max="5387" width="10.7109375" style="79" customWidth="1"/>
    <col min="5388" max="5388" width="15.7109375" style="79" customWidth="1"/>
    <col min="5389" max="5389" width="10.7109375" style="79" customWidth="1"/>
    <col min="5390" max="5390" width="15.7109375" style="79" customWidth="1"/>
    <col min="5391" max="5632" width="9.140625" style="79"/>
    <col min="5633" max="5633" width="10.7109375" style="79" customWidth="1"/>
    <col min="5634" max="5634" width="34.28515625" style="79" customWidth="1"/>
    <col min="5635" max="5635" width="13.85546875" style="79" customWidth="1"/>
    <col min="5636" max="5636" width="7.7109375" style="79" customWidth="1"/>
    <col min="5637" max="5637" width="6.42578125" style="79" customWidth="1"/>
    <col min="5638" max="5638" width="17.7109375" style="79" customWidth="1"/>
    <col min="5639" max="5639" width="10.7109375" style="79" customWidth="1"/>
    <col min="5640" max="5640" width="15.7109375" style="79" customWidth="1"/>
    <col min="5641" max="5641" width="10.7109375" style="79" customWidth="1"/>
    <col min="5642" max="5642" width="15.7109375" style="79" customWidth="1"/>
    <col min="5643" max="5643" width="10.7109375" style="79" customWidth="1"/>
    <col min="5644" max="5644" width="15.7109375" style="79" customWidth="1"/>
    <col min="5645" max="5645" width="10.7109375" style="79" customWidth="1"/>
    <col min="5646" max="5646" width="15.7109375" style="79" customWidth="1"/>
    <col min="5647" max="5888" width="9.140625" style="79"/>
    <col min="5889" max="5889" width="10.7109375" style="79" customWidth="1"/>
    <col min="5890" max="5890" width="34.28515625" style="79" customWidth="1"/>
    <col min="5891" max="5891" width="13.85546875" style="79" customWidth="1"/>
    <col min="5892" max="5892" width="7.7109375" style="79" customWidth="1"/>
    <col min="5893" max="5893" width="6.42578125" style="79" customWidth="1"/>
    <col min="5894" max="5894" width="17.7109375" style="79" customWidth="1"/>
    <col min="5895" max="5895" width="10.7109375" style="79" customWidth="1"/>
    <col min="5896" max="5896" width="15.7109375" style="79" customWidth="1"/>
    <col min="5897" max="5897" width="10.7109375" style="79" customWidth="1"/>
    <col min="5898" max="5898" width="15.7109375" style="79" customWidth="1"/>
    <col min="5899" max="5899" width="10.7109375" style="79" customWidth="1"/>
    <col min="5900" max="5900" width="15.7109375" style="79" customWidth="1"/>
    <col min="5901" max="5901" width="10.7109375" style="79" customWidth="1"/>
    <col min="5902" max="5902" width="15.7109375" style="79" customWidth="1"/>
    <col min="5903" max="6144" width="9.140625" style="79"/>
    <col min="6145" max="6145" width="10.7109375" style="79" customWidth="1"/>
    <col min="6146" max="6146" width="34.28515625" style="79" customWidth="1"/>
    <col min="6147" max="6147" width="13.85546875" style="79" customWidth="1"/>
    <col min="6148" max="6148" width="7.7109375" style="79" customWidth="1"/>
    <col min="6149" max="6149" width="6.42578125" style="79" customWidth="1"/>
    <col min="6150" max="6150" width="17.7109375" style="79" customWidth="1"/>
    <col min="6151" max="6151" width="10.7109375" style="79" customWidth="1"/>
    <col min="6152" max="6152" width="15.7109375" style="79" customWidth="1"/>
    <col min="6153" max="6153" width="10.7109375" style="79" customWidth="1"/>
    <col min="6154" max="6154" width="15.7109375" style="79" customWidth="1"/>
    <col min="6155" max="6155" width="10.7109375" style="79" customWidth="1"/>
    <col min="6156" max="6156" width="15.7109375" style="79" customWidth="1"/>
    <col min="6157" max="6157" width="10.7109375" style="79" customWidth="1"/>
    <col min="6158" max="6158" width="15.7109375" style="79" customWidth="1"/>
    <col min="6159" max="6400" width="9.140625" style="79"/>
    <col min="6401" max="6401" width="10.7109375" style="79" customWidth="1"/>
    <col min="6402" max="6402" width="34.28515625" style="79" customWidth="1"/>
    <col min="6403" max="6403" width="13.85546875" style="79" customWidth="1"/>
    <col min="6404" max="6404" width="7.7109375" style="79" customWidth="1"/>
    <col min="6405" max="6405" width="6.42578125" style="79" customWidth="1"/>
    <col min="6406" max="6406" width="17.7109375" style="79" customWidth="1"/>
    <col min="6407" max="6407" width="10.7109375" style="79" customWidth="1"/>
    <col min="6408" max="6408" width="15.7109375" style="79" customWidth="1"/>
    <col min="6409" max="6409" width="10.7109375" style="79" customWidth="1"/>
    <col min="6410" max="6410" width="15.7109375" style="79" customWidth="1"/>
    <col min="6411" max="6411" width="10.7109375" style="79" customWidth="1"/>
    <col min="6412" max="6412" width="15.7109375" style="79" customWidth="1"/>
    <col min="6413" max="6413" width="10.7109375" style="79" customWidth="1"/>
    <col min="6414" max="6414" width="15.7109375" style="79" customWidth="1"/>
    <col min="6415" max="6656" width="9.140625" style="79"/>
    <col min="6657" max="6657" width="10.7109375" style="79" customWidth="1"/>
    <col min="6658" max="6658" width="34.28515625" style="79" customWidth="1"/>
    <col min="6659" max="6659" width="13.85546875" style="79" customWidth="1"/>
    <col min="6660" max="6660" width="7.7109375" style="79" customWidth="1"/>
    <col min="6661" max="6661" width="6.42578125" style="79" customWidth="1"/>
    <col min="6662" max="6662" width="17.7109375" style="79" customWidth="1"/>
    <col min="6663" max="6663" width="10.7109375" style="79" customWidth="1"/>
    <col min="6664" max="6664" width="15.7109375" style="79" customWidth="1"/>
    <col min="6665" max="6665" width="10.7109375" style="79" customWidth="1"/>
    <col min="6666" max="6666" width="15.7109375" style="79" customWidth="1"/>
    <col min="6667" max="6667" width="10.7109375" style="79" customWidth="1"/>
    <col min="6668" max="6668" width="15.7109375" style="79" customWidth="1"/>
    <col min="6669" max="6669" width="10.7109375" style="79" customWidth="1"/>
    <col min="6670" max="6670" width="15.7109375" style="79" customWidth="1"/>
    <col min="6671" max="6912" width="9.140625" style="79"/>
    <col min="6913" max="6913" width="10.7109375" style="79" customWidth="1"/>
    <col min="6914" max="6914" width="34.28515625" style="79" customWidth="1"/>
    <col min="6915" max="6915" width="13.85546875" style="79" customWidth="1"/>
    <col min="6916" max="6916" width="7.7109375" style="79" customWidth="1"/>
    <col min="6917" max="6917" width="6.42578125" style="79" customWidth="1"/>
    <col min="6918" max="6918" width="17.7109375" style="79" customWidth="1"/>
    <col min="6919" max="6919" width="10.7109375" style="79" customWidth="1"/>
    <col min="6920" max="6920" width="15.7109375" style="79" customWidth="1"/>
    <col min="6921" max="6921" width="10.7109375" style="79" customWidth="1"/>
    <col min="6922" max="6922" width="15.7109375" style="79" customWidth="1"/>
    <col min="6923" max="6923" width="10.7109375" style="79" customWidth="1"/>
    <col min="6924" max="6924" width="15.7109375" style="79" customWidth="1"/>
    <col min="6925" max="6925" width="10.7109375" style="79" customWidth="1"/>
    <col min="6926" max="6926" width="15.7109375" style="79" customWidth="1"/>
    <col min="6927" max="7168" width="9.140625" style="79"/>
    <col min="7169" max="7169" width="10.7109375" style="79" customWidth="1"/>
    <col min="7170" max="7170" width="34.28515625" style="79" customWidth="1"/>
    <col min="7171" max="7171" width="13.85546875" style="79" customWidth="1"/>
    <col min="7172" max="7172" width="7.7109375" style="79" customWidth="1"/>
    <col min="7173" max="7173" width="6.42578125" style="79" customWidth="1"/>
    <col min="7174" max="7174" width="17.7109375" style="79" customWidth="1"/>
    <col min="7175" max="7175" width="10.7109375" style="79" customWidth="1"/>
    <col min="7176" max="7176" width="15.7109375" style="79" customWidth="1"/>
    <col min="7177" max="7177" width="10.7109375" style="79" customWidth="1"/>
    <col min="7178" max="7178" width="15.7109375" style="79" customWidth="1"/>
    <col min="7179" max="7179" width="10.7109375" style="79" customWidth="1"/>
    <col min="7180" max="7180" width="15.7109375" style="79" customWidth="1"/>
    <col min="7181" max="7181" width="10.7109375" style="79" customWidth="1"/>
    <col min="7182" max="7182" width="15.7109375" style="79" customWidth="1"/>
    <col min="7183" max="7424" width="9.140625" style="79"/>
    <col min="7425" max="7425" width="10.7109375" style="79" customWidth="1"/>
    <col min="7426" max="7426" width="34.28515625" style="79" customWidth="1"/>
    <col min="7427" max="7427" width="13.85546875" style="79" customWidth="1"/>
    <col min="7428" max="7428" width="7.7109375" style="79" customWidth="1"/>
    <col min="7429" max="7429" width="6.42578125" style="79" customWidth="1"/>
    <col min="7430" max="7430" width="17.7109375" style="79" customWidth="1"/>
    <col min="7431" max="7431" width="10.7109375" style="79" customWidth="1"/>
    <col min="7432" max="7432" width="15.7109375" style="79" customWidth="1"/>
    <col min="7433" max="7433" width="10.7109375" style="79" customWidth="1"/>
    <col min="7434" max="7434" width="15.7109375" style="79" customWidth="1"/>
    <col min="7435" max="7435" width="10.7109375" style="79" customWidth="1"/>
    <col min="7436" max="7436" width="15.7109375" style="79" customWidth="1"/>
    <col min="7437" max="7437" width="10.7109375" style="79" customWidth="1"/>
    <col min="7438" max="7438" width="15.7109375" style="79" customWidth="1"/>
    <col min="7439" max="7680" width="9.140625" style="79"/>
    <col min="7681" max="7681" width="10.7109375" style="79" customWidth="1"/>
    <col min="7682" max="7682" width="34.28515625" style="79" customWidth="1"/>
    <col min="7683" max="7683" width="13.85546875" style="79" customWidth="1"/>
    <col min="7684" max="7684" width="7.7109375" style="79" customWidth="1"/>
    <col min="7685" max="7685" width="6.42578125" style="79" customWidth="1"/>
    <col min="7686" max="7686" width="17.7109375" style="79" customWidth="1"/>
    <col min="7687" max="7687" width="10.7109375" style="79" customWidth="1"/>
    <col min="7688" max="7688" width="15.7109375" style="79" customWidth="1"/>
    <col min="7689" max="7689" width="10.7109375" style="79" customWidth="1"/>
    <col min="7690" max="7690" width="15.7109375" style="79" customWidth="1"/>
    <col min="7691" max="7691" width="10.7109375" style="79" customWidth="1"/>
    <col min="7692" max="7692" width="15.7109375" style="79" customWidth="1"/>
    <col min="7693" max="7693" width="10.7109375" style="79" customWidth="1"/>
    <col min="7694" max="7694" width="15.7109375" style="79" customWidth="1"/>
    <col min="7695" max="7936" width="9.140625" style="79"/>
    <col min="7937" max="7937" width="10.7109375" style="79" customWidth="1"/>
    <col min="7938" max="7938" width="34.28515625" style="79" customWidth="1"/>
    <col min="7939" max="7939" width="13.85546875" style="79" customWidth="1"/>
    <col min="7940" max="7940" width="7.7109375" style="79" customWidth="1"/>
    <col min="7941" max="7941" width="6.42578125" style="79" customWidth="1"/>
    <col min="7942" max="7942" width="17.7109375" style="79" customWidth="1"/>
    <col min="7943" max="7943" width="10.7109375" style="79" customWidth="1"/>
    <col min="7944" max="7944" width="15.7109375" style="79" customWidth="1"/>
    <col min="7945" max="7945" width="10.7109375" style="79" customWidth="1"/>
    <col min="7946" max="7946" width="15.7109375" style="79" customWidth="1"/>
    <col min="7947" max="7947" width="10.7109375" style="79" customWidth="1"/>
    <col min="7948" max="7948" width="15.7109375" style="79" customWidth="1"/>
    <col min="7949" max="7949" width="10.7109375" style="79" customWidth="1"/>
    <col min="7950" max="7950" width="15.7109375" style="79" customWidth="1"/>
    <col min="7951" max="8192" width="9.140625" style="79"/>
    <col min="8193" max="8193" width="10.7109375" style="79" customWidth="1"/>
    <col min="8194" max="8194" width="34.28515625" style="79" customWidth="1"/>
    <col min="8195" max="8195" width="13.85546875" style="79" customWidth="1"/>
    <col min="8196" max="8196" width="7.7109375" style="79" customWidth="1"/>
    <col min="8197" max="8197" width="6.42578125" style="79" customWidth="1"/>
    <col min="8198" max="8198" width="17.7109375" style="79" customWidth="1"/>
    <col min="8199" max="8199" width="10.7109375" style="79" customWidth="1"/>
    <col min="8200" max="8200" width="15.7109375" style="79" customWidth="1"/>
    <col min="8201" max="8201" width="10.7109375" style="79" customWidth="1"/>
    <col min="8202" max="8202" width="15.7109375" style="79" customWidth="1"/>
    <col min="8203" max="8203" width="10.7109375" style="79" customWidth="1"/>
    <col min="8204" max="8204" width="15.7109375" style="79" customWidth="1"/>
    <col min="8205" max="8205" width="10.7109375" style="79" customWidth="1"/>
    <col min="8206" max="8206" width="15.7109375" style="79" customWidth="1"/>
    <col min="8207" max="8448" width="9.140625" style="79"/>
    <col min="8449" max="8449" width="10.7109375" style="79" customWidth="1"/>
    <col min="8450" max="8450" width="34.28515625" style="79" customWidth="1"/>
    <col min="8451" max="8451" width="13.85546875" style="79" customWidth="1"/>
    <col min="8452" max="8452" width="7.7109375" style="79" customWidth="1"/>
    <col min="8453" max="8453" width="6.42578125" style="79" customWidth="1"/>
    <col min="8454" max="8454" width="17.7109375" style="79" customWidth="1"/>
    <col min="8455" max="8455" width="10.7109375" style="79" customWidth="1"/>
    <col min="8456" max="8456" width="15.7109375" style="79" customWidth="1"/>
    <col min="8457" max="8457" width="10.7109375" style="79" customWidth="1"/>
    <col min="8458" max="8458" width="15.7109375" style="79" customWidth="1"/>
    <col min="8459" max="8459" width="10.7109375" style="79" customWidth="1"/>
    <col min="8460" max="8460" width="15.7109375" style="79" customWidth="1"/>
    <col min="8461" max="8461" width="10.7109375" style="79" customWidth="1"/>
    <col min="8462" max="8462" width="15.7109375" style="79" customWidth="1"/>
    <col min="8463" max="8704" width="9.140625" style="79"/>
    <col min="8705" max="8705" width="10.7109375" style="79" customWidth="1"/>
    <col min="8706" max="8706" width="34.28515625" style="79" customWidth="1"/>
    <col min="8707" max="8707" width="13.85546875" style="79" customWidth="1"/>
    <col min="8708" max="8708" width="7.7109375" style="79" customWidth="1"/>
    <col min="8709" max="8709" width="6.42578125" style="79" customWidth="1"/>
    <col min="8710" max="8710" width="17.7109375" style="79" customWidth="1"/>
    <col min="8711" max="8711" width="10.7109375" style="79" customWidth="1"/>
    <col min="8712" max="8712" width="15.7109375" style="79" customWidth="1"/>
    <col min="8713" max="8713" width="10.7109375" style="79" customWidth="1"/>
    <col min="8714" max="8714" width="15.7109375" style="79" customWidth="1"/>
    <col min="8715" max="8715" width="10.7109375" style="79" customWidth="1"/>
    <col min="8716" max="8716" width="15.7109375" style="79" customWidth="1"/>
    <col min="8717" max="8717" width="10.7109375" style="79" customWidth="1"/>
    <col min="8718" max="8718" width="15.7109375" style="79" customWidth="1"/>
    <col min="8719" max="8960" width="9.140625" style="79"/>
    <col min="8961" max="8961" width="10.7109375" style="79" customWidth="1"/>
    <col min="8962" max="8962" width="34.28515625" style="79" customWidth="1"/>
    <col min="8963" max="8963" width="13.85546875" style="79" customWidth="1"/>
    <col min="8964" max="8964" width="7.7109375" style="79" customWidth="1"/>
    <col min="8965" max="8965" width="6.42578125" style="79" customWidth="1"/>
    <col min="8966" max="8966" width="17.7109375" style="79" customWidth="1"/>
    <col min="8967" max="8967" width="10.7109375" style="79" customWidth="1"/>
    <col min="8968" max="8968" width="15.7109375" style="79" customWidth="1"/>
    <col min="8969" max="8969" width="10.7109375" style="79" customWidth="1"/>
    <col min="8970" max="8970" width="15.7109375" style="79" customWidth="1"/>
    <col min="8971" max="8971" width="10.7109375" style="79" customWidth="1"/>
    <col min="8972" max="8972" width="15.7109375" style="79" customWidth="1"/>
    <col min="8973" max="8973" width="10.7109375" style="79" customWidth="1"/>
    <col min="8974" max="8974" width="15.7109375" style="79" customWidth="1"/>
    <col min="8975" max="9216" width="9.140625" style="79"/>
    <col min="9217" max="9217" width="10.7109375" style="79" customWidth="1"/>
    <col min="9218" max="9218" width="34.28515625" style="79" customWidth="1"/>
    <col min="9219" max="9219" width="13.85546875" style="79" customWidth="1"/>
    <col min="9220" max="9220" width="7.7109375" style="79" customWidth="1"/>
    <col min="9221" max="9221" width="6.42578125" style="79" customWidth="1"/>
    <col min="9222" max="9222" width="17.7109375" style="79" customWidth="1"/>
    <col min="9223" max="9223" width="10.7109375" style="79" customWidth="1"/>
    <col min="9224" max="9224" width="15.7109375" style="79" customWidth="1"/>
    <col min="9225" max="9225" width="10.7109375" style="79" customWidth="1"/>
    <col min="9226" max="9226" width="15.7109375" style="79" customWidth="1"/>
    <col min="9227" max="9227" width="10.7109375" style="79" customWidth="1"/>
    <col min="9228" max="9228" width="15.7109375" style="79" customWidth="1"/>
    <col min="9229" max="9229" width="10.7109375" style="79" customWidth="1"/>
    <col min="9230" max="9230" width="15.7109375" style="79" customWidth="1"/>
    <col min="9231" max="9472" width="9.140625" style="79"/>
    <col min="9473" max="9473" width="10.7109375" style="79" customWidth="1"/>
    <col min="9474" max="9474" width="34.28515625" style="79" customWidth="1"/>
    <col min="9475" max="9475" width="13.85546875" style="79" customWidth="1"/>
    <col min="9476" max="9476" width="7.7109375" style="79" customWidth="1"/>
    <col min="9477" max="9477" width="6.42578125" style="79" customWidth="1"/>
    <col min="9478" max="9478" width="17.7109375" style="79" customWidth="1"/>
    <col min="9479" max="9479" width="10.7109375" style="79" customWidth="1"/>
    <col min="9480" max="9480" width="15.7109375" style="79" customWidth="1"/>
    <col min="9481" max="9481" width="10.7109375" style="79" customWidth="1"/>
    <col min="9482" max="9482" width="15.7109375" style="79" customWidth="1"/>
    <col min="9483" max="9483" width="10.7109375" style="79" customWidth="1"/>
    <col min="9484" max="9484" width="15.7109375" style="79" customWidth="1"/>
    <col min="9485" max="9485" width="10.7109375" style="79" customWidth="1"/>
    <col min="9486" max="9486" width="15.7109375" style="79" customWidth="1"/>
    <col min="9487" max="9728" width="9.140625" style="79"/>
    <col min="9729" max="9729" width="10.7109375" style="79" customWidth="1"/>
    <col min="9730" max="9730" width="34.28515625" style="79" customWidth="1"/>
    <col min="9731" max="9731" width="13.85546875" style="79" customWidth="1"/>
    <col min="9732" max="9732" width="7.7109375" style="79" customWidth="1"/>
    <col min="9733" max="9733" width="6.42578125" style="79" customWidth="1"/>
    <col min="9734" max="9734" width="17.7109375" style="79" customWidth="1"/>
    <col min="9735" max="9735" width="10.7109375" style="79" customWidth="1"/>
    <col min="9736" max="9736" width="15.7109375" style="79" customWidth="1"/>
    <col min="9737" max="9737" width="10.7109375" style="79" customWidth="1"/>
    <col min="9738" max="9738" width="15.7109375" style="79" customWidth="1"/>
    <col min="9739" max="9739" width="10.7109375" style="79" customWidth="1"/>
    <col min="9740" max="9740" width="15.7109375" style="79" customWidth="1"/>
    <col min="9741" max="9741" width="10.7109375" style="79" customWidth="1"/>
    <col min="9742" max="9742" width="15.7109375" style="79" customWidth="1"/>
    <col min="9743" max="9984" width="9.140625" style="79"/>
    <col min="9985" max="9985" width="10.7109375" style="79" customWidth="1"/>
    <col min="9986" max="9986" width="34.28515625" style="79" customWidth="1"/>
    <col min="9987" max="9987" width="13.85546875" style="79" customWidth="1"/>
    <col min="9988" max="9988" width="7.7109375" style="79" customWidth="1"/>
    <col min="9989" max="9989" width="6.42578125" style="79" customWidth="1"/>
    <col min="9990" max="9990" width="17.7109375" style="79" customWidth="1"/>
    <col min="9991" max="9991" width="10.7109375" style="79" customWidth="1"/>
    <col min="9992" max="9992" width="15.7109375" style="79" customWidth="1"/>
    <col min="9993" max="9993" width="10.7109375" style="79" customWidth="1"/>
    <col min="9994" max="9994" width="15.7109375" style="79" customWidth="1"/>
    <col min="9995" max="9995" width="10.7109375" style="79" customWidth="1"/>
    <col min="9996" max="9996" width="15.7109375" style="79" customWidth="1"/>
    <col min="9997" max="9997" width="10.7109375" style="79" customWidth="1"/>
    <col min="9998" max="9998" width="15.7109375" style="79" customWidth="1"/>
    <col min="9999" max="10240" width="9.140625" style="79"/>
    <col min="10241" max="10241" width="10.7109375" style="79" customWidth="1"/>
    <col min="10242" max="10242" width="34.28515625" style="79" customWidth="1"/>
    <col min="10243" max="10243" width="13.85546875" style="79" customWidth="1"/>
    <col min="10244" max="10244" width="7.7109375" style="79" customWidth="1"/>
    <col min="10245" max="10245" width="6.42578125" style="79" customWidth="1"/>
    <col min="10246" max="10246" width="17.7109375" style="79" customWidth="1"/>
    <col min="10247" max="10247" width="10.7109375" style="79" customWidth="1"/>
    <col min="10248" max="10248" width="15.7109375" style="79" customWidth="1"/>
    <col min="10249" max="10249" width="10.7109375" style="79" customWidth="1"/>
    <col min="10250" max="10250" width="15.7109375" style="79" customWidth="1"/>
    <col min="10251" max="10251" width="10.7109375" style="79" customWidth="1"/>
    <col min="10252" max="10252" width="15.7109375" style="79" customWidth="1"/>
    <col min="10253" max="10253" width="10.7109375" style="79" customWidth="1"/>
    <col min="10254" max="10254" width="15.7109375" style="79" customWidth="1"/>
    <col min="10255" max="10496" width="9.140625" style="79"/>
    <col min="10497" max="10497" width="10.7109375" style="79" customWidth="1"/>
    <col min="10498" max="10498" width="34.28515625" style="79" customWidth="1"/>
    <col min="10499" max="10499" width="13.85546875" style="79" customWidth="1"/>
    <col min="10500" max="10500" width="7.7109375" style="79" customWidth="1"/>
    <col min="10501" max="10501" width="6.42578125" style="79" customWidth="1"/>
    <col min="10502" max="10502" width="17.7109375" style="79" customWidth="1"/>
    <col min="10503" max="10503" width="10.7109375" style="79" customWidth="1"/>
    <col min="10504" max="10504" width="15.7109375" style="79" customWidth="1"/>
    <col min="10505" max="10505" width="10.7109375" style="79" customWidth="1"/>
    <col min="10506" max="10506" width="15.7109375" style="79" customWidth="1"/>
    <col min="10507" max="10507" width="10.7109375" style="79" customWidth="1"/>
    <col min="10508" max="10508" width="15.7109375" style="79" customWidth="1"/>
    <col min="10509" max="10509" width="10.7109375" style="79" customWidth="1"/>
    <col min="10510" max="10510" width="15.7109375" style="79" customWidth="1"/>
    <col min="10511" max="10752" width="9.140625" style="79"/>
    <col min="10753" max="10753" width="10.7109375" style="79" customWidth="1"/>
    <col min="10754" max="10754" width="34.28515625" style="79" customWidth="1"/>
    <col min="10755" max="10755" width="13.85546875" style="79" customWidth="1"/>
    <col min="10756" max="10756" width="7.7109375" style="79" customWidth="1"/>
    <col min="10757" max="10757" width="6.42578125" style="79" customWidth="1"/>
    <col min="10758" max="10758" width="17.7109375" style="79" customWidth="1"/>
    <col min="10759" max="10759" width="10.7109375" style="79" customWidth="1"/>
    <col min="10760" max="10760" width="15.7109375" style="79" customWidth="1"/>
    <col min="10761" max="10761" width="10.7109375" style="79" customWidth="1"/>
    <col min="10762" max="10762" width="15.7109375" style="79" customWidth="1"/>
    <col min="10763" max="10763" width="10.7109375" style="79" customWidth="1"/>
    <col min="10764" max="10764" width="15.7109375" style="79" customWidth="1"/>
    <col min="10765" max="10765" width="10.7109375" style="79" customWidth="1"/>
    <col min="10766" max="10766" width="15.7109375" style="79" customWidth="1"/>
    <col min="10767" max="11008" width="9.140625" style="79"/>
    <col min="11009" max="11009" width="10.7109375" style="79" customWidth="1"/>
    <col min="11010" max="11010" width="34.28515625" style="79" customWidth="1"/>
    <col min="11011" max="11011" width="13.85546875" style="79" customWidth="1"/>
    <col min="11012" max="11012" width="7.7109375" style="79" customWidth="1"/>
    <col min="11013" max="11013" width="6.42578125" style="79" customWidth="1"/>
    <col min="11014" max="11014" width="17.7109375" style="79" customWidth="1"/>
    <col min="11015" max="11015" width="10.7109375" style="79" customWidth="1"/>
    <col min="11016" max="11016" width="15.7109375" style="79" customWidth="1"/>
    <col min="11017" max="11017" width="10.7109375" style="79" customWidth="1"/>
    <col min="11018" max="11018" width="15.7109375" style="79" customWidth="1"/>
    <col min="11019" max="11019" width="10.7109375" style="79" customWidth="1"/>
    <col min="11020" max="11020" width="15.7109375" style="79" customWidth="1"/>
    <col min="11021" max="11021" width="10.7109375" style="79" customWidth="1"/>
    <col min="11022" max="11022" width="15.7109375" style="79" customWidth="1"/>
    <col min="11023" max="11264" width="9.140625" style="79"/>
    <col min="11265" max="11265" width="10.7109375" style="79" customWidth="1"/>
    <col min="11266" max="11266" width="34.28515625" style="79" customWidth="1"/>
    <col min="11267" max="11267" width="13.85546875" style="79" customWidth="1"/>
    <col min="11268" max="11268" width="7.7109375" style="79" customWidth="1"/>
    <col min="11269" max="11269" width="6.42578125" style="79" customWidth="1"/>
    <col min="11270" max="11270" width="17.7109375" style="79" customWidth="1"/>
    <col min="11271" max="11271" width="10.7109375" style="79" customWidth="1"/>
    <col min="11272" max="11272" width="15.7109375" style="79" customWidth="1"/>
    <col min="11273" max="11273" width="10.7109375" style="79" customWidth="1"/>
    <col min="11274" max="11274" width="15.7109375" style="79" customWidth="1"/>
    <col min="11275" max="11275" width="10.7109375" style="79" customWidth="1"/>
    <col min="11276" max="11276" width="15.7109375" style="79" customWidth="1"/>
    <col min="11277" max="11277" width="10.7109375" style="79" customWidth="1"/>
    <col min="11278" max="11278" width="15.7109375" style="79" customWidth="1"/>
    <col min="11279" max="11520" width="9.140625" style="79"/>
    <col min="11521" max="11521" width="10.7109375" style="79" customWidth="1"/>
    <col min="11522" max="11522" width="34.28515625" style="79" customWidth="1"/>
    <col min="11523" max="11523" width="13.85546875" style="79" customWidth="1"/>
    <col min="11524" max="11524" width="7.7109375" style="79" customWidth="1"/>
    <col min="11525" max="11525" width="6.42578125" style="79" customWidth="1"/>
    <col min="11526" max="11526" width="17.7109375" style="79" customWidth="1"/>
    <col min="11527" max="11527" width="10.7109375" style="79" customWidth="1"/>
    <col min="11528" max="11528" width="15.7109375" style="79" customWidth="1"/>
    <col min="11529" max="11529" width="10.7109375" style="79" customWidth="1"/>
    <col min="11530" max="11530" width="15.7109375" style="79" customWidth="1"/>
    <col min="11531" max="11531" width="10.7109375" style="79" customWidth="1"/>
    <col min="11532" max="11532" width="15.7109375" style="79" customWidth="1"/>
    <col min="11533" max="11533" width="10.7109375" style="79" customWidth="1"/>
    <col min="11534" max="11534" width="15.7109375" style="79" customWidth="1"/>
    <col min="11535" max="11776" width="9.140625" style="79"/>
    <col min="11777" max="11777" width="10.7109375" style="79" customWidth="1"/>
    <col min="11778" max="11778" width="34.28515625" style="79" customWidth="1"/>
    <col min="11779" max="11779" width="13.85546875" style="79" customWidth="1"/>
    <col min="11780" max="11780" width="7.7109375" style="79" customWidth="1"/>
    <col min="11781" max="11781" width="6.42578125" style="79" customWidth="1"/>
    <col min="11782" max="11782" width="17.7109375" style="79" customWidth="1"/>
    <col min="11783" max="11783" width="10.7109375" style="79" customWidth="1"/>
    <col min="11784" max="11784" width="15.7109375" style="79" customWidth="1"/>
    <col min="11785" max="11785" width="10.7109375" style="79" customWidth="1"/>
    <col min="11786" max="11786" width="15.7109375" style="79" customWidth="1"/>
    <col min="11787" max="11787" width="10.7109375" style="79" customWidth="1"/>
    <col min="11788" max="11788" width="15.7109375" style="79" customWidth="1"/>
    <col min="11789" max="11789" width="10.7109375" style="79" customWidth="1"/>
    <col min="11790" max="11790" width="15.7109375" style="79" customWidth="1"/>
    <col min="11791" max="12032" width="9.140625" style="79"/>
    <col min="12033" max="12033" width="10.7109375" style="79" customWidth="1"/>
    <col min="12034" max="12034" width="34.28515625" style="79" customWidth="1"/>
    <col min="12035" max="12035" width="13.85546875" style="79" customWidth="1"/>
    <col min="12036" max="12036" width="7.7109375" style="79" customWidth="1"/>
    <col min="12037" max="12037" width="6.42578125" style="79" customWidth="1"/>
    <col min="12038" max="12038" width="17.7109375" style="79" customWidth="1"/>
    <col min="12039" max="12039" width="10.7109375" style="79" customWidth="1"/>
    <col min="12040" max="12040" width="15.7109375" style="79" customWidth="1"/>
    <col min="12041" max="12041" width="10.7109375" style="79" customWidth="1"/>
    <col min="12042" max="12042" width="15.7109375" style="79" customWidth="1"/>
    <col min="12043" max="12043" width="10.7109375" style="79" customWidth="1"/>
    <col min="12044" max="12044" width="15.7109375" style="79" customWidth="1"/>
    <col min="12045" max="12045" width="10.7109375" style="79" customWidth="1"/>
    <col min="12046" max="12046" width="15.7109375" style="79" customWidth="1"/>
    <col min="12047" max="12288" width="9.140625" style="79"/>
    <col min="12289" max="12289" width="10.7109375" style="79" customWidth="1"/>
    <col min="12290" max="12290" width="34.28515625" style="79" customWidth="1"/>
    <col min="12291" max="12291" width="13.85546875" style="79" customWidth="1"/>
    <col min="12292" max="12292" width="7.7109375" style="79" customWidth="1"/>
    <col min="12293" max="12293" width="6.42578125" style="79" customWidth="1"/>
    <col min="12294" max="12294" width="17.7109375" style="79" customWidth="1"/>
    <col min="12295" max="12295" width="10.7109375" style="79" customWidth="1"/>
    <col min="12296" max="12296" width="15.7109375" style="79" customWidth="1"/>
    <col min="12297" max="12297" width="10.7109375" style="79" customWidth="1"/>
    <col min="12298" max="12298" width="15.7109375" style="79" customWidth="1"/>
    <col min="12299" max="12299" width="10.7109375" style="79" customWidth="1"/>
    <col min="12300" max="12300" width="15.7109375" style="79" customWidth="1"/>
    <col min="12301" max="12301" width="10.7109375" style="79" customWidth="1"/>
    <col min="12302" max="12302" width="15.7109375" style="79" customWidth="1"/>
    <col min="12303" max="12544" width="9.140625" style="79"/>
    <col min="12545" max="12545" width="10.7109375" style="79" customWidth="1"/>
    <col min="12546" max="12546" width="34.28515625" style="79" customWidth="1"/>
    <col min="12547" max="12547" width="13.85546875" style="79" customWidth="1"/>
    <col min="12548" max="12548" width="7.7109375" style="79" customWidth="1"/>
    <col min="12549" max="12549" width="6.42578125" style="79" customWidth="1"/>
    <col min="12550" max="12550" width="17.7109375" style="79" customWidth="1"/>
    <col min="12551" max="12551" width="10.7109375" style="79" customWidth="1"/>
    <col min="12552" max="12552" width="15.7109375" style="79" customWidth="1"/>
    <col min="12553" max="12553" width="10.7109375" style="79" customWidth="1"/>
    <col min="12554" max="12554" width="15.7109375" style="79" customWidth="1"/>
    <col min="12555" max="12555" width="10.7109375" style="79" customWidth="1"/>
    <col min="12556" max="12556" width="15.7109375" style="79" customWidth="1"/>
    <col min="12557" max="12557" width="10.7109375" style="79" customWidth="1"/>
    <col min="12558" max="12558" width="15.7109375" style="79" customWidth="1"/>
    <col min="12559" max="12800" width="9.140625" style="79"/>
    <col min="12801" max="12801" width="10.7109375" style="79" customWidth="1"/>
    <col min="12802" max="12802" width="34.28515625" style="79" customWidth="1"/>
    <col min="12803" max="12803" width="13.85546875" style="79" customWidth="1"/>
    <col min="12804" max="12804" width="7.7109375" style="79" customWidth="1"/>
    <col min="12805" max="12805" width="6.42578125" style="79" customWidth="1"/>
    <col min="12806" max="12806" width="17.7109375" style="79" customWidth="1"/>
    <col min="12807" max="12807" width="10.7109375" style="79" customWidth="1"/>
    <col min="12808" max="12808" width="15.7109375" style="79" customWidth="1"/>
    <col min="12809" max="12809" width="10.7109375" style="79" customWidth="1"/>
    <col min="12810" max="12810" width="15.7109375" style="79" customWidth="1"/>
    <col min="12811" max="12811" width="10.7109375" style="79" customWidth="1"/>
    <col min="12812" max="12812" width="15.7109375" style="79" customWidth="1"/>
    <col min="12813" max="12813" width="10.7109375" style="79" customWidth="1"/>
    <col min="12814" max="12814" width="15.7109375" style="79" customWidth="1"/>
    <col min="12815" max="13056" width="9.140625" style="79"/>
    <col min="13057" max="13057" width="10.7109375" style="79" customWidth="1"/>
    <col min="13058" max="13058" width="34.28515625" style="79" customWidth="1"/>
    <col min="13059" max="13059" width="13.85546875" style="79" customWidth="1"/>
    <col min="13060" max="13060" width="7.7109375" style="79" customWidth="1"/>
    <col min="13061" max="13061" width="6.42578125" style="79" customWidth="1"/>
    <col min="13062" max="13062" width="17.7109375" style="79" customWidth="1"/>
    <col min="13063" max="13063" width="10.7109375" style="79" customWidth="1"/>
    <col min="13064" max="13064" width="15.7109375" style="79" customWidth="1"/>
    <col min="13065" max="13065" width="10.7109375" style="79" customWidth="1"/>
    <col min="13066" max="13066" width="15.7109375" style="79" customWidth="1"/>
    <col min="13067" max="13067" width="10.7109375" style="79" customWidth="1"/>
    <col min="13068" max="13068" width="15.7109375" style="79" customWidth="1"/>
    <col min="13069" max="13069" width="10.7109375" style="79" customWidth="1"/>
    <col min="13070" max="13070" width="15.7109375" style="79" customWidth="1"/>
    <col min="13071" max="13312" width="9.140625" style="79"/>
    <col min="13313" max="13313" width="10.7109375" style="79" customWidth="1"/>
    <col min="13314" max="13314" width="34.28515625" style="79" customWidth="1"/>
    <col min="13315" max="13315" width="13.85546875" style="79" customWidth="1"/>
    <col min="13316" max="13316" width="7.7109375" style="79" customWidth="1"/>
    <col min="13317" max="13317" width="6.42578125" style="79" customWidth="1"/>
    <col min="13318" max="13318" width="17.7109375" style="79" customWidth="1"/>
    <col min="13319" max="13319" width="10.7109375" style="79" customWidth="1"/>
    <col min="13320" max="13320" width="15.7109375" style="79" customWidth="1"/>
    <col min="13321" max="13321" width="10.7109375" style="79" customWidth="1"/>
    <col min="13322" max="13322" width="15.7109375" style="79" customWidth="1"/>
    <col min="13323" max="13323" width="10.7109375" style="79" customWidth="1"/>
    <col min="13324" max="13324" width="15.7109375" style="79" customWidth="1"/>
    <col min="13325" max="13325" width="10.7109375" style="79" customWidth="1"/>
    <col min="13326" max="13326" width="15.7109375" style="79" customWidth="1"/>
    <col min="13327" max="13568" width="9.140625" style="79"/>
    <col min="13569" max="13569" width="10.7109375" style="79" customWidth="1"/>
    <col min="13570" max="13570" width="34.28515625" style="79" customWidth="1"/>
    <col min="13571" max="13571" width="13.85546875" style="79" customWidth="1"/>
    <col min="13572" max="13572" width="7.7109375" style="79" customWidth="1"/>
    <col min="13573" max="13573" width="6.42578125" style="79" customWidth="1"/>
    <col min="13574" max="13574" width="17.7109375" style="79" customWidth="1"/>
    <col min="13575" max="13575" width="10.7109375" style="79" customWidth="1"/>
    <col min="13576" max="13576" width="15.7109375" style="79" customWidth="1"/>
    <col min="13577" max="13577" width="10.7109375" style="79" customWidth="1"/>
    <col min="13578" max="13578" width="15.7109375" style="79" customWidth="1"/>
    <col min="13579" max="13579" width="10.7109375" style="79" customWidth="1"/>
    <col min="13580" max="13580" width="15.7109375" style="79" customWidth="1"/>
    <col min="13581" max="13581" width="10.7109375" style="79" customWidth="1"/>
    <col min="13582" max="13582" width="15.7109375" style="79" customWidth="1"/>
    <col min="13583" max="13824" width="9.140625" style="79"/>
    <col min="13825" max="13825" width="10.7109375" style="79" customWidth="1"/>
    <col min="13826" max="13826" width="34.28515625" style="79" customWidth="1"/>
    <col min="13827" max="13827" width="13.85546875" style="79" customWidth="1"/>
    <col min="13828" max="13828" width="7.7109375" style="79" customWidth="1"/>
    <col min="13829" max="13829" width="6.42578125" style="79" customWidth="1"/>
    <col min="13830" max="13830" width="17.7109375" style="79" customWidth="1"/>
    <col min="13831" max="13831" width="10.7109375" style="79" customWidth="1"/>
    <col min="13832" max="13832" width="15.7109375" style="79" customWidth="1"/>
    <col min="13833" max="13833" width="10.7109375" style="79" customWidth="1"/>
    <col min="13834" max="13834" width="15.7109375" style="79" customWidth="1"/>
    <col min="13835" max="13835" width="10.7109375" style="79" customWidth="1"/>
    <col min="13836" max="13836" width="15.7109375" style="79" customWidth="1"/>
    <col min="13837" max="13837" width="10.7109375" style="79" customWidth="1"/>
    <col min="13838" max="13838" width="15.7109375" style="79" customWidth="1"/>
    <col min="13839" max="14080" width="9.140625" style="79"/>
    <col min="14081" max="14081" width="10.7109375" style="79" customWidth="1"/>
    <col min="14082" max="14082" width="34.28515625" style="79" customWidth="1"/>
    <col min="14083" max="14083" width="13.85546875" style="79" customWidth="1"/>
    <col min="14084" max="14084" width="7.7109375" style="79" customWidth="1"/>
    <col min="14085" max="14085" width="6.42578125" style="79" customWidth="1"/>
    <col min="14086" max="14086" width="17.7109375" style="79" customWidth="1"/>
    <col min="14087" max="14087" width="10.7109375" style="79" customWidth="1"/>
    <col min="14088" max="14088" width="15.7109375" style="79" customWidth="1"/>
    <col min="14089" max="14089" width="10.7109375" style="79" customWidth="1"/>
    <col min="14090" max="14090" width="15.7109375" style="79" customWidth="1"/>
    <col min="14091" max="14091" width="10.7109375" style="79" customWidth="1"/>
    <col min="14092" max="14092" width="15.7109375" style="79" customWidth="1"/>
    <col min="14093" max="14093" width="10.7109375" style="79" customWidth="1"/>
    <col min="14094" max="14094" width="15.7109375" style="79" customWidth="1"/>
    <col min="14095" max="14336" width="9.140625" style="79"/>
    <col min="14337" max="14337" width="10.7109375" style="79" customWidth="1"/>
    <col min="14338" max="14338" width="34.28515625" style="79" customWidth="1"/>
    <col min="14339" max="14339" width="13.85546875" style="79" customWidth="1"/>
    <col min="14340" max="14340" width="7.7109375" style="79" customWidth="1"/>
    <col min="14341" max="14341" width="6.42578125" style="79" customWidth="1"/>
    <col min="14342" max="14342" width="17.7109375" style="79" customWidth="1"/>
    <col min="14343" max="14343" width="10.7109375" style="79" customWidth="1"/>
    <col min="14344" max="14344" width="15.7109375" style="79" customWidth="1"/>
    <col min="14345" max="14345" width="10.7109375" style="79" customWidth="1"/>
    <col min="14346" max="14346" width="15.7109375" style="79" customWidth="1"/>
    <col min="14347" max="14347" width="10.7109375" style="79" customWidth="1"/>
    <col min="14348" max="14348" width="15.7109375" style="79" customWidth="1"/>
    <col min="14349" max="14349" width="10.7109375" style="79" customWidth="1"/>
    <col min="14350" max="14350" width="15.7109375" style="79" customWidth="1"/>
    <col min="14351" max="14592" width="9.140625" style="79"/>
    <col min="14593" max="14593" width="10.7109375" style="79" customWidth="1"/>
    <col min="14594" max="14594" width="34.28515625" style="79" customWidth="1"/>
    <col min="14595" max="14595" width="13.85546875" style="79" customWidth="1"/>
    <col min="14596" max="14596" width="7.7109375" style="79" customWidth="1"/>
    <col min="14597" max="14597" width="6.42578125" style="79" customWidth="1"/>
    <col min="14598" max="14598" width="17.7109375" style="79" customWidth="1"/>
    <col min="14599" max="14599" width="10.7109375" style="79" customWidth="1"/>
    <col min="14600" max="14600" width="15.7109375" style="79" customWidth="1"/>
    <col min="14601" max="14601" width="10.7109375" style="79" customWidth="1"/>
    <col min="14602" max="14602" width="15.7109375" style="79" customWidth="1"/>
    <col min="14603" max="14603" width="10.7109375" style="79" customWidth="1"/>
    <col min="14604" max="14604" width="15.7109375" style="79" customWidth="1"/>
    <col min="14605" max="14605" width="10.7109375" style="79" customWidth="1"/>
    <col min="14606" max="14606" width="15.7109375" style="79" customWidth="1"/>
    <col min="14607" max="14848" width="9.140625" style="79"/>
    <col min="14849" max="14849" width="10.7109375" style="79" customWidth="1"/>
    <col min="14850" max="14850" width="34.28515625" style="79" customWidth="1"/>
    <col min="14851" max="14851" width="13.85546875" style="79" customWidth="1"/>
    <col min="14852" max="14852" width="7.7109375" style="79" customWidth="1"/>
    <col min="14853" max="14853" width="6.42578125" style="79" customWidth="1"/>
    <col min="14854" max="14854" width="17.7109375" style="79" customWidth="1"/>
    <col min="14855" max="14855" width="10.7109375" style="79" customWidth="1"/>
    <col min="14856" max="14856" width="15.7109375" style="79" customWidth="1"/>
    <col min="14857" max="14857" width="10.7109375" style="79" customWidth="1"/>
    <col min="14858" max="14858" width="15.7109375" style="79" customWidth="1"/>
    <col min="14859" max="14859" width="10.7109375" style="79" customWidth="1"/>
    <col min="14860" max="14860" width="15.7109375" style="79" customWidth="1"/>
    <col min="14861" max="14861" width="10.7109375" style="79" customWidth="1"/>
    <col min="14862" max="14862" width="15.7109375" style="79" customWidth="1"/>
    <col min="14863" max="15104" width="9.140625" style="79"/>
    <col min="15105" max="15105" width="10.7109375" style="79" customWidth="1"/>
    <col min="15106" max="15106" width="34.28515625" style="79" customWidth="1"/>
    <col min="15107" max="15107" width="13.85546875" style="79" customWidth="1"/>
    <col min="15108" max="15108" width="7.7109375" style="79" customWidth="1"/>
    <col min="15109" max="15109" width="6.42578125" style="79" customWidth="1"/>
    <col min="15110" max="15110" width="17.7109375" style="79" customWidth="1"/>
    <col min="15111" max="15111" width="10.7109375" style="79" customWidth="1"/>
    <col min="15112" max="15112" width="15.7109375" style="79" customWidth="1"/>
    <col min="15113" max="15113" width="10.7109375" style="79" customWidth="1"/>
    <col min="15114" max="15114" width="15.7109375" style="79" customWidth="1"/>
    <col min="15115" max="15115" width="10.7109375" style="79" customWidth="1"/>
    <col min="15116" max="15116" width="15.7109375" style="79" customWidth="1"/>
    <col min="15117" max="15117" width="10.7109375" style="79" customWidth="1"/>
    <col min="15118" max="15118" width="15.7109375" style="79" customWidth="1"/>
    <col min="15119" max="15360" width="9.140625" style="79"/>
    <col min="15361" max="15361" width="10.7109375" style="79" customWidth="1"/>
    <col min="15362" max="15362" width="34.28515625" style="79" customWidth="1"/>
    <col min="15363" max="15363" width="13.85546875" style="79" customWidth="1"/>
    <col min="15364" max="15364" width="7.7109375" style="79" customWidth="1"/>
    <col min="15365" max="15365" width="6.42578125" style="79" customWidth="1"/>
    <col min="15366" max="15366" width="17.7109375" style="79" customWidth="1"/>
    <col min="15367" max="15367" width="10.7109375" style="79" customWidth="1"/>
    <col min="15368" max="15368" width="15.7109375" style="79" customWidth="1"/>
    <col min="15369" max="15369" width="10.7109375" style="79" customWidth="1"/>
    <col min="15370" max="15370" width="15.7109375" style="79" customWidth="1"/>
    <col min="15371" max="15371" width="10.7109375" style="79" customWidth="1"/>
    <col min="15372" max="15372" width="15.7109375" style="79" customWidth="1"/>
    <col min="15373" max="15373" width="10.7109375" style="79" customWidth="1"/>
    <col min="15374" max="15374" width="15.7109375" style="79" customWidth="1"/>
    <col min="15375" max="15616" width="9.140625" style="79"/>
    <col min="15617" max="15617" width="10.7109375" style="79" customWidth="1"/>
    <col min="15618" max="15618" width="34.28515625" style="79" customWidth="1"/>
    <col min="15619" max="15619" width="13.85546875" style="79" customWidth="1"/>
    <col min="15620" max="15620" width="7.7109375" style="79" customWidth="1"/>
    <col min="15621" max="15621" width="6.42578125" style="79" customWidth="1"/>
    <col min="15622" max="15622" width="17.7109375" style="79" customWidth="1"/>
    <col min="15623" max="15623" width="10.7109375" style="79" customWidth="1"/>
    <col min="15624" max="15624" width="15.7109375" style="79" customWidth="1"/>
    <col min="15625" max="15625" width="10.7109375" style="79" customWidth="1"/>
    <col min="15626" max="15626" width="15.7109375" style="79" customWidth="1"/>
    <col min="15627" max="15627" width="10.7109375" style="79" customWidth="1"/>
    <col min="15628" max="15628" width="15.7109375" style="79" customWidth="1"/>
    <col min="15629" max="15629" width="10.7109375" style="79" customWidth="1"/>
    <col min="15630" max="15630" width="15.7109375" style="79" customWidth="1"/>
    <col min="15631" max="15872" width="9.140625" style="79"/>
    <col min="15873" max="15873" width="10.7109375" style="79" customWidth="1"/>
    <col min="15874" max="15874" width="34.28515625" style="79" customWidth="1"/>
    <col min="15875" max="15875" width="13.85546875" style="79" customWidth="1"/>
    <col min="15876" max="15876" width="7.7109375" style="79" customWidth="1"/>
    <col min="15877" max="15877" width="6.42578125" style="79" customWidth="1"/>
    <col min="15878" max="15878" width="17.7109375" style="79" customWidth="1"/>
    <col min="15879" max="15879" width="10.7109375" style="79" customWidth="1"/>
    <col min="15880" max="15880" width="15.7109375" style="79" customWidth="1"/>
    <col min="15881" max="15881" width="10.7109375" style="79" customWidth="1"/>
    <col min="15882" max="15882" width="15.7109375" style="79" customWidth="1"/>
    <col min="15883" max="15883" width="10.7109375" style="79" customWidth="1"/>
    <col min="15884" max="15884" width="15.7109375" style="79" customWidth="1"/>
    <col min="15885" max="15885" width="10.7109375" style="79" customWidth="1"/>
    <col min="15886" max="15886" width="15.7109375" style="79" customWidth="1"/>
    <col min="15887" max="16128" width="9.140625" style="79"/>
    <col min="16129" max="16129" width="10.7109375" style="79" customWidth="1"/>
    <col min="16130" max="16130" width="34.28515625" style="79" customWidth="1"/>
    <col min="16131" max="16131" width="13.85546875" style="79" customWidth="1"/>
    <col min="16132" max="16132" width="7.7109375" style="79" customWidth="1"/>
    <col min="16133" max="16133" width="6.42578125" style="79" customWidth="1"/>
    <col min="16134" max="16134" width="17.7109375" style="79" customWidth="1"/>
    <col min="16135" max="16135" width="10.7109375" style="79" customWidth="1"/>
    <col min="16136" max="16136" width="15.7109375" style="79" customWidth="1"/>
    <col min="16137" max="16137" width="10.7109375" style="79" customWidth="1"/>
    <col min="16138" max="16138" width="15.7109375" style="79" customWidth="1"/>
    <col min="16139" max="16139" width="10.7109375" style="79" customWidth="1"/>
    <col min="16140" max="16140" width="15.7109375" style="79" customWidth="1"/>
    <col min="16141" max="16141" width="10.7109375" style="79" customWidth="1"/>
    <col min="16142" max="16142" width="15.7109375" style="79" customWidth="1"/>
    <col min="16143" max="16384" width="9.140625" style="79"/>
  </cols>
  <sheetData>
    <row r="1" spans="1:15">
      <c r="A1" s="74" t="s">
        <v>65</v>
      </c>
      <c r="K1" s="76" t="s">
        <v>64</v>
      </c>
      <c r="L1" s="77"/>
      <c r="M1" s="77"/>
      <c r="N1" s="78"/>
    </row>
    <row r="2" spans="1:15">
      <c r="K2" s="80" t="s">
        <v>63</v>
      </c>
      <c r="L2" s="81"/>
      <c r="M2" s="81"/>
      <c r="N2" s="82"/>
    </row>
    <row r="3" spans="1:15" ht="13.5" thickBot="1">
      <c r="K3" s="83" t="s">
        <v>62</v>
      </c>
      <c r="L3" s="84"/>
      <c r="M3" s="84"/>
      <c r="N3" s="85"/>
    </row>
    <row r="4" spans="1:15">
      <c r="A4" s="1005" t="s">
        <v>61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86"/>
    </row>
    <row r="5" spans="1:15">
      <c r="A5" s="1006" t="s">
        <v>60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006"/>
      <c r="N5" s="1006"/>
      <c r="O5" s="87"/>
    </row>
    <row r="6" spans="1:15">
      <c r="C6" s="88"/>
      <c r="D6" s="89"/>
      <c r="E6" s="90"/>
      <c r="F6" s="91"/>
    </row>
    <row r="7" spans="1:15">
      <c r="A7" s="92" t="s">
        <v>59</v>
      </c>
      <c r="B7" s="92"/>
      <c r="C7" s="88"/>
      <c r="D7" s="89"/>
      <c r="E7" s="90"/>
    </row>
    <row r="8" spans="1:15">
      <c r="A8" s="93" t="s">
        <v>58</v>
      </c>
      <c r="B8" s="94"/>
      <c r="C8" s="95"/>
      <c r="D8" s="96"/>
      <c r="E8" s="97"/>
      <c r="F8" s="98" t="s">
        <v>57</v>
      </c>
      <c r="G8" s="99"/>
      <c r="H8" s="99"/>
      <c r="I8" s="99"/>
      <c r="J8" s="100"/>
      <c r="K8" s="101" t="s">
        <v>106</v>
      </c>
      <c r="L8" s="101"/>
      <c r="M8" s="101"/>
      <c r="N8" s="102"/>
    </row>
    <row r="9" spans="1:15">
      <c r="A9" s="103" t="s">
        <v>107</v>
      </c>
      <c r="B9" s="92"/>
      <c r="C9" s="104"/>
      <c r="D9" s="105"/>
      <c r="E9" s="106"/>
      <c r="F9" s="107" t="s">
        <v>54</v>
      </c>
      <c r="G9" s="107" t="s">
        <v>53</v>
      </c>
      <c r="H9" s="108"/>
      <c r="I9" s="98" t="s">
        <v>52</v>
      </c>
      <c r="J9" s="100"/>
      <c r="K9" s="109" t="s">
        <v>51</v>
      </c>
      <c r="L9" s="109"/>
      <c r="M9" s="109"/>
      <c r="N9" s="108"/>
    </row>
    <row r="10" spans="1:15">
      <c r="A10" s="110"/>
      <c r="B10" s="93"/>
      <c r="C10" s="111"/>
      <c r="D10" s="112"/>
      <c r="E10" s="113"/>
      <c r="F10" s="93"/>
      <c r="G10" s="1007" t="s">
        <v>50</v>
      </c>
      <c r="H10" s="1008"/>
      <c r="I10" s="1008"/>
      <c r="J10" s="1008"/>
      <c r="K10" s="1008"/>
      <c r="L10" s="1008"/>
      <c r="M10" s="1008"/>
      <c r="N10" s="1009"/>
    </row>
    <row r="11" spans="1:15">
      <c r="A11" s="114" t="s">
        <v>49</v>
      </c>
      <c r="B11" s="115" t="s">
        <v>48</v>
      </c>
      <c r="C11" s="116" t="s">
        <v>47</v>
      </c>
      <c r="D11" s="1010" t="s">
        <v>46</v>
      </c>
      <c r="E11" s="1011"/>
      <c r="F11" s="115" t="s">
        <v>45</v>
      </c>
      <c r="G11" s="1007" t="s">
        <v>44</v>
      </c>
      <c r="H11" s="1009"/>
      <c r="I11" s="1007" t="s">
        <v>43</v>
      </c>
      <c r="J11" s="1009"/>
      <c r="K11" s="1007" t="s">
        <v>42</v>
      </c>
      <c r="L11" s="1009"/>
      <c r="M11" s="1007" t="s">
        <v>41</v>
      </c>
      <c r="N11" s="1009"/>
    </row>
    <row r="12" spans="1:15">
      <c r="A12" s="117"/>
      <c r="B12" s="107"/>
      <c r="C12" s="118"/>
      <c r="D12" s="119"/>
      <c r="E12" s="120"/>
      <c r="F12" s="107"/>
      <c r="G12" s="121" t="s">
        <v>39</v>
      </c>
      <c r="H12" s="122" t="s">
        <v>38</v>
      </c>
      <c r="I12" s="122" t="s">
        <v>39</v>
      </c>
      <c r="J12" s="122" t="s">
        <v>40</v>
      </c>
      <c r="K12" s="121" t="s">
        <v>39</v>
      </c>
      <c r="L12" s="123" t="s">
        <v>40</v>
      </c>
      <c r="M12" s="121" t="s">
        <v>39</v>
      </c>
      <c r="N12" s="121" t="s">
        <v>38</v>
      </c>
    </row>
    <row r="13" spans="1:15" s="129" customFormat="1">
      <c r="A13" s="122">
        <v>1</v>
      </c>
      <c r="B13" s="124" t="s">
        <v>105</v>
      </c>
      <c r="C13" s="125">
        <v>220</v>
      </c>
      <c r="D13" s="126">
        <f t="shared" ref="D13:D48" si="0">G13+I13+K13+M13</f>
        <v>4</v>
      </c>
      <c r="E13" s="122" t="s">
        <v>102</v>
      </c>
      <c r="F13" s="127">
        <f t="shared" ref="F13:F48" si="1">H13+J13+L13+N13</f>
        <v>880</v>
      </c>
      <c r="G13" s="122">
        <v>1</v>
      </c>
      <c r="H13" s="128">
        <f t="shared" ref="H13:H48" si="2">G13*C13</f>
        <v>220</v>
      </c>
      <c r="I13" s="122">
        <v>1</v>
      </c>
      <c r="J13" s="128">
        <f t="shared" ref="J13:J48" si="3">I13*C13</f>
        <v>220</v>
      </c>
      <c r="K13" s="122">
        <v>1</v>
      </c>
      <c r="L13" s="128">
        <f t="shared" ref="L13:L48" si="4">K13*C13</f>
        <v>220</v>
      </c>
      <c r="M13" s="122">
        <v>1</v>
      </c>
      <c r="N13" s="128">
        <f t="shared" ref="N13:N48" si="5">M13*C13</f>
        <v>220</v>
      </c>
    </row>
    <row r="14" spans="1:15" s="129" customFormat="1">
      <c r="A14" s="122">
        <v>2</v>
      </c>
      <c r="B14" s="124" t="s">
        <v>104</v>
      </c>
      <c r="C14" s="125">
        <v>200</v>
      </c>
      <c r="D14" s="126">
        <f t="shared" si="0"/>
        <v>4</v>
      </c>
      <c r="E14" s="122" t="s">
        <v>102</v>
      </c>
      <c r="F14" s="127">
        <f t="shared" si="1"/>
        <v>800</v>
      </c>
      <c r="G14" s="122">
        <v>1</v>
      </c>
      <c r="H14" s="128">
        <f t="shared" si="2"/>
        <v>200</v>
      </c>
      <c r="I14" s="122">
        <v>1</v>
      </c>
      <c r="J14" s="128">
        <f t="shared" si="3"/>
        <v>200</v>
      </c>
      <c r="K14" s="122">
        <v>1</v>
      </c>
      <c r="L14" s="128">
        <f t="shared" si="4"/>
        <v>200</v>
      </c>
      <c r="M14" s="122">
        <v>1</v>
      </c>
      <c r="N14" s="128">
        <f t="shared" si="5"/>
        <v>200</v>
      </c>
    </row>
    <row r="15" spans="1:15" s="129" customFormat="1">
      <c r="A15" s="122">
        <v>3</v>
      </c>
      <c r="B15" s="124" t="s">
        <v>103</v>
      </c>
      <c r="C15" s="125">
        <v>210</v>
      </c>
      <c r="D15" s="126">
        <f t="shared" si="0"/>
        <v>4</v>
      </c>
      <c r="E15" s="122" t="s">
        <v>102</v>
      </c>
      <c r="F15" s="127">
        <f t="shared" si="1"/>
        <v>840</v>
      </c>
      <c r="G15" s="122">
        <v>1</v>
      </c>
      <c r="H15" s="128">
        <f t="shared" si="2"/>
        <v>210</v>
      </c>
      <c r="I15" s="122">
        <v>1</v>
      </c>
      <c r="J15" s="128">
        <f t="shared" si="3"/>
        <v>210</v>
      </c>
      <c r="K15" s="122">
        <v>1</v>
      </c>
      <c r="L15" s="128">
        <f t="shared" si="4"/>
        <v>210</v>
      </c>
      <c r="M15" s="122">
        <v>1</v>
      </c>
      <c r="N15" s="128">
        <f t="shared" si="5"/>
        <v>210</v>
      </c>
    </row>
    <row r="16" spans="1:15" s="129" customFormat="1">
      <c r="A16" s="122">
        <v>4</v>
      </c>
      <c r="B16" s="124" t="s">
        <v>108</v>
      </c>
      <c r="C16" s="125">
        <v>175</v>
      </c>
      <c r="D16" s="126">
        <f t="shared" si="0"/>
        <v>4</v>
      </c>
      <c r="E16" s="122" t="s">
        <v>102</v>
      </c>
      <c r="F16" s="127">
        <f t="shared" si="1"/>
        <v>700</v>
      </c>
      <c r="G16" s="122">
        <v>1</v>
      </c>
      <c r="H16" s="128">
        <f t="shared" si="2"/>
        <v>175</v>
      </c>
      <c r="I16" s="122">
        <v>1</v>
      </c>
      <c r="J16" s="128">
        <f t="shared" si="3"/>
        <v>175</v>
      </c>
      <c r="K16" s="122">
        <v>1</v>
      </c>
      <c r="L16" s="128">
        <f t="shared" si="4"/>
        <v>175</v>
      </c>
      <c r="M16" s="122">
        <v>1</v>
      </c>
      <c r="N16" s="128">
        <f t="shared" si="5"/>
        <v>175</v>
      </c>
    </row>
    <row r="17" spans="1:14" s="129" customFormat="1">
      <c r="A17" s="122">
        <v>5</v>
      </c>
      <c r="B17" s="124" t="s">
        <v>109</v>
      </c>
      <c r="C17" s="125">
        <v>165</v>
      </c>
      <c r="D17" s="126">
        <f t="shared" si="0"/>
        <v>4</v>
      </c>
      <c r="E17" s="122" t="s">
        <v>102</v>
      </c>
      <c r="F17" s="127">
        <f t="shared" si="1"/>
        <v>660</v>
      </c>
      <c r="G17" s="122">
        <v>1</v>
      </c>
      <c r="H17" s="128">
        <f t="shared" si="2"/>
        <v>165</v>
      </c>
      <c r="I17" s="122">
        <v>1</v>
      </c>
      <c r="J17" s="128">
        <f t="shared" si="3"/>
        <v>165</v>
      </c>
      <c r="K17" s="122">
        <v>1</v>
      </c>
      <c r="L17" s="128">
        <f t="shared" si="4"/>
        <v>165</v>
      </c>
      <c r="M17" s="122">
        <v>1</v>
      </c>
      <c r="N17" s="128">
        <f t="shared" si="5"/>
        <v>165</v>
      </c>
    </row>
    <row r="18" spans="1:14" s="129" customFormat="1">
      <c r="A18" s="122">
        <v>6</v>
      </c>
      <c r="B18" s="124" t="s">
        <v>101</v>
      </c>
      <c r="C18" s="130">
        <v>520</v>
      </c>
      <c r="D18" s="126">
        <f t="shared" si="0"/>
        <v>2</v>
      </c>
      <c r="E18" s="122" t="s">
        <v>97</v>
      </c>
      <c r="F18" s="127">
        <f t="shared" si="1"/>
        <v>1040</v>
      </c>
      <c r="G18" s="122">
        <v>1</v>
      </c>
      <c r="H18" s="128">
        <f t="shared" si="2"/>
        <v>520</v>
      </c>
      <c r="I18" s="122"/>
      <c r="J18" s="128">
        <f t="shared" si="3"/>
        <v>0</v>
      </c>
      <c r="K18" s="122">
        <v>1</v>
      </c>
      <c r="L18" s="128">
        <f t="shared" si="4"/>
        <v>520</v>
      </c>
      <c r="M18" s="122"/>
      <c r="N18" s="128">
        <f t="shared" si="5"/>
        <v>0</v>
      </c>
    </row>
    <row r="19" spans="1:14" s="129" customFormat="1">
      <c r="A19" s="122">
        <v>7</v>
      </c>
      <c r="B19" s="124" t="s">
        <v>100</v>
      </c>
      <c r="C19" s="130">
        <v>520</v>
      </c>
      <c r="D19" s="126">
        <f t="shared" si="0"/>
        <v>2</v>
      </c>
      <c r="E19" s="122" t="s">
        <v>97</v>
      </c>
      <c r="F19" s="127">
        <f t="shared" si="1"/>
        <v>1040</v>
      </c>
      <c r="G19" s="122">
        <v>1</v>
      </c>
      <c r="H19" s="128">
        <f t="shared" si="2"/>
        <v>520</v>
      </c>
      <c r="I19" s="122"/>
      <c r="J19" s="128">
        <f t="shared" si="3"/>
        <v>0</v>
      </c>
      <c r="K19" s="122">
        <v>1</v>
      </c>
      <c r="L19" s="128">
        <f t="shared" si="4"/>
        <v>520</v>
      </c>
      <c r="M19" s="122"/>
      <c r="N19" s="128">
        <f t="shared" si="5"/>
        <v>0</v>
      </c>
    </row>
    <row r="20" spans="1:14" s="129" customFormat="1">
      <c r="A20" s="122">
        <v>8</v>
      </c>
      <c r="B20" s="124" t="s">
        <v>99</v>
      </c>
      <c r="C20" s="125">
        <v>520</v>
      </c>
      <c r="D20" s="126">
        <f t="shared" si="0"/>
        <v>2</v>
      </c>
      <c r="E20" s="122" t="s">
        <v>97</v>
      </c>
      <c r="F20" s="127">
        <f t="shared" si="1"/>
        <v>1040</v>
      </c>
      <c r="G20" s="122">
        <v>1</v>
      </c>
      <c r="H20" s="128">
        <f t="shared" si="2"/>
        <v>520</v>
      </c>
      <c r="I20" s="122"/>
      <c r="J20" s="128">
        <f t="shared" si="3"/>
        <v>0</v>
      </c>
      <c r="K20" s="122">
        <v>1</v>
      </c>
      <c r="L20" s="128">
        <f t="shared" si="4"/>
        <v>520</v>
      </c>
      <c r="M20" s="122"/>
      <c r="N20" s="128">
        <f t="shared" si="5"/>
        <v>0</v>
      </c>
    </row>
    <row r="21" spans="1:14" s="129" customFormat="1">
      <c r="A21" s="122">
        <v>9</v>
      </c>
      <c r="B21" s="124" t="s">
        <v>98</v>
      </c>
      <c r="C21" s="125">
        <v>520</v>
      </c>
      <c r="D21" s="126">
        <f t="shared" si="0"/>
        <v>2</v>
      </c>
      <c r="E21" s="122" t="s">
        <v>97</v>
      </c>
      <c r="F21" s="127">
        <f t="shared" si="1"/>
        <v>1040</v>
      </c>
      <c r="G21" s="122">
        <v>1</v>
      </c>
      <c r="H21" s="128">
        <f t="shared" si="2"/>
        <v>520</v>
      </c>
      <c r="I21" s="122"/>
      <c r="J21" s="128">
        <f t="shared" si="3"/>
        <v>0</v>
      </c>
      <c r="K21" s="122">
        <v>1</v>
      </c>
      <c r="L21" s="128">
        <f t="shared" si="4"/>
        <v>520</v>
      </c>
      <c r="M21" s="122"/>
      <c r="N21" s="128">
        <f t="shared" si="5"/>
        <v>0</v>
      </c>
    </row>
    <row r="22" spans="1:14" s="129" customFormat="1">
      <c r="A22" s="122">
        <v>10</v>
      </c>
      <c r="B22" s="124" t="s">
        <v>96</v>
      </c>
      <c r="C22" s="125">
        <v>10</v>
      </c>
      <c r="D22" s="126">
        <f t="shared" si="0"/>
        <v>40</v>
      </c>
      <c r="E22" s="122" t="s">
        <v>7</v>
      </c>
      <c r="F22" s="127">
        <f t="shared" si="1"/>
        <v>400</v>
      </c>
      <c r="G22" s="122">
        <v>10</v>
      </c>
      <c r="H22" s="128">
        <f t="shared" si="2"/>
        <v>100</v>
      </c>
      <c r="I22" s="122">
        <v>10</v>
      </c>
      <c r="J22" s="128">
        <f t="shared" si="3"/>
        <v>100</v>
      </c>
      <c r="K22" s="122">
        <v>10</v>
      </c>
      <c r="L22" s="128">
        <f t="shared" si="4"/>
        <v>100</v>
      </c>
      <c r="M22" s="122">
        <v>10</v>
      </c>
      <c r="N22" s="128">
        <f t="shared" si="5"/>
        <v>100</v>
      </c>
    </row>
    <row r="23" spans="1:14" s="129" customFormat="1">
      <c r="A23" s="122">
        <v>11</v>
      </c>
      <c r="B23" s="124" t="s">
        <v>110</v>
      </c>
      <c r="C23" s="125">
        <v>500</v>
      </c>
      <c r="D23" s="126">
        <f t="shared" si="0"/>
        <v>1</v>
      </c>
      <c r="E23" s="122" t="s">
        <v>7</v>
      </c>
      <c r="F23" s="127">
        <f t="shared" si="1"/>
        <v>500</v>
      </c>
      <c r="G23" s="122"/>
      <c r="H23" s="128">
        <f t="shared" si="2"/>
        <v>0</v>
      </c>
      <c r="I23" s="122"/>
      <c r="J23" s="128">
        <f t="shared" si="3"/>
        <v>0</v>
      </c>
      <c r="K23" s="122">
        <v>1</v>
      </c>
      <c r="L23" s="128">
        <f t="shared" si="4"/>
        <v>500</v>
      </c>
      <c r="M23" s="122"/>
      <c r="N23" s="128">
        <f t="shared" si="5"/>
        <v>0</v>
      </c>
    </row>
    <row r="24" spans="1:14" s="129" customFormat="1">
      <c r="A24" s="122">
        <v>12</v>
      </c>
      <c r="B24" s="124" t="s">
        <v>111</v>
      </c>
      <c r="C24" s="125">
        <v>150</v>
      </c>
      <c r="D24" s="126">
        <f t="shared" si="0"/>
        <v>4</v>
      </c>
      <c r="E24" s="122" t="s">
        <v>7</v>
      </c>
      <c r="F24" s="127">
        <f t="shared" si="1"/>
        <v>600</v>
      </c>
      <c r="G24" s="122">
        <v>1</v>
      </c>
      <c r="H24" s="128">
        <f t="shared" si="2"/>
        <v>150</v>
      </c>
      <c r="I24" s="122">
        <v>1</v>
      </c>
      <c r="J24" s="128">
        <f t="shared" si="3"/>
        <v>150</v>
      </c>
      <c r="K24" s="122">
        <v>1</v>
      </c>
      <c r="L24" s="128">
        <f t="shared" si="4"/>
        <v>150</v>
      </c>
      <c r="M24" s="122">
        <v>1</v>
      </c>
      <c r="N24" s="128">
        <f t="shared" si="5"/>
        <v>150</v>
      </c>
    </row>
    <row r="25" spans="1:14" s="129" customFormat="1">
      <c r="A25" s="122">
        <v>13</v>
      </c>
      <c r="B25" s="124" t="s">
        <v>112</v>
      </c>
      <c r="C25" s="125">
        <v>500</v>
      </c>
      <c r="D25" s="126">
        <f t="shared" si="0"/>
        <v>1</v>
      </c>
      <c r="E25" s="122" t="s">
        <v>7</v>
      </c>
      <c r="F25" s="127">
        <f t="shared" si="1"/>
        <v>500</v>
      </c>
      <c r="G25" s="122"/>
      <c r="H25" s="128">
        <f t="shared" si="2"/>
        <v>0</v>
      </c>
      <c r="I25" s="122"/>
      <c r="J25" s="128">
        <f t="shared" si="3"/>
        <v>0</v>
      </c>
      <c r="K25" s="122">
        <v>1</v>
      </c>
      <c r="L25" s="128">
        <f t="shared" si="4"/>
        <v>500</v>
      </c>
      <c r="M25" s="122"/>
      <c r="N25" s="128">
        <f t="shared" si="5"/>
        <v>0</v>
      </c>
    </row>
    <row r="26" spans="1:14" s="129" customFormat="1">
      <c r="A26" s="122">
        <v>14</v>
      </c>
      <c r="B26" s="124" t="s">
        <v>113</v>
      </c>
      <c r="C26" s="125">
        <v>50</v>
      </c>
      <c r="D26" s="126">
        <f t="shared" si="0"/>
        <v>1</v>
      </c>
      <c r="E26" s="122" t="s">
        <v>28</v>
      </c>
      <c r="F26" s="127">
        <f t="shared" si="1"/>
        <v>50</v>
      </c>
      <c r="G26" s="122"/>
      <c r="H26" s="128">
        <f t="shared" si="2"/>
        <v>0</v>
      </c>
      <c r="I26" s="122"/>
      <c r="J26" s="128">
        <f t="shared" si="3"/>
        <v>0</v>
      </c>
      <c r="K26" s="122">
        <v>1</v>
      </c>
      <c r="L26" s="128">
        <f t="shared" si="4"/>
        <v>50</v>
      </c>
      <c r="M26" s="122"/>
      <c r="N26" s="128">
        <f t="shared" si="5"/>
        <v>0</v>
      </c>
    </row>
    <row r="27" spans="1:14" s="129" customFormat="1">
      <c r="A27" s="122">
        <v>15</v>
      </c>
      <c r="B27" s="124" t="s">
        <v>95</v>
      </c>
      <c r="C27" s="125">
        <v>50</v>
      </c>
      <c r="D27" s="126">
        <f t="shared" si="0"/>
        <v>2</v>
      </c>
      <c r="E27" s="122" t="s">
        <v>7</v>
      </c>
      <c r="F27" s="127">
        <f t="shared" si="1"/>
        <v>100</v>
      </c>
      <c r="G27" s="122">
        <v>1</v>
      </c>
      <c r="H27" s="128">
        <f t="shared" si="2"/>
        <v>50</v>
      </c>
      <c r="I27" s="122"/>
      <c r="J27" s="128">
        <f t="shared" si="3"/>
        <v>0</v>
      </c>
      <c r="K27" s="122">
        <v>1</v>
      </c>
      <c r="L27" s="128">
        <f t="shared" si="4"/>
        <v>50</v>
      </c>
      <c r="M27" s="122"/>
      <c r="N27" s="128">
        <f t="shared" si="5"/>
        <v>0</v>
      </c>
    </row>
    <row r="28" spans="1:14" s="129" customFormat="1">
      <c r="A28" s="122">
        <v>16</v>
      </c>
      <c r="B28" s="124" t="s">
        <v>94</v>
      </c>
      <c r="C28" s="125">
        <v>60</v>
      </c>
      <c r="D28" s="126">
        <f t="shared" si="0"/>
        <v>1</v>
      </c>
      <c r="E28" s="122" t="s">
        <v>28</v>
      </c>
      <c r="F28" s="127">
        <f t="shared" si="1"/>
        <v>60</v>
      </c>
      <c r="G28" s="122"/>
      <c r="H28" s="128">
        <f t="shared" si="2"/>
        <v>0</v>
      </c>
      <c r="I28" s="122"/>
      <c r="J28" s="128">
        <f t="shared" si="3"/>
        <v>0</v>
      </c>
      <c r="K28" s="122">
        <v>1</v>
      </c>
      <c r="L28" s="128">
        <f t="shared" si="4"/>
        <v>60</v>
      </c>
      <c r="M28" s="122"/>
      <c r="N28" s="128">
        <f t="shared" si="5"/>
        <v>0</v>
      </c>
    </row>
    <row r="29" spans="1:14" s="129" customFormat="1">
      <c r="A29" s="122">
        <v>17</v>
      </c>
      <c r="B29" s="124" t="s">
        <v>93</v>
      </c>
      <c r="C29" s="125">
        <v>25</v>
      </c>
      <c r="D29" s="126">
        <f t="shared" si="0"/>
        <v>1</v>
      </c>
      <c r="E29" s="122" t="s">
        <v>28</v>
      </c>
      <c r="F29" s="127">
        <f t="shared" si="1"/>
        <v>25</v>
      </c>
      <c r="G29" s="122"/>
      <c r="H29" s="128">
        <f t="shared" si="2"/>
        <v>0</v>
      </c>
      <c r="I29" s="122"/>
      <c r="J29" s="128">
        <f t="shared" si="3"/>
        <v>0</v>
      </c>
      <c r="K29" s="122">
        <v>1</v>
      </c>
      <c r="L29" s="128">
        <f t="shared" si="4"/>
        <v>25</v>
      </c>
      <c r="M29" s="122"/>
      <c r="N29" s="128">
        <f t="shared" si="5"/>
        <v>0</v>
      </c>
    </row>
    <row r="30" spans="1:14" s="129" customFormat="1">
      <c r="A30" s="122">
        <v>18</v>
      </c>
      <c r="B30" s="124" t="s">
        <v>92</v>
      </c>
      <c r="C30" s="125">
        <v>300</v>
      </c>
      <c r="D30" s="126">
        <f t="shared" si="0"/>
        <v>1</v>
      </c>
      <c r="E30" s="122" t="s">
        <v>7</v>
      </c>
      <c r="F30" s="127">
        <f t="shared" si="1"/>
        <v>300</v>
      </c>
      <c r="G30" s="122"/>
      <c r="H30" s="128">
        <f t="shared" si="2"/>
        <v>0</v>
      </c>
      <c r="I30" s="122">
        <v>1</v>
      </c>
      <c r="J30" s="128">
        <f t="shared" si="3"/>
        <v>300</v>
      </c>
      <c r="K30" s="122"/>
      <c r="L30" s="128">
        <f t="shared" si="4"/>
        <v>0</v>
      </c>
      <c r="M30" s="122"/>
      <c r="N30" s="128">
        <f t="shared" si="5"/>
        <v>0</v>
      </c>
    </row>
    <row r="31" spans="1:14" s="129" customFormat="1">
      <c r="A31" s="122">
        <v>19</v>
      </c>
      <c r="B31" s="124" t="s">
        <v>91</v>
      </c>
      <c r="C31" s="125">
        <v>40</v>
      </c>
      <c r="D31" s="126">
        <f t="shared" si="0"/>
        <v>2</v>
      </c>
      <c r="E31" s="122" t="s">
        <v>90</v>
      </c>
      <c r="F31" s="127">
        <f t="shared" si="1"/>
        <v>80</v>
      </c>
      <c r="G31" s="122">
        <v>1</v>
      </c>
      <c r="H31" s="128">
        <f t="shared" si="2"/>
        <v>40</v>
      </c>
      <c r="I31" s="122">
        <v>1</v>
      </c>
      <c r="J31" s="128">
        <f t="shared" si="3"/>
        <v>40</v>
      </c>
      <c r="K31" s="122"/>
      <c r="L31" s="128">
        <f t="shared" si="4"/>
        <v>0</v>
      </c>
      <c r="M31" s="122"/>
      <c r="N31" s="128">
        <f t="shared" si="5"/>
        <v>0</v>
      </c>
    </row>
    <row r="32" spans="1:14" s="129" customFormat="1">
      <c r="A32" s="122">
        <v>20</v>
      </c>
      <c r="B32" s="124" t="s">
        <v>89</v>
      </c>
      <c r="C32" s="125">
        <v>200</v>
      </c>
      <c r="D32" s="126">
        <f t="shared" si="0"/>
        <v>1</v>
      </c>
      <c r="E32" s="122" t="s">
        <v>7</v>
      </c>
      <c r="F32" s="127">
        <f t="shared" si="1"/>
        <v>200</v>
      </c>
      <c r="G32" s="122"/>
      <c r="H32" s="128">
        <f t="shared" si="2"/>
        <v>0</v>
      </c>
      <c r="I32" s="122">
        <v>1</v>
      </c>
      <c r="J32" s="128">
        <f t="shared" si="3"/>
        <v>200</v>
      </c>
      <c r="K32" s="122"/>
      <c r="L32" s="128">
        <f t="shared" si="4"/>
        <v>0</v>
      </c>
      <c r="M32" s="122"/>
      <c r="N32" s="128">
        <f t="shared" si="5"/>
        <v>0</v>
      </c>
    </row>
    <row r="33" spans="1:14" s="129" customFormat="1">
      <c r="A33" s="122">
        <v>21</v>
      </c>
      <c r="B33" s="124" t="s">
        <v>88</v>
      </c>
      <c r="C33" s="125">
        <v>20</v>
      </c>
      <c r="D33" s="126">
        <f t="shared" si="0"/>
        <v>1</v>
      </c>
      <c r="E33" s="122" t="s">
        <v>28</v>
      </c>
      <c r="F33" s="127">
        <f t="shared" si="1"/>
        <v>20</v>
      </c>
      <c r="G33" s="122"/>
      <c r="H33" s="128">
        <f t="shared" si="2"/>
        <v>0</v>
      </c>
      <c r="I33" s="122">
        <v>1</v>
      </c>
      <c r="J33" s="128">
        <f t="shared" si="3"/>
        <v>20</v>
      </c>
      <c r="K33" s="122"/>
      <c r="L33" s="128">
        <f t="shared" si="4"/>
        <v>0</v>
      </c>
      <c r="M33" s="122"/>
      <c r="N33" s="128">
        <f t="shared" si="5"/>
        <v>0</v>
      </c>
    </row>
    <row r="34" spans="1:14" s="129" customFormat="1">
      <c r="A34" s="122">
        <v>22</v>
      </c>
      <c r="B34" s="124" t="s">
        <v>87</v>
      </c>
      <c r="C34" s="125">
        <v>6.5</v>
      </c>
      <c r="D34" s="126">
        <f t="shared" si="0"/>
        <v>20</v>
      </c>
      <c r="E34" s="122" t="s">
        <v>7</v>
      </c>
      <c r="F34" s="127">
        <f t="shared" si="1"/>
        <v>130</v>
      </c>
      <c r="G34" s="122">
        <v>5</v>
      </c>
      <c r="H34" s="128">
        <f t="shared" si="2"/>
        <v>32.5</v>
      </c>
      <c r="I34" s="122">
        <v>5</v>
      </c>
      <c r="J34" s="128">
        <f t="shared" si="3"/>
        <v>32.5</v>
      </c>
      <c r="K34" s="122">
        <v>5</v>
      </c>
      <c r="L34" s="128">
        <f t="shared" si="4"/>
        <v>32.5</v>
      </c>
      <c r="M34" s="122">
        <v>5</v>
      </c>
      <c r="N34" s="128">
        <f t="shared" si="5"/>
        <v>32.5</v>
      </c>
    </row>
    <row r="35" spans="1:14" s="129" customFormat="1">
      <c r="A35" s="122">
        <v>23</v>
      </c>
      <c r="B35" s="124" t="s">
        <v>86</v>
      </c>
      <c r="C35" s="125">
        <v>6</v>
      </c>
      <c r="D35" s="126">
        <f t="shared" si="0"/>
        <v>20</v>
      </c>
      <c r="E35" s="122" t="s">
        <v>7</v>
      </c>
      <c r="F35" s="127">
        <f t="shared" si="1"/>
        <v>120</v>
      </c>
      <c r="G35" s="122">
        <v>5</v>
      </c>
      <c r="H35" s="128">
        <f t="shared" si="2"/>
        <v>30</v>
      </c>
      <c r="I35" s="122">
        <v>5</v>
      </c>
      <c r="J35" s="128">
        <f t="shared" si="3"/>
        <v>30</v>
      </c>
      <c r="K35" s="122">
        <v>5</v>
      </c>
      <c r="L35" s="128">
        <f t="shared" si="4"/>
        <v>30</v>
      </c>
      <c r="M35" s="122">
        <v>5</v>
      </c>
      <c r="N35" s="128">
        <f t="shared" si="5"/>
        <v>30</v>
      </c>
    </row>
    <row r="36" spans="1:14" s="129" customFormat="1">
      <c r="A36" s="122">
        <v>24</v>
      </c>
      <c r="B36" s="124" t="s">
        <v>85</v>
      </c>
      <c r="C36" s="125">
        <v>5</v>
      </c>
      <c r="D36" s="126">
        <f t="shared" si="0"/>
        <v>20</v>
      </c>
      <c r="E36" s="122" t="s">
        <v>7</v>
      </c>
      <c r="F36" s="127">
        <f t="shared" si="1"/>
        <v>100</v>
      </c>
      <c r="G36" s="122">
        <v>5</v>
      </c>
      <c r="H36" s="128">
        <f t="shared" si="2"/>
        <v>25</v>
      </c>
      <c r="I36" s="122">
        <v>5</v>
      </c>
      <c r="J36" s="128">
        <f t="shared" si="3"/>
        <v>25</v>
      </c>
      <c r="K36" s="122">
        <v>5</v>
      </c>
      <c r="L36" s="128">
        <f t="shared" si="4"/>
        <v>25</v>
      </c>
      <c r="M36" s="122">
        <v>5</v>
      </c>
      <c r="N36" s="128">
        <f t="shared" si="5"/>
        <v>25</v>
      </c>
    </row>
    <row r="37" spans="1:14" s="129" customFormat="1">
      <c r="A37" s="122">
        <v>25</v>
      </c>
      <c r="B37" s="124" t="s">
        <v>84</v>
      </c>
      <c r="C37" s="125">
        <v>4.5</v>
      </c>
      <c r="D37" s="126">
        <f t="shared" si="0"/>
        <v>20</v>
      </c>
      <c r="E37" s="122" t="s">
        <v>7</v>
      </c>
      <c r="F37" s="127">
        <f t="shared" si="1"/>
        <v>90</v>
      </c>
      <c r="G37" s="122">
        <v>5</v>
      </c>
      <c r="H37" s="128">
        <f t="shared" si="2"/>
        <v>22.5</v>
      </c>
      <c r="I37" s="122">
        <v>5</v>
      </c>
      <c r="J37" s="128">
        <f t="shared" si="3"/>
        <v>22.5</v>
      </c>
      <c r="K37" s="122">
        <v>5</v>
      </c>
      <c r="L37" s="128">
        <f t="shared" si="4"/>
        <v>22.5</v>
      </c>
      <c r="M37" s="122">
        <v>5</v>
      </c>
      <c r="N37" s="128">
        <f t="shared" si="5"/>
        <v>22.5</v>
      </c>
    </row>
    <row r="38" spans="1:14" s="129" customFormat="1">
      <c r="A38" s="122">
        <v>26</v>
      </c>
      <c r="B38" s="124" t="s">
        <v>81</v>
      </c>
      <c r="C38" s="130">
        <v>150</v>
      </c>
      <c r="D38" s="126">
        <f t="shared" si="0"/>
        <v>1</v>
      </c>
      <c r="E38" s="122" t="s">
        <v>7</v>
      </c>
      <c r="F38" s="127">
        <f t="shared" si="1"/>
        <v>150</v>
      </c>
      <c r="G38" s="122">
        <v>1</v>
      </c>
      <c r="H38" s="128">
        <f t="shared" si="2"/>
        <v>150</v>
      </c>
      <c r="I38" s="122"/>
      <c r="J38" s="128">
        <f t="shared" si="3"/>
        <v>0</v>
      </c>
      <c r="K38" s="122"/>
      <c r="L38" s="128">
        <f t="shared" si="4"/>
        <v>0</v>
      </c>
      <c r="M38" s="122"/>
      <c r="N38" s="128">
        <f t="shared" si="5"/>
        <v>0</v>
      </c>
    </row>
    <row r="39" spans="1:14" s="129" customFormat="1">
      <c r="A39" s="122">
        <v>27</v>
      </c>
      <c r="B39" s="124" t="s">
        <v>80</v>
      </c>
      <c r="C39" s="130">
        <v>250</v>
      </c>
      <c r="D39" s="126">
        <f t="shared" si="0"/>
        <v>1</v>
      </c>
      <c r="E39" s="122" t="s">
        <v>7</v>
      </c>
      <c r="F39" s="127">
        <f t="shared" si="1"/>
        <v>250</v>
      </c>
      <c r="G39" s="122"/>
      <c r="H39" s="128">
        <f t="shared" si="2"/>
        <v>0</v>
      </c>
      <c r="I39" s="122"/>
      <c r="J39" s="128">
        <f t="shared" si="3"/>
        <v>0</v>
      </c>
      <c r="K39" s="122"/>
      <c r="L39" s="128">
        <f t="shared" si="4"/>
        <v>0</v>
      </c>
      <c r="M39" s="122">
        <v>1</v>
      </c>
      <c r="N39" s="128">
        <f t="shared" si="5"/>
        <v>250</v>
      </c>
    </row>
    <row r="40" spans="1:14" s="129" customFormat="1">
      <c r="A40" s="122">
        <v>28</v>
      </c>
      <c r="B40" s="124" t="s">
        <v>79</v>
      </c>
      <c r="C40" s="130">
        <v>10</v>
      </c>
      <c r="D40" s="126">
        <f t="shared" si="0"/>
        <v>10</v>
      </c>
      <c r="E40" s="122" t="s">
        <v>7</v>
      </c>
      <c r="F40" s="127">
        <f t="shared" si="1"/>
        <v>100</v>
      </c>
      <c r="G40" s="122"/>
      <c r="H40" s="128">
        <f t="shared" si="2"/>
        <v>0</v>
      </c>
      <c r="I40" s="122"/>
      <c r="J40" s="128">
        <f t="shared" si="3"/>
        <v>0</v>
      </c>
      <c r="K40" s="122"/>
      <c r="L40" s="128">
        <f t="shared" si="4"/>
        <v>0</v>
      </c>
      <c r="M40" s="122">
        <v>10</v>
      </c>
      <c r="N40" s="128">
        <f t="shared" si="5"/>
        <v>100</v>
      </c>
    </row>
    <row r="41" spans="1:14">
      <c r="A41" s="122">
        <v>29</v>
      </c>
      <c r="B41" s="124" t="s">
        <v>78</v>
      </c>
      <c r="C41" s="130">
        <v>300</v>
      </c>
      <c r="D41" s="126">
        <f t="shared" si="0"/>
        <v>2</v>
      </c>
      <c r="E41" s="122" t="s">
        <v>7</v>
      </c>
      <c r="F41" s="127">
        <f t="shared" si="1"/>
        <v>600</v>
      </c>
      <c r="G41" s="122"/>
      <c r="H41" s="128">
        <f t="shared" si="2"/>
        <v>0</v>
      </c>
      <c r="I41" s="122"/>
      <c r="J41" s="128">
        <f t="shared" si="3"/>
        <v>0</v>
      </c>
      <c r="K41" s="122"/>
      <c r="L41" s="128">
        <f t="shared" si="4"/>
        <v>0</v>
      </c>
      <c r="M41" s="122">
        <v>2</v>
      </c>
      <c r="N41" s="128">
        <f t="shared" si="5"/>
        <v>600</v>
      </c>
    </row>
    <row r="42" spans="1:14">
      <c r="A42" s="122">
        <v>30</v>
      </c>
      <c r="B42" s="124" t="s">
        <v>77</v>
      </c>
      <c r="C42" s="130">
        <v>40</v>
      </c>
      <c r="D42" s="126">
        <f t="shared" si="0"/>
        <v>4</v>
      </c>
      <c r="E42" s="122" t="s">
        <v>7</v>
      </c>
      <c r="F42" s="127">
        <f t="shared" si="1"/>
        <v>160</v>
      </c>
      <c r="G42" s="122">
        <v>1</v>
      </c>
      <c r="H42" s="128">
        <f t="shared" si="2"/>
        <v>40</v>
      </c>
      <c r="I42" s="122">
        <v>1</v>
      </c>
      <c r="J42" s="128">
        <f t="shared" si="3"/>
        <v>40</v>
      </c>
      <c r="K42" s="122">
        <v>1</v>
      </c>
      <c r="L42" s="128">
        <f t="shared" si="4"/>
        <v>40</v>
      </c>
      <c r="M42" s="122">
        <v>1</v>
      </c>
      <c r="N42" s="128">
        <f t="shared" si="5"/>
        <v>40</v>
      </c>
    </row>
    <row r="43" spans="1:14">
      <c r="A43" s="122">
        <v>31</v>
      </c>
      <c r="B43" s="124" t="s">
        <v>76</v>
      </c>
      <c r="C43" s="130">
        <v>50</v>
      </c>
      <c r="D43" s="126">
        <f t="shared" si="0"/>
        <v>2</v>
      </c>
      <c r="E43" s="122" t="s">
        <v>7</v>
      </c>
      <c r="F43" s="127">
        <f t="shared" si="1"/>
        <v>100</v>
      </c>
      <c r="G43" s="122">
        <v>1</v>
      </c>
      <c r="H43" s="128">
        <f t="shared" si="2"/>
        <v>50</v>
      </c>
      <c r="I43" s="122"/>
      <c r="J43" s="128">
        <f t="shared" si="3"/>
        <v>0</v>
      </c>
      <c r="K43" s="122">
        <v>1</v>
      </c>
      <c r="L43" s="128">
        <f t="shared" si="4"/>
        <v>50</v>
      </c>
      <c r="M43" s="122"/>
      <c r="N43" s="128">
        <f t="shared" si="5"/>
        <v>0</v>
      </c>
    </row>
    <row r="44" spans="1:14">
      <c r="A44" s="122">
        <v>36</v>
      </c>
      <c r="B44" s="124" t="s">
        <v>75</v>
      </c>
      <c r="C44" s="130">
        <v>75</v>
      </c>
      <c r="D44" s="126">
        <f t="shared" si="0"/>
        <v>2</v>
      </c>
      <c r="E44" s="122" t="s">
        <v>7</v>
      </c>
      <c r="F44" s="127">
        <f t="shared" si="1"/>
        <v>150</v>
      </c>
      <c r="G44" s="122"/>
      <c r="H44" s="128">
        <f t="shared" si="2"/>
        <v>0</v>
      </c>
      <c r="I44" s="122">
        <v>1</v>
      </c>
      <c r="J44" s="128">
        <f t="shared" si="3"/>
        <v>75</v>
      </c>
      <c r="K44" s="122"/>
      <c r="L44" s="128">
        <f t="shared" si="4"/>
        <v>0</v>
      </c>
      <c r="M44" s="122">
        <v>1</v>
      </c>
      <c r="N44" s="128">
        <f t="shared" si="5"/>
        <v>75</v>
      </c>
    </row>
    <row r="45" spans="1:14">
      <c r="A45" s="122">
        <v>37</v>
      </c>
      <c r="B45" s="124" t="s">
        <v>74</v>
      </c>
      <c r="C45" s="130">
        <v>40</v>
      </c>
      <c r="D45" s="126">
        <f t="shared" si="0"/>
        <v>2</v>
      </c>
      <c r="E45" s="122" t="s">
        <v>7</v>
      </c>
      <c r="F45" s="127">
        <f t="shared" si="1"/>
        <v>80</v>
      </c>
      <c r="G45" s="122"/>
      <c r="H45" s="128">
        <f t="shared" si="2"/>
        <v>0</v>
      </c>
      <c r="I45" s="122">
        <v>1</v>
      </c>
      <c r="J45" s="128">
        <f t="shared" si="3"/>
        <v>40</v>
      </c>
      <c r="K45" s="122"/>
      <c r="L45" s="128">
        <f t="shared" si="4"/>
        <v>0</v>
      </c>
      <c r="M45" s="122">
        <v>1</v>
      </c>
      <c r="N45" s="128">
        <f t="shared" si="5"/>
        <v>40</v>
      </c>
    </row>
    <row r="46" spans="1:14">
      <c r="A46" s="122">
        <v>38</v>
      </c>
      <c r="B46" s="124" t="s">
        <v>73</v>
      </c>
      <c r="C46" s="130">
        <v>45</v>
      </c>
      <c r="D46" s="126">
        <f t="shared" si="0"/>
        <v>2</v>
      </c>
      <c r="E46" s="122" t="s">
        <v>7</v>
      </c>
      <c r="F46" s="127">
        <f t="shared" si="1"/>
        <v>90</v>
      </c>
      <c r="G46" s="122"/>
      <c r="H46" s="128">
        <f t="shared" si="2"/>
        <v>0</v>
      </c>
      <c r="I46" s="122">
        <v>1</v>
      </c>
      <c r="J46" s="128">
        <f t="shared" si="3"/>
        <v>45</v>
      </c>
      <c r="K46" s="122"/>
      <c r="L46" s="128">
        <f t="shared" si="4"/>
        <v>0</v>
      </c>
      <c r="M46" s="122">
        <v>1</v>
      </c>
      <c r="N46" s="128">
        <f t="shared" si="5"/>
        <v>45</v>
      </c>
    </row>
    <row r="47" spans="1:14">
      <c r="A47" s="122">
        <v>39</v>
      </c>
      <c r="B47" s="124" t="s">
        <v>72</v>
      </c>
      <c r="C47" s="130">
        <v>30</v>
      </c>
      <c r="D47" s="126">
        <f t="shared" si="0"/>
        <v>2</v>
      </c>
      <c r="E47" s="122" t="s">
        <v>7</v>
      </c>
      <c r="F47" s="127">
        <f t="shared" si="1"/>
        <v>60</v>
      </c>
      <c r="G47" s="122"/>
      <c r="H47" s="128">
        <f t="shared" si="2"/>
        <v>0</v>
      </c>
      <c r="I47" s="122">
        <v>1</v>
      </c>
      <c r="J47" s="128">
        <f t="shared" si="3"/>
        <v>30</v>
      </c>
      <c r="K47" s="122"/>
      <c r="L47" s="128">
        <f t="shared" si="4"/>
        <v>0</v>
      </c>
      <c r="M47" s="122">
        <v>1</v>
      </c>
      <c r="N47" s="128">
        <f t="shared" si="5"/>
        <v>30</v>
      </c>
    </row>
    <row r="48" spans="1:14" s="129" customFormat="1">
      <c r="A48" s="122">
        <v>40</v>
      </c>
      <c r="B48" s="124" t="s">
        <v>71</v>
      </c>
      <c r="C48" s="125">
        <v>35</v>
      </c>
      <c r="D48" s="126">
        <f t="shared" si="0"/>
        <v>2</v>
      </c>
      <c r="E48" s="122" t="s">
        <v>7</v>
      </c>
      <c r="F48" s="127">
        <f t="shared" si="1"/>
        <v>70</v>
      </c>
      <c r="G48" s="122"/>
      <c r="H48" s="128">
        <f t="shared" si="2"/>
        <v>0</v>
      </c>
      <c r="I48" s="122">
        <v>1</v>
      </c>
      <c r="J48" s="128">
        <f t="shared" si="3"/>
        <v>35</v>
      </c>
      <c r="K48" s="122"/>
      <c r="L48" s="128">
        <f t="shared" si="4"/>
        <v>0</v>
      </c>
      <c r="M48" s="122">
        <v>1</v>
      </c>
      <c r="N48" s="128">
        <f t="shared" si="5"/>
        <v>35</v>
      </c>
    </row>
    <row r="49" spans="1:14" ht="15" customHeight="1">
      <c r="A49" s="122"/>
      <c r="B49" s="124"/>
      <c r="C49" s="130">
        <f t="shared" ref="C49:N49" si="6">SUM(C13:C48)</f>
        <v>6002</v>
      </c>
      <c r="D49" s="130">
        <f t="shared" si="6"/>
        <v>194</v>
      </c>
      <c r="E49" s="130">
        <f t="shared" si="6"/>
        <v>0</v>
      </c>
      <c r="F49" s="130">
        <f t="shared" si="6"/>
        <v>13125</v>
      </c>
      <c r="G49" s="130">
        <f t="shared" si="6"/>
        <v>45</v>
      </c>
      <c r="H49" s="130">
        <f t="shared" si="6"/>
        <v>3740</v>
      </c>
      <c r="I49" s="130">
        <f t="shared" si="6"/>
        <v>46</v>
      </c>
      <c r="J49" s="130">
        <f t="shared" si="6"/>
        <v>2155</v>
      </c>
      <c r="K49" s="130">
        <f t="shared" si="6"/>
        <v>48</v>
      </c>
      <c r="L49" s="130">
        <f t="shared" si="6"/>
        <v>4685</v>
      </c>
      <c r="M49" s="130">
        <f t="shared" si="6"/>
        <v>55</v>
      </c>
      <c r="N49" s="130">
        <f t="shared" si="6"/>
        <v>2545</v>
      </c>
    </row>
    <row r="50" spans="1:14">
      <c r="A50" s="122" t="s">
        <v>66</v>
      </c>
      <c r="B50" s="124"/>
      <c r="C50" s="130"/>
      <c r="D50" s="131"/>
      <c r="E50" s="132"/>
      <c r="F50" s="127"/>
      <c r="G50" s="122"/>
      <c r="H50" s="128"/>
      <c r="I50" s="122"/>
      <c r="J50" s="128"/>
      <c r="K50" s="122"/>
      <c r="L50" s="128"/>
      <c r="M50" s="122"/>
      <c r="N50" s="128"/>
    </row>
    <row r="51" spans="1:14" ht="8.25" customHeight="1">
      <c r="A51" s="93"/>
      <c r="B51" s="101"/>
      <c r="C51" s="133"/>
      <c r="D51" s="134"/>
      <c r="E51" s="135"/>
      <c r="F51" s="136"/>
      <c r="G51" s="136"/>
      <c r="H51" s="101"/>
      <c r="I51" s="101"/>
      <c r="J51" s="101"/>
      <c r="K51" s="101"/>
      <c r="L51" s="101"/>
      <c r="M51" s="101"/>
      <c r="N51" s="102"/>
    </row>
    <row r="52" spans="1:14">
      <c r="A52" s="137"/>
      <c r="B52" s="136" t="s">
        <v>2</v>
      </c>
      <c r="C52" s="138"/>
      <c r="D52" s="139"/>
      <c r="E52" s="140"/>
      <c r="F52" s="136"/>
      <c r="G52" s="136"/>
      <c r="H52" s="136"/>
      <c r="I52" s="136"/>
      <c r="J52" s="136"/>
      <c r="K52" s="136"/>
      <c r="L52" s="136"/>
      <c r="M52" s="136"/>
      <c r="N52" s="141"/>
    </row>
    <row r="53" spans="1:14">
      <c r="A53" s="137"/>
      <c r="B53" s="136"/>
      <c r="C53" s="138"/>
      <c r="D53" s="139"/>
      <c r="E53" s="140"/>
      <c r="F53" s="136"/>
      <c r="G53" s="136"/>
      <c r="H53" s="136" t="s">
        <v>1</v>
      </c>
      <c r="I53" s="136"/>
      <c r="J53" s="1003" t="s">
        <v>792</v>
      </c>
      <c r="K53" s="1003"/>
      <c r="L53" s="1003"/>
      <c r="M53" s="136"/>
      <c r="N53" s="141"/>
    </row>
    <row r="54" spans="1:14">
      <c r="A54" s="137"/>
      <c r="B54" s="136"/>
      <c r="C54" s="138"/>
      <c r="D54" s="139"/>
      <c r="E54" s="140"/>
      <c r="F54" s="136"/>
      <c r="G54" s="136"/>
      <c r="H54" s="136"/>
      <c r="I54" s="136"/>
      <c r="J54" s="1004" t="s">
        <v>0</v>
      </c>
      <c r="K54" s="1004"/>
      <c r="L54" s="1004"/>
      <c r="M54" s="136"/>
      <c r="N54" s="141"/>
    </row>
    <row r="55" spans="1:14">
      <c r="A55" s="107"/>
      <c r="B55" s="109"/>
      <c r="C55" s="104"/>
      <c r="D55" s="105"/>
      <c r="E55" s="106"/>
      <c r="F55" s="109"/>
      <c r="G55" s="109"/>
      <c r="H55" s="109"/>
      <c r="I55" s="109"/>
      <c r="J55" s="109"/>
      <c r="K55" s="109"/>
      <c r="L55" s="109"/>
      <c r="M55" s="109"/>
      <c r="N55" s="108"/>
    </row>
  </sheetData>
  <sheetProtection password="CCFC" sheet="1" objects="1" scenarios="1" selectLockedCells="1" selectUnlockedCells="1"/>
  <mergeCells count="10">
    <mergeCell ref="J53:L53"/>
    <mergeCell ref="J54:L54"/>
    <mergeCell ref="A4:N4"/>
    <mergeCell ref="A5:N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topLeftCell="A34" workbookViewId="0">
      <selection activeCell="K62" sqref="K62"/>
    </sheetView>
  </sheetViews>
  <sheetFormatPr defaultRowHeight="12.75"/>
  <cols>
    <col min="1" max="1" width="10.7109375" style="74" customWidth="1"/>
    <col min="2" max="2" width="34.28515625" style="74" customWidth="1"/>
    <col min="3" max="3" width="13.85546875" style="75" customWidth="1"/>
    <col min="4" max="4" width="9.85546875" style="74" customWidth="1"/>
    <col min="5" max="5" width="6.42578125" style="74" customWidth="1"/>
    <col min="6" max="6" width="17.7109375" style="74" customWidth="1"/>
    <col min="7" max="7" width="10.7109375" style="74" customWidth="1"/>
    <col min="8" max="8" width="15.7109375" style="74" customWidth="1"/>
    <col min="9" max="9" width="10.7109375" style="74" customWidth="1"/>
    <col min="10" max="10" width="15.7109375" style="74" customWidth="1"/>
    <col min="11" max="11" width="10.7109375" style="74" customWidth="1"/>
    <col min="12" max="12" width="15.7109375" style="74" customWidth="1"/>
    <col min="13" max="13" width="10.7109375" style="74" customWidth="1"/>
    <col min="14" max="14" width="15.7109375" style="74" customWidth="1"/>
    <col min="15" max="256" width="9.140625" style="79"/>
    <col min="257" max="257" width="10.7109375" style="79" customWidth="1"/>
    <col min="258" max="258" width="34.28515625" style="79" customWidth="1"/>
    <col min="259" max="259" width="13.85546875" style="79" customWidth="1"/>
    <col min="260" max="260" width="7.7109375" style="79" customWidth="1"/>
    <col min="261" max="261" width="6.42578125" style="79" customWidth="1"/>
    <col min="262" max="262" width="17.7109375" style="79" customWidth="1"/>
    <col min="263" max="263" width="10.7109375" style="79" customWidth="1"/>
    <col min="264" max="264" width="15.7109375" style="79" customWidth="1"/>
    <col min="265" max="265" width="10.7109375" style="79" customWidth="1"/>
    <col min="266" max="266" width="15.7109375" style="79" customWidth="1"/>
    <col min="267" max="267" width="10.7109375" style="79" customWidth="1"/>
    <col min="268" max="268" width="15.7109375" style="79" customWidth="1"/>
    <col min="269" max="269" width="10.7109375" style="79" customWidth="1"/>
    <col min="270" max="270" width="15.7109375" style="79" customWidth="1"/>
    <col min="271" max="512" width="9.140625" style="79"/>
    <col min="513" max="513" width="10.7109375" style="79" customWidth="1"/>
    <col min="514" max="514" width="34.28515625" style="79" customWidth="1"/>
    <col min="515" max="515" width="13.85546875" style="79" customWidth="1"/>
    <col min="516" max="516" width="7.7109375" style="79" customWidth="1"/>
    <col min="517" max="517" width="6.42578125" style="79" customWidth="1"/>
    <col min="518" max="518" width="17.7109375" style="79" customWidth="1"/>
    <col min="519" max="519" width="10.7109375" style="79" customWidth="1"/>
    <col min="520" max="520" width="15.7109375" style="79" customWidth="1"/>
    <col min="521" max="521" width="10.7109375" style="79" customWidth="1"/>
    <col min="522" max="522" width="15.7109375" style="79" customWidth="1"/>
    <col min="523" max="523" width="10.7109375" style="79" customWidth="1"/>
    <col min="524" max="524" width="15.7109375" style="79" customWidth="1"/>
    <col min="525" max="525" width="10.7109375" style="79" customWidth="1"/>
    <col min="526" max="526" width="15.7109375" style="79" customWidth="1"/>
    <col min="527" max="768" width="9.140625" style="79"/>
    <col min="769" max="769" width="10.7109375" style="79" customWidth="1"/>
    <col min="770" max="770" width="34.28515625" style="79" customWidth="1"/>
    <col min="771" max="771" width="13.85546875" style="79" customWidth="1"/>
    <col min="772" max="772" width="7.7109375" style="79" customWidth="1"/>
    <col min="773" max="773" width="6.42578125" style="79" customWidth="1"/>
    <col min="774" max="774" width="17.7109375" style="79" customWidth="1"/>
    <col min="775" max="775" width="10.7109375" style="79" customWidth="1"/>
    <col min="776" max="776" width="15.7109375" style="79" customWidth="1"/>
    <col min="777" max="777" width="10.7109375" style="79" customWidth="1"/>
    <col min="778" max="778" width="15.7109375" style="79" customWidth="1"/>
    <col min="779" max="779" width="10.7109375" style="79" customWidth="1"/>
    <col min="780" max="780" width="15.7109375" style="79" customWidth="1"/>
    <col min="781" max="781" width="10.7109375" style="79" customWidth="1"/>
    <col min="782" max="782" width="15.7109375" style="79" customWidth="1"/>
    <col min="783" max="1024" width="9.140625" style="79"/>
    <col min="1025" max="1025" width="10.7109375" style="79" customWidth="1"/>
    <col min="1026" max="1026" width="34.28515625" style="79" customWidth="1"/>
    <col min="1027" max="1027" width="13.85546875" style="79" customWidth="1"/>
    <col min="1028" max="1028" width="7.7109375" style="79" customWidth="1"/>
    <col min="1029" max="1029" width="6.42578125" style="79" customWidth="1"/>
    <col min="1030" max="1030" width="17.7109375" style="79" customWidth="1"/>
    <col min="1031" max="1031" width="10.7109375" style="79" customWidth="1"/>
    <col min="1032" max="1032" width="15.7109375" style="79" customWidth="1"/>
    <col min="1033" max="1033" width="10.7109375" style="79" customWidth="1"/>
    <col min="1034" max="1034" width="15.7109375" style="79" customWidth="1"/>
    <col min="1035" max="1035" width="10.7109375" style="79" customWidth="1"/>
    <col min="1036" max="1036" width="15.7109375" style="79" customWidth="1"/>
    <col min="1037" max="1037" width="10.7109375" style="79" customWidth="1"/>
    <col min="1038" max="1038" width="15.7109375" style="79" customWidth="1"/>
    <col min="1039" max="1280" width="9.140625" style="79"/>
    <col min="1281" max="1281" width="10.7109375" style="79" customWidth="1"/>
    <col min="1282" max="1282" width="34.28515625" style="79" customWidth="1"/>
    <col min="1283" max="1283" width="13.85546875" style="79" customWidth="1"/>
    <col min="1284" max="1284" width="7.7109375" style="79" customWidth="1"/>
    <col min="1285" max="1285" width="6.42578125" style="79" customWidth="1"/>
    <col min="1286" max="1286" width="17.7109375" style="79" customWidth="1"/>
    <col min="1287" max="1287" width="10.7109375" style="79" customWidth="1"/>
    <col min="1288" max="1288" width="15.7109375" style="79" customWidth="1"/>
    <col min="1289" max="1289" width="10.7109375" style="79" customWidth="1"/>
    <col min="1290" max="1290" width="15.7109375" style="79" customWidth="1"/>
    <col min="1291" max="1291" width="10.7109375" style="79" customWidth="1"/>
    <col min="1292" max="1292" width="15.7109375" style="79" customWidth="1"/>
    <col min="1293" max="1293" width="10.7109375" style="79" customWidth="1"/>
    <col min="1294" max="1294" width="15.7109375" style="79" customWidth="1"/>
    <col min="1295" max="1536" width="9.140625" style="79"/>
    <col min="1537" max="1537" width="10.7109375" style="79" customWidth="1"/>
    <col min="1538" max="1538" width="34.28515625" style="79" customWidth="1"/>
    <col min="1539" max="1539" width="13.85546875" style="79" customWidth="1"/>
    <col min="1540" max="1540" width="7.7109375" style="79" customWidth="1"/>
    <col min="1541" max="1541" width="6.42578125" style="79" customWidth="1"/>
    <col min="1542" max="1542" width="17.7109375" style="79" customWidth="1"/>
    <col min="1543" max="1543" width="10.7109375" style="79" customWidth="1"/>
    <col min="1544" max="1544" width="15.7109375" style="79" customWidth="1"/>
    <col min="1545" max="1545" width="10.7109375" style="79" customWidth="1"/>
    <col min="1546" max="1546" width="15.7109375" style="79" customWidth="1"/>
    <col min="1547" max="1547" width="10.7109375" style="79" customWidth="1"/>
    <col min="1548" max="1548" width="15.7109375" style="79" customWidth="1"/>
    <col min="1549" max="1549" width="10.7109375" style="79" customWidth="1"/>
    <col min="1550" max="1550" width="15.7109375" style="79" customWidth="1"/>
    <col min="1551" max="1792" width="9.140625" style="79"/>
    <col min="1793" max="1793" width="10.7109375" style="79" customWidth="1"/>
    <col min="1794" max="1794" width="34.28515625" style="79" customWidth="1"/>
    <col min="1795" max="1795" width="13.85546875" style="79" customWidth="1"/>
    <col min="1796" max="1796" width="7.7109375" style="79" customWidth="1"/>
    <col min="1797" max="1797" width="6.42578125" style="79" customWidth="1"/>
    <col min="1798" max="1798" width="17.7109375" style="79" customWidth="1"/>
    <col min="1799" max="1799" width="10.7109375" style="79" customWidth="1"/>
    <col min="1800" max="1800" width="15.7109375" style="79" customWidth="1"/>
    <col min="1801" max="1801" width="10.7109375" style="79" customWidth="1"/>
    <col min="1802" max="1802" width="15.7109375" style="79" customWidth="1"/>
    <col min="1803" max="1803" width="10.7109375" style="79" customWidth="1"/>
    <col min="1804" max="1804" width="15.7109375" style="79" customWidth="1"/>
    <col min="1805" max="1805" width="10.7109375" style="79" customWidth="1"/>
    <col min="1806" max="1806" width="15.7109375" style="79" customWidth="1"/>
    <col min="1807" max="2048" width="9.140625" style="79"/>
    <col min="2049" max="2049" width="10.7109375" style="79" customWidth="1"/>
    <col min="2050" max="2050" width="34.28515625" style="79" customWidth="1"/>
    <col min="2051" max="2051" width="13.85546875" style="79" customWidth="1"/>
    <col min="2052" max="2052" width="7.7109375" style="79" customWidth="1"/>
    <col min="2053" max="2053" width="6.42578125" style="79" customWidth="1"/>
    <col min="2054" max="2054" width="17.7109375" style="79" customWidth="1"/>
    <col min="2055" max="2055" width="10.7109375" style="79" customWidth="1"/>
    <col min="2056" max="2056" width="15.7109375" style="79" customWidth="1"/>
    <col min="2057" max="2057" width="10.7109375" style="79" customWidth="1"/>
    <col min="2058" max="2058" width="15.7109375" style="79" customWidth="1"/>
    <col min="2059" max="2059" width="10.7109375" style="79" customWidth="1"/>
    <col min="2060" max="2060" width="15.7109375" style="79" customWidth="1"/>
    <col min="2061" max="2061" width="10.7109375" style="79" customWidth="1"/>
    <col min="2062" max="2062" width="15.7109375" style="79" customWidth="1"/>
    <col min="2063" max="2304" width="9.140625" style="79"/>
    <col min="2305" max="2305" width="10.7109375" style="79" customWidth="1"/>
    <col min="2306" max="2306" width="34.28515625" style="79" customWidth="1"/>
    <col min="2307" max="2307" width="13.85546875" style="79" customWidth="1"/>
    <col min="2308" max="2308" width="7.7109375" style="79" customWidth="1"/>
    <col min="2309" max="2309" width="6.42578125" style="79" customWidth="1"/>
    <col min="2310" max="2310" width="17.7109375" style="79" customWidth="1"/>
    <col min="2311" max="2311" width="10.7109375" style="79" customWidth="1"/>
    <col min="2312" max="2312" width="15.7109375" style="79" customWidth="1"/>
    <col min="2313" max="2313" width="10.7109375" style="79" customWidth="1"/>
    <col min="2314" max="2314" width="15.7109375" style="79" customWidth="1"/>
    <col min="2315" max="2315" width="10.7109375" style="79" customWidth="1"/>
    <col min="2316" max="2316" width="15.7109375" style="79" customWidth="1"/>
    <col min="2317" max="2317" width="10.7109375" style="79" customWidth="1"/>
    <col min="2318" max="2318" width="15.7109375" style="79" customWidth="1"/>
    <col min="2319" max="2560" width="9.140625" style="79"/>
    <col min="2561" max="2561" width="10.7109375" style="79" customWidth="1"/>
    <col min="2562" max="2562" width="34.28515625" style="79" customWidth="1"/>
    <col min="2563" max="2563" width="13.85546875" style="79" customWidth="1"/>
    <col min="2564" max="2564" width="7.7109375" style="79" customWidth="1"/>
    <col min="2565" max="2565" width="6.42578125" style="79" customWidth="1"/>
    <col min="2566" max="2566" width="17.7109375" style="79" customWidth="1"/>
    <col min="2567" max="2567" width="10.7109375" style="79" customWidth="1"/>
    <col min="2568" max="2568" width="15.7109375" style="79" customWidth="1"/>
    <col min="2569" max="2569" width="10.7109375" style="79" customWidth="1"/>
    <col min="2570" max="2570" width="15.7109375" style="79" customWidth="1"/>
    <col min="2571" max="2571" width="10.7109375" style="79" customWidth="1"/>
    <col min="2572" max="2572" width="15.7109375" style="79" customWidth="1"/>
    <col min="2573" max="2573" width="10.7109375" style="79" customWidth="1"/>
    <col min="2574" max="2574" width="15.7109375" style="79" customWidth="1"/>
    <col min="2575" max="2816" width="9.140625" style="79"/>
    <col min="2817" max="2817" width="10.7109375" style="79" customWidth="1"/>
    <col min="2818" max="2818" width="34.28515625" style="79" customWidth="1"/>
    <col min="2819" max="2819" width="13.85546875" style="79" customWidth="1"/>
    <col min="2820" max="2820" width="7.7109375" style="79" customWidth="1"/>
    <col min="2821" max="2821" width="6.42578125" style="79" customWidth="1"/>
    <col min="2822" max="2822" width="17.7109375" style="79" customWidth="1"/>
    <col min="2823" max="2823" width="10.7109375" style="79" customWidth="1"/>
    <col min="2824" max="2824" width="15.7109375" style="79" customWidth="1"/>
    <col min="2825" max="2825" width="10.7109375" style="79" customWidth="1"/>
    <col min="2826" max="2826" width="15.7109375" style="79" customWidth="1"/>
    <col min="2827" max="2827" width="10.7109375" style="79" customWidth="1"/>
    <col min="2828" max="2828" width="15.7109375" style="79" customWidth="1"/>
    <col min="2829" max="2829" width="10.7109375" style="79" customWidth="1"/>
    <col min="2830" max="2830" width="15.7109375" style="79" customWidth="1"/>
    <col min="2831" max="3072" width="9.140625" style="79"/>
    <col min="3073" max="3073" width="10.7109375" style="79" customWidth="1"/>
    <col min="3074" max="3074" width="34.28515625" style="79" customWidth="1"/>
    <col min="3075" max="3075" width="13.85546875" style="79" customWidth="1"/>
    <col min="3076" max="3076" width="7.7109375" style="79" customWidth="1"/>
    <col min="3077" max="3077" width="6.42578125" style="79" customWidth="1"/>
    <col min="3078" max="3078" width="17.7109375" style="79" customWidth="1"/>
    <col min="3079" max="3079" width="10.7109375" style="79" customWidth="1"/>
    <col min="3080" max="3080" width="15.7109375" style="79" customWidth="1"/>
    <col min="3081" max="3081" width="10.7109375" style="79" customWidth="1"/>
    <col min="3082" max="3082" width="15.7109375" style="79" customWidth="1"/>
    <col min="3083" max="3083" width="10.7109375" style="79" customWidth="1"/>
    <col min="3084" max="3084" width="15.7109375" style="79" customWidth="1"/>
    <col min="3085" max="3085" width="10.7109375" style="79" customWidth="1"/>
    <col min="3086" max="3086" width="15.7109375" style="79" customWidth="1"/>
    <col min="3087" max="3328" width="9.140625" style="79"/>
    <col min="3329" max="3329" width="10.7109375" style="79" customWidth="1"/>
    <col min="3330" max="3330" width="34.28515625" style="79" customWidth="1"/>
    <col min="3331" max="3331" width="13.85546875" style="79" customWidth="1"/>
    <col min="3332" max="3332" width="7.7109375" style="79" customWidth="1"/>
    <col min="3333" max="3333" width="6.42578125" style="79" customWidth="1"/>
    <col min="3334" max="3334" width="17.7109375" style="79" customWidth="1"/>
    <col min="3335" max="3335" width="10.7109375" style="79" customWidth="1"/>
    <col min="3336" max="3336" width="15.7109375" style="79" customWidth="1"/>
    <col min="3337" max="3337" width="10.7109375" style="79" customWidth="1"/>
    <col min="3338" max="3338" width="15.7109375" style="79" customWidth="1"/>
    <col min="3339" max="3339" width="10.7109375" style="79" customWidth="1"/>
    <col min="3340" max="3340" width="15.7109375" style="79" customWidth="1"/>
    <col min="3341" max="3341" width="10.7109375" style="79" customWidth="1"/>
    <col min="3342" max="3342" width="15.7109375" style="79" customWidth="1"/>
    <col min="3343" max="3584" width="9.140625" style="79"/>
    <col min="3585" max="3585" width="10.7109375" style="79" customWidth="1"/>
    <col min="3586" max="3586" width="34.28515625" style="79" customWidth="1"/>
    <col min="3587" max="3587" width="13.85546875" style="79" customWidth="1"/>
    <col min="3588" max="3588" width="7.7109375" style="79" customWidth="1"/>
    <col min="3589" max="3589" width="6.42578125" style="79" customWidth="1"/>
    <col min="3590" max="3590" width="17.7109375" style="79" customWidth="1"/>
    <col min="3591" max="3591" width="10.7109375" style="79" customWidth="1"/>
    <col min="3592" max="3592" width="15.7109375" style="79" customWidth="1"/>
    <col min="3593" max="3593" width="10.7109375" style="79" customWidth="1"/>
    <col min="3594" max="3594" width="15.7109375" style="79" customWidth="1"/>
    <col min="3595" max="3595" width="10.7109375" style="79" customWidth="1"/>
    <col min="3596" max="3596" width="15.7109375" style="79" customWidth="1"/>
    <col min="3597" max="3597" width="10.7109375" style="79" customWidth="1"/>
    <col min="3598" max="3598" width="15.7109375" style="79" customWidth="1"/>
    <col min="3599" max="3840" width="9.140625" style="79"/>
    <col min="3841" max="3841" width="10.7109375" style="79" customWidth="1"/>
    <col min="3842" max="3842" width="34.28515625" style="79" customWidth="1"/>
    <col min="3843" max="3843" width="13.85546875" style="79" customWidth="1"/>
    <col min="3844" max="3844" width="7.7109375" style="79" customWidth="1"/>
    <col min="3845" max="3845" width="6.42578125" style="79" customWidth="1"/>
    <col min="3846" max="3846" width="17.7109375" style="79" customWidth="1"/>
    <col min="3847" max="3847" width="10.7109375" style="79" customWidth="1"/>
    <col min="3848" max="3848" width="15.7109375" style="79" customWidth="1"/>
    <col min="3849" max="3849" width="10.7109375" style="79" customWidth="1"/>
    <col min="3850" max="3850" width="15.7109375" style="79" customWidth="1"/>
    <col min="3851" max="3851" width="10.7109375" style="79" customWidth="1"/>
    <col min="3852" max="3852" width="15.7109375" style="79" customWidth="1"/>
    <col min="3853" max="3853" width="10.7109375" style="79" customWidth="1"/>
    <col min="3854" max="3854" width="15.7109375" style="79" customWidth="1"/>
    <col min="3855" max="4096" width="9.140625" style="79"/>
    <col min="4097" max="4097" width="10.7109375" style="79" customWidth="1"/>
    <col min="4098" max="4098" width="34.28515625" style="79" customWidth="1"/>
    <col min="4099" max="4099" width="13.85546875" style="79" customWidth="1"/>
    <col min="4100" max="4100" width="7.7109375" style="79" customWidth="1"/>
    <col min="4101" max="4101" width="6.42578125" style="79" customWidth="1"/>
    <col min="4102" max="4102" width="17.7109375" style="79" customWidth="1"/>
    <col min="4103" max="4103" width="10.7109375" style="79" customWidth="1"/>
    <col min="4104" max="4104" width="15.7109375" style="79" customWidth="1"/>
    <col min="4105" max="4105" width="10.7109375" style="79" customWidth="1"/>
    <col min="4106" max="4106" width="15.7109375" style="79" customWidth="1"/>
    <col min="4107" max="4107" width="10.7109375" style="79" customWidth="1"/>
    <col min="4108" max="4108" width="15.7109375" style="79" customWidth="1"/>
    <col min="4109" max="4109" width="10.7109375" style="79" customWidth="1"/>
    <col min="4110" max="4110" width="15.7109375" style="79" customWidth="1"/>
    <col min="4111" max="4352" width="9.140625" style="79"/>
    <col min="4353" max="4353" width="10.7109375" style="79" customWidth="1"/>
    <col min="4354" max="4354" width="34.28515625" style="79" customWidth="1"/>
    <col min="4355" max="4355" width="13.85546875" style="79" customWidth="1"/>
    <col min="4356" max="4356" width="7.7109375" style="79" customWidth="1"/>
    <col min="4357" max="4357" width="6.42578125" style="79" customWidth="1"/>
    <col min="4358" max="4358" width="17.7109375" style="79" customWidth="1"/>
    <col min="4359" max="4359" width="10.7109375" style="79" customWidth="1"/>
    <col min="4360" max="4360" width="15.7109375" style="79" customWidth="1"/>
    <col min="4361" max="4361" width="10.7109375" style="79" customWidth="1"/>
    <col min="4362" max="4362" width="15.7109375" style="79" customWidth="1"/>
    <col min="4363" max="4363" width="10.7109375" style="79" customWidth="1"/>
    <col min="4364" max="4364" width="15.7109375" style="79" customWidth="1"/>
    <col min="4365" max="4365" width="10.7109375" style="79" customWidth="1"/>
    <col min="4366" max="4366" width="15.7109375" style="79" customWidth="1"/>
    <col min="4367" max="4608" width="9.140625" style="79"/>
    <col min="4609" max="4609" width="10.7109375" style="79" customWidth="1"/>
    <col min="4610" max="4610" width="34.28515625" style="79" customWidth="1"/>
    <col min="4611" max="4611" width="13.85546875" style="79" customWidth="1"/>
    <col min="4612" max="4612" width="7.7109375" style="79" customWidth="1"/>
    <col min="4613" max="4613" width="6.42578125" style="79" customWidth="1"/>
    <col min="4614" max="4614" width="17.7109375" style="79" customWidth="1"/>
    <col min="4615" max="4615" width="10.7109375" style="79" customWidth="1"/>
    <col min="4616" max="4616" width="15.7109375" style="79" customWidth="1"/>
    <col min="4617" max="4617" width="10.7109375" style="79" customWidth="1"/>
    <col min="4618" max="4618" width="15.7109375" style="79" customWidth="1"/>
    <col min="4619" max="4619" width="10.7109375" style="79" customWidth="1"/>
    <col min="4620" max="4620" width="15.7109375" style="79" customWidth="1"/>
    <col min="4621" max="4621" width="10.7109375" style="79" customWidth="1"/>
    <col min="4622" max="4622" width="15.7109375" style="79" customWidth="1"/>
    <col min="4623" max="4864" width="9.140625" style="79"/>
    <col min="4865" max="4865" width="10.7109375" style="79" customWidth="1"/>
    <col min="4866" max="4866" width="34.28515625" style="79" customWidth="1"/>
    <col min="4867" max="4867" width="13.85546875" style="79" customWidth="1"/>
    <col min="4868" max="4868" width="7.7109375" style="79" customWidth="1"/>
    <col min="4869" max="4869" width="6.42578125" style="79" customWidth="1"/>
    <col min="4870" max="4870" width="17.7109375" style="79" customWidth="1"/>
    <col min="4871" max="4871" width="10.7109375" style="79" customWidth="1"/>
    <col min="4872" max="4872" width="15.7109375" style="79" customWidth="1"/>
    <col min="4873" max="4873" width="10.7109375" style="79" customWidth="1"/>
    <col min="4874" max="4874" width="15.7109375" style="79" customWidth="1"/>
    <col min="4875" max="4875" width="10.7109375" style="79" customWidth="1"/>
    <col min="4876" max="4876" width="15.7109375" style="79" customWidth="1"/>
    <col min="4877" max="4877" width="10.7109375" style="79" customWidth="1"/>
    <col min="4878" max="4878" width="15.7109375" style="79" customWidth="1"/>
    <col min="4879" max="5120" width="9.140625" style="79"/>
    <col min="5121" max="5121" width="10.7109375" style="79" customWidth="1"/>
    <col min="5122" max="5122" width="34.28515625" style="79" customWidth="1"/>
    <col min="5123" max="5123" width="13.85546875" style="79" customWidth="1"/>
    <col min="5124" max="5124" width="7.7109375" style="79" customWidth="1"/>
    <col min="5125" max="5125" width="6.42578125" style="79" customWidth="1"/>
    <col min="5126" max="5126" width="17.7109375" style="79" customWidth="1"/>
    <col min="5127" max="5127" width="10.7109375" style="79" customWidth="1"/>
    <col min="5128" max="5128" width="15.7109375" style="79" customWidth="1"/>
    <col min="5129" max="5129" width="10.7109375" style="79" customWidth="1"/>
    <col min="5130" max="5130" width="15.7109375" style="79" customWidth="1"/>
    <col min="5131" max="5131" width="10.7109375" style="79" customWidth="1"/>
    <col min="5132" max="5132" width="15.7109375" style="79" customWidth="1"/>
    <col min="5133" max="5133" width="10.7109375" style="79" customWidth="1"/>
    <col min="5134" max="5134" width="15.7109375" style="79" customWidth="1"/>
    <col min="5135" max="5376" width="9.140625" style="79"/>
    <col min="5377" max="5377" width="10.7109375" style="79" customWidth="1"/>
    <col min="5378" max="5378" width="34.28515625" style="79" customWidth="1"/>
    <col min="5379" max="5379" width="13.85546875" style="79" customWidth="1"/>
    <col min="5380" max="5380" width="7.7109375" style="79" customWidth="1"/>
    <col min="5381" max="5381" width="6.42578125" style="79" customWidth="1"/>
    <col min="5382" max="5382" width="17.7109375" style="79" customWidth="1"/>
    <col min="5383" max="5383" width="10.7109375" style="79" customWidth="1"/>
    <col min="5384" max="5384" width="15.7109375" style="79" customWidth="1"/>
    <col min="5385" max="5385" width="10.7109375" style="79" customWidth="1"/>
    <col min="5386" max="5386" width="15.7109375" style="79" customWidth="1"/>
    <col min="5387" max="5387" width="10.7109375" style="79" customWidth="1"/>
    <col min="5388" max="5388" width="15.7109375" style="79" customWidth="1"/>
    <col min="5389" max="5389" width="10.7109375" style="79" customWidth="1"/>
    <col min="5390" max="5390" width="15.7109375" style="79" customWidth="1"/>
    <col min="5391" max="5632" width="9.140625" style="79"/>
    <col min="5633" max="5633" width="10.7109375" style="79" customWidth="1"/>
    <col min="5634" max="5634" width="34.28515625" style="79" customWidth="1"/>
    <col min="5635" max="5635" width="13.85546875" style="79" customWidth="1"/>
    <col min="5636" max="5636" width="7.7109375" style="79" customWidth="1"/>
    <col min="5637" max="5637" width="6.42578125" style="79" customWidth="1"/>
    <col min="5638" max="5638" width="17.7109375" style="79" customWidth="1"/>
    <col min="5639" max="5639" width="10.7109375" style="79" customWidth="1"/>
    <col min="5640" max="5640" width="15.7109375" style="79" customWidth="1"/>
    <col min="5641" max="5641" width="10.7109375" style="79" customWidth="1"/>
    <col min="5642" max="5642" width="15.7109375" style="79" customWidth="1"/>
    <col min="5643" max="5643" width="10.7109375" style="79" customWidth="1"/>
    <col min="5644" max="5644" width="15.7109375" style="79" customWidth="1"/>
    <col min="5645" max="5645" width="10.7109375" style="79" customWidth="1"/>
    <col min="5646" max="5646" width="15.7109375" style="79" customWidth="1"/>
    <col min="5647" max="5888" width="9.140625" style="79"/>
    <col min="5889" max="5889" width="10.7109375" style="79" customWidth="1"/>
    <col min="5890" max="5890" width="34.28515625" style="79" customWidth="1"/>
    <col min="5891" max="5891" width="13.85546875" style="79" customWidth="1"/>
    <col min="5892" max="5892" width="7.7109375" style="79" customWidth="1"/>
    <col min="5893" max="5893" width="6.42578125" style="79" customWidth="1"/>
    <col min="5894" max="5894" width="17.7109375" style="79" customWidth="1"/>
    <col min="5895" max="5895" width="10.7109375" style="79" customWidth="1"/>
    <col min="5896" max="5896" width="15.7109375" style="79" customWidth="1"/>
    <col min="5897" max="5897" width="10.7109375" style="79" customWidth="1"/>
    <col min="5898" max="5898" width="15.7109375" style="79" customWidth="1"/>
    <col min="5899" max="5899" width="10.7109375" style="79" customWidth="1"/>
    <col min="5900" max="5900" width="15.7109375" style="79" customWidth="1"/>
    <col min="5901" max="5901" width="10.7109375" style="79" customWidth="1"/>
    <col min="5902" max="5902" width="15.7109375" style="79" customWidth="1"/>
    <col min="5903" max="6144" width="9.140625" style="79"/>
    <col min="6145" max="6145" width="10.7109375" style="79" customWidth="1"/>
    <col min="6146" max="6146" width="34.28515625" style="79" customWidth="1"/>
    <col min="6147" max="6147" width="13.85546875" style="79" customWidth="1"/>
    <col min="6148" max="6148" width="7.7109375" style="79" customWidth="1"/>
    <col min="6149" max="6149" width="6.42578125" style="79" customWidth="1"/>
    <col min="6150" max="6150" width="17.7109375" style="79" customWidth="1"/>
    <col min="6151" max="6151" width="10.7109375" style="79" customWidth="1"/>
    <col min="6152" max="6152" width="15.7109375" style="79" customWidth="1"/>
    <col min="6153" max="6153" width="10.7109375" style="79" customWidth="1"/>
    <col min="6154" max="6154" width="15.7109375" style="79" customWidth="1"/>
    <col min="6155" max="6155" width="10.7109375" style="79" customWidth="1"/>
    <col min="6156" max="6156" width="15.7109375" style="79" customWidth="1"/>
    <col min="6157" max="6157" width="10.7109375" style="79" customWidth="1"/>
    <col min="6158" max="6158" width="15.7109375" style="79" customWidth="1"/>
    <col min="6159" max="6400" width="9.140625" style="79"/>
    <col min="6401" max="6401" width="10.7109375" style="79" customWidth="1"/>
    <col min="6402" max="6402" width="34.28515625" style="79" customWidth="1"/>
    <col min="6403" max="6403" width="13.85546875" style="79" customWidth="1"/>
    <col min="6404" max="6404" width="7.7109375" style="79" customWidth="1"/>
    <col min="6405" max="6405" width="6.42578125" style="79" customWidth="1"/>
    <col min="6406" max="6406" width="17.7109375" style="79" customWidth="1"/>
    <col min="6407" max="6407" width="10.7109375" style="79" customWidth="1"/>
    <col min="6408" max="6408" width="15.7109375" style="79" customWidth="1"/>
    <col min="6409" max="6409" width="10.7109375" style="79" customWidth="1"/>
    <col min="6410" max="6410" width="15.7109375" style="79" customWidth="1"/>
    <col min="6411" max="6411" width="10.7109375" style="79" customWidth="1"/>
    <col min="6412" max="6412" width="15.7109375" style="79" customWidth="1"/>
    <col min="6413" max="6413" width="10.7109375" style="79" customWidth="1"/>
    <col min="6414" max="6414" width="15.7109375" style="79" customWidth="1"/>
    <col min="6415" max="6656" width="9.140625" style="79"/>
    <col min="6657" max="6657" width="10.7109375" style="79" customWidth="1"/>
    <col min="6658" max="6658" width="34.28515625" style="79" customWidth="1"/>
    <col min="6659" max="6659" width="13.85546875" style="79" customWidth="1"/>
    <col min="6660" max="6660" width="7.7109375" style="79" customWidth="1"/>
    <col min="6661" max="6661" width="6.42578125" style="79" customWidth="1"/>
    <col min="6662" max="6662" width="17.7109375" style="79" customWidth="1"/>
    <col min="6663" max="6663" width="10.7109375" style="79" customWidth="1"/>
    <col min="6664" max="6664" width="15.7109375" style="79" customWidth="1"/>
    <col min="6665" max="6665" width="10.7109375" style="79" customWidth="1"/>
    <col min="6666" max="6666" width="15.7109375" style="79" customWidth="1"/>
    <col min="6667" max="6667" width="10.7109375" style="79" customWidth="1"/>
    <col min="6668" max="6668" width="15.7109375" style="79" customWidth="1"/>
    <col min="6669" max="6669" width="10.7109375" style="79" customWidth="1"/>
    <col min="6670" max="6670" width="15.7109375" style="79" customWidth="1"/>
    <col min="6671" max="6912" width="9.140625" style="79"/>
    <col min="6913" max="6913" width="10.7109375" style="79" customWidth="1"/>
    <col min="6914" max="6914" width="34.28515625" style="79" customWidth="1"/>
    <col min="6915" max="6915" width="13.85546875" style="79" customWidth="1"/>
    <col min="6916" max="6916" width="7.7109375" style="79" customWidth="1"/>
    <col min="6917" max="6917" width="6.42578125" style="79" customWidth="1"/>
    <col min="6918" max="6918" width="17.7109375" style="79" customWidth="1"/>
    <col min="6919" max="6919" width="10.7109375" style="79" customWidth="1"/>
    <col min="6920" max="6920" width="15.7109375" style="79" customWidth="1"/>
    <col min="6921" max="6921" width="10.7109375" style="79" customWidth="1"/>
    <col min="6922" max="6922" width="15.7109375" style="79" customWidth="1"/>
    <col min="6923" max="6923" width="10.7109375" style="79" customWidth="1"/>
    <col min="6924" max="6924" width="15.7109375" style="79" customWidth="1"/>
    <col min="6925" max="6925" width="10.7109375" style="79" customWidth="1"/>
    <col min="6926" max="6926" width="15.7109375" style="79" customWidth="1"/>
    <col min="6927" max="7168" width="9.140625" style="79"/>
    <col min="7169" max="7169" width="10.7109375" style="79" customWidth="1"/>
    <col min="7170" max="7170" width="34.28515625" style="79" customWidth="1"/>
    <col min="7171" max="7171" width="13.85546875" style="79" customWidth="1"/>
    <col min="7172" max="7172" width="7.7109375" style="79" customWidth="1"/>
    <col min="7173" max="7173" width="6.42578125" style="79" customWidth="1"/>
    <col min="7174" max="7174" width="17.7109375" style="79" customWidth="1"/>
    <col min="7175" max="7175" width="10.7109375" style="79" customWidth="1"/>
    <col min="7176" max="7176" width="15.7109375" style="79" customWidth="1"/>
    <col min="7177" max="7177" width="10.7109375" style="79" customWidth="1"/>
    <col min="7178" max="7178" width="15.7109375" style="79" customWidth="1"/>
    <col min="7179" max="7179" width="10.7109375" style="79" customWidth="1"/>
    <col min="7180" max="7180" width="15.7109375" style="79" customWidth="1"/>
    <col min="7181" max="7181" width="10.7109375" style="79" customWidth="1"/>
    <col min="7182" max="7182" width="15.7109375" style="79" customWidth="1"/>
    <col min="7183" max="7424" width="9.140625" style="79"/>
    <col min="7425" max="7425" width="10.7109375" style="79" customWidth="1"/>
    <col min="7426" max="7426" width="34.28515625" style="79" customWidth="1"/>
    <col min="7427" max="7427" width="13.85546875" style="79" customWidth="1"/>
    <col min="7428" max="7428" width="7.7109375" style="79" customWidth="1"/>
    <col min="7429" max="7429" width="6.42578125" style="79" customWidth="1"/>
    <col min="7430" max="7430" width="17.7109375" style="79" customWidth="1"/>
    <col min="7431" max="7431" width="10.7109375" style="79" customWidth="1"/>
    <col min="7432" max="7432" width="15.7109375" style="79" customWidth="1"/>
    <col min="7433" max="7433" width="10.7109375" style="79" customWidth="1"/>
    <col min="7434" max="7434" width="15.7109375" style="79" customWidth="1"/>
    <col min="7435" max="7435" width="10.7109375" style="79" customWidth="1"/>
    <col min="7436" max="7436" width="15.7109375" style="79" customWidth="1"/>
    <col min="7437" max="7437" width="10.7109375" style="79" customWidth="1"/>
    <col min="7438" max="7438" width="15.7109375" style="79" customWidth="1"/>
    <col min="7439" max="7680" width="9.140625" style="79"/>
    <col min="7681" max="7681" width="10.7109375" style="79" customWidth="1"/>
    <col min="7682" max="7682" width="34.28515625" style="79" customWidth="1"/>
    <col min="7683" max="7683" width="13.85546875" style="79" customWidth="1"/>
    <col min="7684" max="7684" width="7.7109375" style="79" customWidth="1"/>
    <col min="7685" max="7685" width="6.42578125" style="79" customWidth="1"/>
    <col min="7686" max="7686" width="17.7109375" style="79" customWidth="1"/>
    <col min="7687" max="7687" width="10.7109375" style="79" customWidth="1"/>
    <col min="7688" max="7688" width="15.7109375" style="79" customWidth="1"/>
    <col min="7689" max="7689" width="10.7109375" style="79" customWidth="1"/>
    <col min="7690" max="7690" width="15.7109375" style="79" customWidth="1"/>
    <col min="7691" max="7691" width="10.7109375" style="79" customWidth="1"/>
    <col min="7692" max="7692" width="15.7109375" style="79" customWidth="1"/>
    <col min="7693" max="7693" width="10.7109375" style="79" customWidth="1"/>
    <col min="7694" max="7694" width="15.7109375" style="79" customWidth="1"/>
    <col min="7695" max="7936" width="9.140625" style="79"/>
    <col min="7937" max="7937" width="10.7109375" style="79" customWidth="1"/>
    <col min="7938" max="7938" width="34.28515625" style="79" customWidth="1"/>
    <col min="7939" max="7939" width="13.85546875" style="79" customWidth="1"/>
    <col min="7940" max="7940" width="7.7109375" style="79" customWidth="1"/>
    <col min="7941" max="7941" width="6.42578125" style="79" customWidth="1"/>
    <col min="7942" max="7942" width="17.7109375" style="79" customWidth="1"/>
    <col min="7943" max="7943" width="10.7109375" style="79" customWidth="1"/>
    <col min="7944" max="7944" width="15.7109375" style="79" customWidth="1"/>
    <col min="7945" max="7945" width="10.7109375" style="79" customWidth="1"/>
    <col min="7946" max="7946" width="15.7109375" style="79" customWidth="1"/>
    <col min="7947" max="7947" width="10.7109375" style="79" customWidth="1"/>
    <col min="7948" max="7948" width="15.7109375" style="79" customWidth="1"/>
    <col min="7949" max="7949" width="10.7109375" style="79" customWidth="1"/>
    <col min="7950" max="7950" width="15.7109375" style="79" customWidth="1"/>
    <col min="7951" max="8192" width="9.140625" style="79"/>
    <col min="8193" max="8193" width="10.7109375" style="79" customWidth="1"/>
    <col min="8194" max="8194" width="34.28515625" style="79" customWidth="1"/>
    <col min="8195" max="8195" width="13.85546875" style="79" customWidth="1"/>
    <col min="8196" max="8196" width="7.7109375" style="79" customWidth="1"/>
    <col min="8197" max="8197" width="6.42578125" style="79" customWidth="1"/>
    <col min="8198" max="8198" width="17.7109375" style="79" customWidth="1"/>
    <col min="8199" max="8199" width="10.7109375" style="79" customWidth="1"/>
    <col min="8200" max="8200" width="15.7109375" style="79" customWidth="1"/>
    <col min="8201" max="8201" width="10.7109375" style="79" customWidth="1"/>
    <col min="8202" max="8202" width="15.7109375" style="79" customWidth="1"/>
    <col min="8203" max="8203" width="10.7109375" style="79" customWidth="1"/>
    <col min="8204" max="8204" width="15.7109375" style="79" customWidth="1"/>
    <col min="8205" max="8205" width="10.7109375" style="79" customWidth="1"/>
    <col min="8206" max="8206" width="15.7109375" style="79" customWidth="1"/>
    <col min="8207" max="8448" width="9.140625" style="79"/>
    <col min="8449" max="8449" width="10.7109375" style="79" customWidth="1"/>
    <col min="8450" max="8450" width="34.28515625" style="79" customWidth="1"/>
    <col min="8451" max="8451" width="13.85546875" style="79" customWidth="1"/>
    <col min="8452" max="8452" width="7.7109375" style="79" customWidth="1"/>
    <col min="8453" max="8453" width="6.42578125" style="79" customWidth="1"/>
    <col min="8454" max="8454" width="17.7109375" style="79" customWidth="1"/>
    <col min="8455" max="8455" width="10.7109375" style="79" customWidth="1"/>
    <col min="8456" max="8456" width="15.7109375" style="79" customWidth="1"/>
    <col min="8457" max="8457" width="10.7109375" style="79" customWidth="1"/>
    <col min="8458" max="8458" width="15.7109375" style="79" customWidth="1"/>
    <col min="8459" max="8459" width="10.7109375" style="79" customWidth="1"/>
    <col min="8460" max="8460" width="15.7109375" style="79" customWidth="1"/>
    <col min="8461" max="8461" width="10.7109375" style="79" customWidth="1"/>
    <col min="8462" max="8462" width="15.7109375" style="79" customWidth="1"/>
    <col min="8463" max="8704" width="9.140625" style="79"/>
    <col min="8705" max="8705" width="10.7109375" style="79" customWidth="1"/>
    <col min="8706" max="8706" width="34.28515625" style="79" customWidth="1"/>
    <col min="8707" max="8707" width="13.85546875" style="79" customWidth="1"/>
    <col min="8708" max="8708" width="7.7109375" style="79" customWidth="1"/>
    <col min="8709" max="8709" width="6.42578125" style="79" customWidth="1"/>
    <col min="8710" max="8710" width="17.7109375" style="79" customWidth="1"/>
    <col min="8711" max="8711" width="10.7109375" style="79" customWidth="1"/>
    <col min="8712" max="8712" width="15.7109375" style="79" customWidth="1"/>
    <col min="8713" max="8713" width="10.7109375" style="79" customWidth="1"/>
    <col min="8714" max="8714" width="15.7109375" style="79" customWidth="1"/>
    <col min="8715" max="8715" width="10.7109375" style="79" customWidth="1"/>
    <col min="8716" max="8716" width="15.7109375" style="79" customWidth="1"/>
    <col min="8717" max="8717" width="10.7109375" style="79" customWidth="1"/>
    <col min="8718" max="8718" width="15.7109375" style="79" customWidth="1"/>
    <col min="8719" max="8960" width="9.140625" style="79"/>
    <col min="8961" max="8961" width="10.7109375" style="79" customWidth="1"/>
    <col min="8962" max="8962" width="34.28515625" style="79" customWidth="1"/>
    <col min="8963" max="8963" width="13.85546875" style="79" customWidth="1"/>
    <col min="8964" max="8964" width="7.7109375" style="79" customWidth="1"/>
    <col min="8965" max="8965" width="6.42578125" style="79" customWidth="1"/>
    <col min="8966" max="8966" width="17.7109375" style="79" customWidth="1"/>
    <col min="8967" max="8967" width="10.7109375" style="79" customWidth="1"/>
    <col min="8968" max="8968" width="15.7109375" style="79" customWidth="1"/>
    <col min="8969" max="8969" width="10.7109375" style="79" customWidth="1"/>
    <col min="8970" max="8970" width="15.7109375" style="79" customWidth="1"/>
    <col min="8971" max="8971" width="10.7109375" style="79" customWidth="1"/>
    <col min="8972" max="8972" width="15.7109375" style="79" customWidth="1"/>
    <col min="8973" max="8973" width="10.7109375" style="79" customWidth="1"/>
    <col min="8974" max="8974" width="15.7109375" style="79" customWidth="1"/>
    <col min="8975" max="9216" width="9.140625" style="79"/>
    <col min="9217" max="9217" width="10.7109375" style="79" customWidth="1"/>
    <col min="9218" max="9218" width="34.28515625" style="79" customWidth="1"/>
    <col min="9219" max="9219" width="13.85546875" style="79" customWidth="1"/>
    <col min="9220" max="9220" width="7.7109375" style="79" customWidth="1"/>
    <col min="9221" max="9221" width="6.42578125" style="79" customWidth="1"/>
    <col min="9222" max="9222" width="17.7109375" style="79" customWidth="1"/>
    <col min="9223" max="9223" width="10.7109375" style="79" customWidth="1"/>
    <col min="9224" max="9224" width="15.7109375" style="79" customWidth="1"/>
    <col min="9225" max="9225" width="10.7109375" style="79" customWidth="1"/>
    <col min="9226" max="9226" width="15.7109375" style="79" customWidth="1"/>
    <col min="9227" max="9227" width="10.7109375" style="79" customWidth="1"/>
    <col min="9228" max="9228" width="15.7109375" style="79" customWidth="1"/>
    <col min="9229" max="9229" width="10.7109375" style="79" customWidth="1"/>
    <col min="9230" max="9230" width="15.7109375" style="79" customWidth="1"/>
    <col min="9231" max="9472" width="9.140625" style="79"/>
    <col min="9473" max="9473" width="10.7109375" style="79" customWidth="1"/>
    <col min="9474" max="9474" width="34.28515625" style="79" customWidth="1"/>
    <col min="9475" max="9475" width="13.85546875" style="79" customWidth="1"/>
    <col min="9476" max="9476" width="7.7109375" style="79" customWidth="1"/>
    <col min="9477" max="9477" width="6.42578125" style="79" customWidth="1"/>
    <col min="9478" max="9478" width="17.7109375" style="79" customWidth="1"/>
    <col min="9479" max="9479" width="10.7109375" style="79" customWidth="1"/>
    <col min="9480" max="9480" width="15.7109375" style="79" customWidth="1"/>
    <col min="9481" max="9481" width="10.7109375" style="79" customWidth="1"/>
    <col min="9482" max="9482" width="15.7109375" style="79" customWidth="1"/>
    <col min="9483" max="9483" width="10.7109375" style="79" customWidth="1"/>
    <col min="9484" max="9484" width="15.7109375" style="79" customWidth="1"/>
    <col min="9485" max="9485" width="10.7109375" style="79" customWidth="1"/>
    <col min="9486" max="9486" width="15.7109375" style="79" customWidth="1"/>
    <col min="9487" max="9728" width="9.140625" style="79"/>
    <col min="9729" max="9729" width="10.7109375" style="79" customWidth="1"/>
    <col min="9730" max="9730" width="34.28515625" style="79" customWidth="1"/>
    <col min="9731" max="9731" width="13.85546875" style="79" customWidth="1"/>
    <col min="9732" max="9732" width="7.7109375" style="79" customWidth="1"/>
    <col min="9733" max="9733" width="6.42578125" style="79" customWidth="1"/>
    <col min="9734" max="9734" width="17.7109375" style="79" customWidth="1"/>
    <col min="9735" max="9735" width="10.7109375" style="79" customWidth="1"/>
    <col min="9736" max="9736" width="15.7109375" style="79" customWidth="1"/>
    <col min="9737" max="9737" width="10.7109375" style="79" customWidth="1"/>
    <col min="9738" max="9738" width="15.7109375" style="79" customWidth="1"/>
    <col min="9739" max="9739" width="10.7109375" style="79" customWidth="1"/>
    <col min="9740" max="9740" width="15.7109375" style="79" customWidth="1"/>
    <col min="9741" max="9741" width="10.7109375" style="79" customWidth="1"/>
    <col min="9742" max="9742" width="15.7109375" style="79" customWidth="1"/>
    <col min="9743" max="9984" width="9.140625" style="79"/>
    <col min="9985" max="9985" width="10.7109375" style="79" customWidth="1"/>
    <col min="9986" max="9986" width="34.28515625" style="79" customWidth="1"/>
    <col min="9987" max="9987" width="13.85546875" style="79" customWidth="1"/>
    <col min="9988" max="9988" width="7.7109375" style="79" customWidth="1"/>
    <col min="9989" max="9989" width="6.42578125" style="79" customWidth="1"/>
    <col min="9990" max="9990" width="17.7109375" style="79" customWidth="1"/>
    <col min="9991" max="9991" width="10.7109375" style="79" customWidth="1"/>
    <col min="9992" max="9992" width="15.7109375" style="79" customWidth="1"/>
    <col min="9993" max="9993" width="10.7109375" style="79" customWidth="1"/>
    <col min="9994" max="9994" width="15.7109375" style="79" customWidth="1"/>
    <col min="9995" max="9995" width="10.7109375" style="79" customWidth="1"/>
    <col min="9996" max="9996" width="15.7109375" style="79" customWidth="1"/>
    <col min="9997" max="9997" width="10.7109375" style="79" customWidth="1"/>
    <col min="9998" max="9998" width="15.7109375" style="79" customWidth="1"/>
    <col min="9999" max="10240" width="9.140625" style="79"/>
    <col min="10241" max="10241" width="10.7109375" style="79" customWidth="1"/>
    <col min="10242" max="10242" width="34.28515625" style="79" customWidth="1"/>
    <col min="10243" max="10243" width="13.85546875" style="79" customWidth="1"/>
    <col min="10244" max="10244" width="7.7109375" style="79" customWidth="1"/>
    <col min="10245" max="10245" width="6.42578125" style="79" customWidth="1"/>
    <col min="10246" max="10246" width="17.7109375" style="79" customWidth="1"/>
    <col min="10247" max="10247" width="10.7109375" style="79" customWidth="1"/>
    <col min="10248" max="10248" width="15.7109375" style="79" customWidth="1"/>
    <col min="10249" max="10249" width="10.7109375" style="79" customWidth="1"/>
    <col min="10250" max="10250" width="15.7109375" style="79" customWidth="1"/>
    <col min="10251" max="10251" width="10.7109375" style="79" customWidth="1"/>
    <col min="10252" max="10252" width="15.7109375" style="79" customWidth="1"/>
    <col min="10253" max="10253" width="10.7109375" style="79" customWidth="1"/>
    <col min="10254" max="10254" width="15.7109375" style="79" customWidth="1"/>
    <col min="10255" max="10496" width="9.140625" style="79"/>
    <col min="10497" max="10497" width="10.7109375" style="79" customWidth="1"/>
    <col min="10498" max="10498" width="34.28515625" style="79" customWidth="1"/>
    <col min="10499" max="10499" width="13.85546875" style="79" customWidth="1"/>
    <col min="10500" max="10500" width="7.7109375" style="79" customWidth="1"/>
    <col min="10501" max="10501" width="6.42578125" style="79" customWidth="1"/>
    <col min="10502" max="10502" width="17.7109375" style="79" customWidth="1"/>
    <col min="10503" max="10503" width="10.7109375" style="79" customWidth="1"/>
    <col min="10504" max="10504" width="15.7109375" style="79" customWidth="1"/>
    <col min="10505" max="10505" width="10.7109375" style="79" customWidth="1"/>
    <col min="10506" max="10506" width="15.7109375" style="79" customWidth="1"/>
    <col min="10507" max="10507" width="10.7109375" style="79" customWidth="1"/>
    <col min="10508" max="10508" width="15.7109375" style="79" customWidth="1"/>
    <col min="10509" max="10509" width="10.7109375" style="79" customWidth="1"/>
    <col min="10510" max="10510" width="15.7109375" style="79" customWidth="1"/>
    <col min="10511" max="10752" width="9.140625" style="79"/>
    <col min="10753" max="10753" width="10.7109375" style="79" customWidth="1"/>
    <col min="10754" max="10754" width="34.28515625" style="79" customWidth="1"/>
    <col min="10755" max="10755" width="13.85546875" style="79" customWidth="1"/>
    <col min="10756" max="10756" width="7.7109375" style="79" customWidth="1"/>
    <col min="10757" max="10757" width="6.42578125" style="79" customWidth="1"/>
    <col min="10758" max="10758" width="17.7109375" style="79" customWidth="1"/>
    <col min="10759" max="10759" width="10.7109375" style="79" customWidth="1"/>
    <col min="10760" max="10760" width="15.7109375" style="79" customWidth="1"/>
    <col min="10761" max="10761" width="10.7109375" style="79" customWidth="1"/>
    <col min="10762" max="10762" width="15.7109375" style="79" customWidth="1"/>
    <col min="10763" max="10763" width="10.7109375" style="79" customWidth="1"/>
    <col min="10764" max="10764" width="15.7109375" style="79" customWidth="1"/>
    <col min="10765" max="10765" width="10.7109375" style="79" customWidth="1"/>
    <col min="10766" max="10766" width="15.7109375" style="79" customWidth="1"/>
    <col min="10767" max="11008" width="9.140625" style="79"/>
    <col min="11009" max="11009" width="10.7109375" style="79" customWidth="1"/>
    <col min="11010" max="11010" width="34.28515625" style="79" customWidth="1"/>
    <col min="11011" max="11011" width="13.85546875" style="79" customWidth="1"/>
    <col min="11012" max="11012" width="7.7109375" style="79" customWidth="1"/>
    <col min="11013" max="11013" width="6.42578125" style="79" customWidth="1"/>
    <col min="11014" max="11014" width="17.7109375" style="79" customWidth="1"/>
    <col min="11015" max="11015" width="10.7109375" style="79" customWidth="1"/>
    <col min="11016" max="11016" width="15.7109375" style="79" customWidth="1"/>
    <col min="11017" max="11017" width="10.7109375" style="79" customWidth="1"/>
    <col min="11018" max="11018" width="15.7109375" style="79" customWidth="1"/>
    <col min="11019" max="11019" width="10.7109375" style="79" customWidth="1"/>
    <col min="11020" max="11020" width="15.7109375" style="79" customWidth="1"/>
    <col min="11021" max="11021" width="10.7109375" style="79" customWidth="1"/>
    <col min="11022" max="11022" width="15.7109375" style="79" customWidth="1"/>
    <col min="11023" max="11264" width="9.140625" style="79"/>
    <col min="11265" max="11265" width="10.7109375" style="79" customWidth="1"/>
    <col min="11266" max="11266" width="34.28515625" style="79" customWidth="1"/>
    <col min="11267" max="11267" width="13.85546875" style="79" customWidth="1"/>
    <col min="11268" max="11268" width="7.7109375" style="79" customWidth="1"/>
    <col min="11269" max="11269" width="6.42578125" style="79" customWidth="1"/>
    <col min="11270" max="11270" width="17.7109375" style="79" customWidth="1"/>
    <col min="11271" max="11271" width="10.7109375" style="79" customWidth="1"/>
    <col min="11272" max="11272" width="15.7109375" style="79" customWidth="1"/>
    <col min="11273" max="11273" width="10.7109375" style="79" customWidth="1"/>
    <col min="11274" max="11274" width="15.7109375" style="79" customWidth="1"/>
    <col min="11275" max="11275" width="10.7109375" style="79" customWidth="1"/>
    <col min="11276" max="11276" width="15.7109375" style="79" customWidth="1"/>
    <col min="11277" max="11277" width="10.7109375" style="79" customWidth="1"/>
    <col min="11278" max="11278" width="15.7109375" style="79" customWidth="1"/>
    <col min="11279" max="11520" width="9.140625" style="79"/>
    <col min="11521" max="11521" width="10.7109375" style="79" customWidth="1"/>
    <col min="11522" max="11522" width="34.28515625" style="79" customWidth="1"/>
    <col min="11523" max="11523" width="13.85546875" style="79" customWidth="1"/>
    <col min="11524" max="11524" width="7.7109375" style="79" customWidth="1"/>
    <col min="11525" max="11525" width="6.42578125" style="79" customWidth="1"/>
    <col min="11526" max="11526" width="17.7109375" style="79" customWidth="1"/>
    <col min="11527" max="11527" width="10.7109375" style="79" customWidth="1"/>
    <col min="11528" max="11528" width="15.7109375" style="79" customWidth="1"/>
    <col min="11529" max="11529" width="10.7109375" style="79" customWidth="1"/>
    <col min="11530" max="11530" width="15.7109375" style="79" customWidth="1"/>
    <col min="11531" max="11531" width="10.7109375" style="79" customWidth="1"/>
    <col min="11532" max="11532" width="15.7109375" style="79" customWidth="1"/>
    <col min="11533" max="11533" width="10.7109375" style="79" customWidth="1"/>
    <col min="11534" max="11534" width="15.7109375" style="79" customWidth="1"/>
    <col min="11535" max="11776" width="9.140625" style="79"/>
    <col min="11777" max="11777" width="10.7109375" style="79" customWidth="1"/>
    <col min="11778" max="11778" width="34.28515625" style="79" customWidth="1"/>
    <col min="11779" max="11779" width="13.85546875" style="79" customWidth="1"/>
    <col min="11780" max="11780" width="7.7109375" style="79" customWidth="1"/>
    <col min="11781" max="11781" width="6.42578125" style="79" customWidth="1"/>
    <col min="11782" max="11782" width="17.7109375" style="79" customWidth="1"/>
    <col min="11783" max="11783" width="10.7109375" style="79" customWidth="1"/>
    <col min="11784" max="11784" width="15.7109375" style="79" customWidth="1"/>
    <col min="11785" max="11785" width="10.7109375" style="79" customWidth="1"/>
    <col min="11786" max="11786" width="15.7109375" style="79" customWidth="1"/>
    <col min="11787" max="11787" width="10.7109375" style="79" customWidth="1"/>
    <col min="11788" max="11788" width="15.7109375" style="79" customWidth="1"/>
    <col min="11789" max="11789" width="10.7109375" style="79" customWidth="1"/>
    <col min="11790" max="11790" width="15.7109375" style="79" customWidth="1"/>
    <col min="11791" max="12032" width="9.140625" style="79"/>
    <col min="12033" max="12033" width="10.7109375" style="79" customWidth="1"/>
    <col min="12034" max="12034" width="34.28515625" style="79" customWidth="1"/>
    <col min="12035" max="12035" width="13.85546875" style="79" customWidth="1"/>
    <col min="12036" max="12036" width="7.7109375" style="79" customWidth="1"/>
    <col min="12037" max="12037" width="6.42578125" style="79" customWidth="1"/>
    <col min="12038" max="12038" width="17.7109375" style="79" customWidth="1"/>
    <col min="12039" max="12039" width="10.7109375" style="79" customWidth="1"/>
    <col min="12040" max="12040" width="15.7109375" style="79" customWidth="1"/>
    <col min="12041" max="12041" width="10.7109375" style="79" customWidth="1"/>
    <col min="12042" max="12042" width="15.7109375" style="79" customWidth="1"/>
    <col min="12043" max="12043" width="10.7109375" style="79" customWidth="1"/>
    <col min="12044" max="12044" width="15.7109375" style="79" customWidth="1"/>
    <col min="12045" max="12045" width="10.7109375" style="79" customWidth="1"/>
    <col min="12046" max="12046" width="15.7109375" style="79" customWidth="1"/>
    <col min="12047" max="12288" width="9.140625" style="79"/>
    <col min="12289" max="12289" width="10.7109375" style="79" customWidth="1"/>
    <col min="12290" max="12290" width="34.28515625" style="79" customWidth="1"/>
    <col min="12291" max="12291" width="13.85546875" style="79" customWidth="1"/>
    <col min="12292" max="12292" width="7.7109375" style="79" customWidth="1"/>
    <col min="12293" max="12293" width="6.42578125" style="79" customWidth="1"/>
    <col min="12294" max="12294" width="17.7109375" style="79" customWidth="1"/>
    <col min="12295" max="12295" width="10.7109375" style="79" customWidth="1"/>
    <col min="12296" max="12296" width="15.7109375" style="79" customWidth="1"/>
    <col min="12297" max="12297" width="10.7109375" style="79" customWidth="1"/>
    <col min="12298" max="12298" width="15.7109375" style="79" customWidth="1"/>
    <col min="12299" max="12299" width="10.7109375" style="79" customWidth="1"/>
    <col min="12300" max="12300" width="15.7109375" style="79" customWidth="1"/>
    <col min="12301" max="12301" width="10.7109375" style="79" customWidth="1"/>
    <col min="12302" max="12302" width="15.7109375" style="79" customWidth="1"/>
    <col min="12303" max="12544" width="9.140625" style="79"/>
    <col min="12545" max="12545" width="10.7109375" style="79" customWidth="1"/>
    <col min="12546" max="12546" width="34.28515625" style="79" customWidth="1"/>
    <col min="12547" max="12547" width="13.85546875" style="79" customWidth="1"/>
    <col min="12548" max="12548" width="7.7109375" style="79" customWidth="1"/>
    <col min="12549" max="12549" width="6.42578125" style="79" customWidth="1"/>
    <col min="12550" max="12550" width="17.7109375" style="79" customWidth="1"/>
    <col min="12551" max="12551" width="10.7109375" style="79" customWidth="1"/>
    <col min="12552" max="12552" width="15.7109375" style="79" customWidth="1"/>
    <col min="12553" max="12553" width="10.7109375" style="79" customWidth="1"/>
    <col min="12554" max="12554" width="15.7109375" style="79" customWidth="1"/>
    <col min="12555" max="12555" width="10.7109375" style="79" customWidth="1"/>
    <col min="12556" max="12556" width="15.7109375" style="79" customWidth="1"/>
    <col min="12557" max="12557" width="10.7109375" style="79" customWidth="1"/>
    <col min="12558" max="12558" width="15.7109375" style="79" customWidth="1"/>
    <col min="12559" max="12800" width="9.140625" style="79"/>
    <col min="12801" max="12801" width="10.7109375" style="79" customWidth="1"/>
    <col min="12802" max="12802" width="34.28515625" style="79" customWidth="1"/>
    <col min="12803" max="12803" width="13.85546875" style="79" customWidth="1"/>
    <col min="12804" max="12804" width="7.7109375" style="79" customWidth="1"/>
    <col min="12805" max="12805" width="6.42578125" style="79" customWidth="1"/>
    <col min="12806" max="12806" width="17.7109375" style="79" customWidth="1"/>
    <col min="12807" max="12807" width="10.7109375" style="79" customWidth="1"/>
    <col min="12808" max="12808" width="15.7109375" style="79" customWidth="1"/>
    <col min="12809" max="12809" width="10.7109375" style="79" customWidth="1"/>
    <col min="12810" max="12810" width="15.7109375" style="79" customWidth="1"/>
    <col min="12811" max="12811" width="10.7109375" style="79" customWidth="1"/>
    <col min="12812" max="12812" width="15.7109375" style="79" customWidth="1"/>
    <col min="12813" max="12813" width="10.7109375" style="79" customWidth="1"/>
    <col min="12814" max="12814" width="15.7109375" style="79" customWidth="1"/>
    <col min="12815" max="13056" width="9.140625" style="79"/>
    <col min="13057" max="13057" width="10.7109375" style="79" customWidth="1"/>
    <col min="13058" max="13058" width="34.28515625" style="79" customWidth="1"/>
    <col min="13059" max="13059" width="13.85546875" style="79" customWidth="1"/>
    <col min="13060" max="13060" width="7.7109375" style="79" customWidth="1"/>
    <col min="13061" max="13061" width="6.42578125" style="79" customWidth="1"/>
    <col min="13062" max="13062" width="17.7109375" style="79" customWidth="1"/>
    <col min="13063" max="13063" width="10.7109375" style="79" customWidth="1"/>
    <col min="13064" max="13064" width="15.7109375" style="79" customWidth="1"/>
    <col min="13065" max="13065" width="10.7109375" style="79" customWidth="1"/>
    <col min="13066" max="13066" width="15.7109375" style="79" customWidth="1"/>
    <col min="13067" max="13067" width="10.7109375" style="79" customWidth="1"/>
    <col min="13068" max="13068" width="15.7109375" style="79" customWidth="1"/>
    <col min="13069" max="13069" width="10.7109375" style="79" customWidth="1"/>
    <col min="13070" max="13070" width="15.7109375" style="79" customWidth="1"/>
    <col min="13071" max="13312" width="9.140625" style="79"/>
    <col min="13313" max="13313" width="10.7109375" style="79" customWidth="1"/>
    <col min="13314" max="13314" width="34.28515625" style="79" customWidth="1"/>
    <col min="13315" max="13315" width="13.85546875" style="79" customWidth="1"/>
    <col min="13316" max="13316" width="7.7109375" style="79" customWidth="1"/>
    <col min="13317" max="13317" width="6.42578125" style="79" customWidth="1"/>
    <col min="13318" max="13318" width="17.7109375" style="79" customWidth="1"/>
    <col min="13319" max="13319" width="10.7109375" style="79" customWidth="1"/>
    <col min="13320" max="13320" width="15.7109375" style="79" customWidth="1"/>
    <col min="13321" max="13321" width="10.7109375" style="79" customWidth="1"/>
    <col min="13322" max="13322" width="15.7109375" style="79" customWidth="1"/>
    <col min="13323" max="13323" width="10.7109375" style="79" customWidth="1"/>
    <col min="13324" max="13324" width="15.7109375" style="79" customWidth="1"/>
    <col min="13325" max="13325" width="10.7109375" style="79" customWidth="1"/>
    <col min="13326" max="13326" width="15.7109375" style="79" customWidth="1"/>
    <col min="13327" max="13568" width="9.140625" style="79"/>
    <col min="13569" max="13569" width="10.7109375" style="79" customWidth="1"/>
    <col min="13570" max="13570" width="34.28515625" style="79" customWidth="1"/>
    <col min="13571" max="13571" width="13.85546875" style="79" customWidth="1"/>
    <col min="13572" max="13572" width="7.7109375" style="79" customWidth="1"/>
    <col min="13573" max="13573" width="6.42578125" style="79" customWidth="1"/>
    <col min="13574" max="13574" width="17.7109375" style="79" customWidth="1"/>
    <col min="13575" max="13575" width="10.7109375" style="79" customWidth="1"/>
    <col min="13576" max="13576" width="15.7109375" style="79" customWidth="1"/>
    <col min="13577" max="13577" width="10.7109375" style="79" customWidth="1"/>
    <col min="13578" max="13578" width="15.7109375" style="79" customWidth="1"/>
    <col min="13579" max="13579" width="10.7109375" style="79" customWidth="1"/>
    <col min="13580" max="13580" width="15.7109375" style="79" customWidth="1"/>
    <col min="13581" max="13581" width="10.7109375" style="79" customWidth="1"/>
    <col min="13582" max="13582" width="15.7109375" style="79" customWidth="1"/>
    <col min="13583" max="13824" width="9.140625" style="79"/>
    <col min="13825" max="13825" width="10.7109375" style="79" customWidth="1"/>
    <col min="13826" max="13826" width="34.28515625" style="79" customWidth="1"/>
    <col min="13827" max="13827" width="13.85546875" style="79" customWidth="1"/>
    <col min="13828" max="13828" width="7.7109375" style="79" customWidth="1"/>
    <col min="13829" max="13829" width="6.42578125" style="79" customWidth="1"/>
    <col min="13830" max="13830" width="17.7109375" style="79" customWidth="1"/>
    <col min="13831" max="13831" width="10.7109375" style="79" customWidth="1"/>
    <col min="13832" max="13832" width="15.7109375" style="79" customWidth="1"/>
    <col min="13833" max="13833" width="10.7109375" style="79" customWidth="1"/>
    <col min="13834" max="13834" width="15.7109375" style="79" customWidth="1"/>
    <col min="13835" max="13835" width="10.7109375" style="79" customWidth="1"/>
    <col min="13836" max="13836" width="15.7109375" style="79" customWidth="1"/>
    <col min="13837" max="13837" width="10.7109375" style="79" customWidth="1"/>
    <col min="13838" max="13838" width="15.7109375" style="79" customWidth="1"/>
    <col min="13839" max="14080" width="9.140625" style="79"/>
    <col min="14081" max="14081" width="10.7109375" style="79" customWidth="1"/>
    <col min="14082" max="14082" width="34.28515625" style="79" customWidth="1"/>
    <col min="14083" max="14083" width="13.85546875" style="79" customWidth="1"/>
    <col min="14084" max="14084" width="7.7109375" style="79" customWidth="1"/>
    <col min="14085" max="14085" width="6.42578125" style="79" customWidth="1"/>
    <col min="14086" max="14086" width="17.7109375" style="79" customWidth="1"/>
    <col min="14087" max="14087" width="10.7109375" style="79" customWidth="1"/>
    <col min="14088" max="14088" width="15.7109375" style="79" customWidth="1"/>
    <col min="14089" max="14089" width="10.7109375" style="79" customWidth="1"/>
    <col min="14090" max="14090" width="15.7109375" style="79" customWidth="1"/>
    <col min="14091" max="14091" width="10.7109375" style="79" customWidth="1"/>
    <col min="14092" max="14092" width="15.7109375" style="79" customWidth="1"/>
    <col min="14093" max="14093" width="10.7109375" style="79" customWidth="1"/>
    <col min="14094" max="14094" width="15.7109375" style="79" customWidth="1"/>
    <col min="14095" max="14336" width="9.140625" style="79"/>
    <col min="14337" max="14337" width="10.7109375" style="79" customWidth="1"/>
    <col min="14338" max="14338" width="34.28515625" style="79" customWidth="1"/>
    <col min="14339" max="14339" width="13.85546875" style="79" customWidth="1"/>
    <col min="14340" max="14340" width="7.7109375" style="79" customWidth="1"/>
    <col min="14341" max="14341" width="6.42578125" style="79" customWidth="1"/>
    <col min="14342" max="14342" width="17.7109375" style="79" customWidth="1"/>
    <col min="14343" max="14343" width="10.7109375" style="79" customWidth="1"/>
    <col min="14344" max="14344" width="15.7109375" style="79" customWidth="1"/>
    <col min="14345" max="14345" width="10.7109375" style="79" customWidth="1"/>
    <col min="14346" max="14346" width="15.7109375" style="79" customWidth="1"/>
    <col min="14347" max="14347" width="10.7109375" style="79" customWidth="1"/>
    <col min="14348" max="14348" width="15.7109375" style="79" customWidth="1"/>
    <col min="14349" max="14349" width="10.7109375" style="79" customWidth="1"/>
    <col min="14350" max="14350" width="15.7109375" style="79" customWidth="1"/>
    <col min="14351" max="14592" width="9.140625" style="79"/>
    <col min="14593" max="14593" width="10.7109375" style="79" customWidth="1"/>
    <col min="14594" max="14594" width="34.28515625" style="79" customWidth="1"/>
    <col min="14595" max="14595" width="13.85546875" style="79" customWidth="1"/>
    <col min="14596" max="14596" width="7.7109375" style="79" customWidth="1"/>
    <col min="14597" max="14597" width="6.42578125" style="79" customWidth="1"/>
    <col min="14598" max="14598" width="17.7109375" style="79" customWidth="1"/>
    <col min="14599" max="14599" width="10.7109375" style="79" customWidth="1"/>
    <col min="14600" max="14600" width="15.7109375" style="79" customWidth="1"/>
    <col min="14601" max="14601" width="10.7109375" style="79" customWidth="1"/>
    <col min="14602" max="14602" width="15.7109375" style="79" customWidth="1"/>
    <col min="14603" max="14603" width="10.7109375" style="79" customWidth="1"/>
    <col min="14604" max="14604" width="15.7109375" style="79" customWidth="1"/>
    <col min="14605" max="14605" width="10.7109375" style="79" customWidth="1"/>
    <col min="14606" max="14606" width="15.7109375" style="79" customWidth="1"/>
    <col min="14607" max="14848" width="9.140625" style="79"/>
    <col min="14849" max="14849" width="10.7109375" style="79" customWidth="1"/>
    <col min="14850" max="14850" width="34.28515625" style="79" customWidth="1"/>
    <col min="14851" max="14851" width="13.85546875" style="79" customWidth="1"/>
    <col min="14852" max="14852" width="7.7109375" style="79" customWidth="1"/>
    <col min="14853" max="14853" width="6.42578125" style="79" customWidth="1"/>
    <col min="14854" max="14854" width="17.7109375" style="79" customWidth="1"/>
    <col min="14855" max="14855" width="10.7109375" style="79" customWidth="1"/>
    <col min="14856" max="14856" width="15.7109375" style="79" customWidth="1"/>
    <col min="14857" max="14857" width="10.7109375" style="79" customWidth="1"/>
    <col min="14858" max="14858" width="15.7109375" style="79" customWidth="1"/>
    <col min="14859" max="14859" width="10.7109375" style="79" customWidth="1"/>
    <col min="14860" max="14860" width="15.7109375" style="79" customWidth="1"/>
    <col min="14861" max="14861" width="10.7109375" style="79" customWidth="1"/>
    <col min="14862" max="14862" width="15.7109375" style="79" customWidth="1"/>
    <col min="14863" max="15104" width="9.140625" style="79"/>
    <col min="15105" max="15105" width="10.7109375" style="79" customWidth="1"/>
    <col min="15106" max="15106" width="34.28515625" style="79" customWidth="1"/>
    <col min="15107" max="15107" width="13.85546875" style="79" customWidth="1"/>
    <col min="15108" max="15108" width="7.7109375" style="79" customWidth="1"/>
    <col min="15109" max="15109" width="6.42578125" style="79" customWidth="1"/>
    <col min="15110" max="15110" width="17.7109375" style="79" customWidth="1"/>
    <col min="15111" max="15111" width="10.7109375" style="79" customWidth="1"/>
    <col min="15112" max="15112" width="15.7109375" style="79" customWidth="1"/>
    <col min="15113" max="15113" width="10.7109375" style="79" customWidth="1"/>
    <col min="15114" max="15114" width="15.7109375" style="79" customWidth="1"/>
    <col min="15115" max="15115" width="10.7109375" style="79" customWidth="1"/>
    <col min="15116" max="15116" width="15.7109375" style="79" customWidth="1"/>
    <col min="15117" max="15117" width="10.7109375" style="79" customWidth="1"/>
    <col min="15118" max="15118" width="15.7109375" style="79" customWidth="1"/>
    <col min="15119" max="15360" width="9.140625" style="79"/>
    <col min="15361" max="15361" width="10.7109375" style="79" customWidth="1"/>
    <col min="15362" max="15362" width="34.28515625" style="79" customWidth="1"/>
    <col min="15363" max="15363" width="13.85546875" style="79" customWidth="1"/>
    <col min="15364" max="15364" width="7.7109375" style="79" customWidth="1"/>
    <col min="15365" max="15365" width="6.42578125" style="79" customWidth="1"/>
    <col min="15366" max="15366" width="17.7109375" style="79" customWidth="1"/>
    <col min="15367" max="15367" width="10.7109375" style="79" customWidth="1"/>
    <col min="15368" max="15368" width="15.7109375" style="79" customWidth="1"/>
    <col min="15369" max="15369" width="10.7109375" style="79" customWidth="1"/>
    <col min="15370" max="15370" width="15.7109375" style="79" customWidth="1"/>
    <col min="15371" max="15371" width="10.7109375" style="79" customWidth="1"/>
    <col min="15372" max="15372" width="15.7109375" style="79" customWidth="1"/>
    <col min="15373" max="15373" width="10.7109375" style="79" customWidth="1"/>
    <col min="15374" max="15374" width="15.7109375" style="79" customWidth="1"/>
    <col min="15375" max="15616" width="9.140625" style="79"/>
    <col min="15617" max="15617" width="10.7109375" style="79" customWidth="1"/>
    <col min="15618" max="15618" width="34.28515625" style="79" customWidth="1"/>
    <col min="15619" max="15619" width="13.85546875" style="79" customWidth="1"/>
    <col min="15620" max="15620" width="7.7109375" style="79" customWidth="1"/>
    <col min="15621" max="15621" width="6.42578125" style="79" customWidth="1"/>
    <col min="15622" max="15622" width="17.7109375" style="79" customWidth="1"/>
    <col min="15623" max="15623" width="10.7109375" style="79" customWidth="1"/>
    <col min="15624" max="15624" width="15.7109375" style="79" customWidth="1"/>
    <col min="15625" max="15625" width="10.7109375" style="79" customWidth="1"/>
    <col min="15626" max="15626" width="15.7109375" style="79" customWidth="1"/>
    <col min="15627" max="15627" width="10.7109375" style="79" customWidth="1"/>
    <col min="15628" max="15628" width="15.7109375" style="79" customWidth="1"/>
    <col min="15629" max="15629" width="10.7109375" style="79" customWidth="1"/>
    <col min="15630" max="15630" width="15.7109375" style="79" customWidth="1"/>
    <col min="15631" max="15872" width="9.140625" style="79"/>
    <col min="15873" max="15873" width="10.7109375" style="79" customWidth="1"/>
    <col min="15874" max="15874" width="34.28515625" style="79" customWidth="1"/>
    <col min="15875" max="15875" width="13.85546875" style="79" customWidth="1"/>
    <col min="15876" max="15876" width="7.7109375" style="79" customWidth="1"/>
    <col min="15877" max="15877" width="6.42578125" style="79" customWidth="1"/>
    <col min="15878" max="15878" width="17.7109375" style="79" customWidth="1"/>
    <col min="15879" max="15879" width="10.7109375" style="79" customWidth="1"/>
    <col min="15880" max="15880" width="15.7109375" style="79" customWidth="1"/>
    <col min="15881" max="15881" width="10.7109375" style="79" customWidth="1"/>
    <col min="15882" max="15882" width="15.7109375" style="79" customWidth="1"/>
    <col min="15883" max="15883" width="10.7109375" style="79" customWidth="1"/>
    <col min="15884" max="15884" width="15.7109375" style="79" customWidth="1"/>
    <col min="15885" max="15885" width="10.7109375" style="79" customWidth="1"/>
    <col min="15886" max="15886" width="15.7109375" style="79" customWidth="1"/>
    <col min="15887" max="16128" width="9.140625" style="79"/>
    <col min="16129" max="16129" width="10.7109375" style="79" customWidth="1"/>
    <col min="16130" max="16130" width="34.28515625" style="79" customWidth="1"/>
    <col min="16131" max="16131" width="13.85546875" style="79" customWidth="1"/>
    <col min="16132" max="16132" width="7.7109375" style="79" customWidth="1"/>
    <col min="16133" max="16133" width="6.42578125" style="79" customWidth="1"/>
    <col min="16134" max="16134" width="17.7109375" style="79" customWidth="1"/>
    <col min="16135" max="16135" width="10.7109375" style="79" customWidth="1"/>
    <col min="16136" max="16136" width="15.7109375" style="79" customWidth="1"/>
    <col min="16137" max="16137" width="10.7109375" style="79" customWidth="1"/>
    <col min="16138" max="16138" width="15.7109375" style="79" customWidth="1"/>
    <col min="16139" max="16139" width="10.7109375" style="79" customWidth="1"/>
    <col min="16140" max="16140" width="15.7109375" style="79" customWidth="1"/>
    <col min="16141" max="16141" width="10.7109375" style="79" customWidth="1"/>
    <col min="16142" max="16142" width="15.7109375" style="79" customWidth="1"/>
    <col min="16143" max="16384" width="9.140625" style="79"/>
  </cols>
  <sheetData>
    <row r="1" spans="1:15">
      <c r="A1" s="74" t="s">
        <v>65</v>
      </c>
      <c r="K1" s="76" t="s">
        <v>64</v>
      </c>
      <c r="L1" s="77"/>
      <c r="M1" s="77"/>
      <c r="N1" s="78"/>
    </row>
    <row r="2" spans="1:15">
      <c r="K2" s="80" t="s">
        <v>63</v>
      </c>
      <c r="L2" s="81"/>
      <c r="M2" s="81"/>
      <c r="N2" s="82"/>
    </row>
    <row r="3" spans="1:15" ht="13.5" thickBot="1">
      <c r="K3" s="83" t="s">
        <v>62</v>
      </c>
      <c r="L3" s="84"/>
      <c r="M3" s="84"/>
      <c r="N3" s="85"/>
    </row>
    <row r="4" spans="1:15">
      <c r="A4" s="1005" t="s">
        <v>61</v>
      </c>
      <c r="B4" s="1005"/>
      <c r="C4" s="1005"/>
      <c r="D4" s="1005"/>
      <c r="E4" s="1005"/>
      <c r="F4" s="1005"/>
      <c r="G4" s="1005"/>
      <c r="H4" s="1005"/>
      <c r="I4" s="1005"/>
      <c r="J4" s="1005"/>
      <c r="K4" s="1005"/>
      <c r="L4" s="1005"/>
      <c r="M4" s="1005"/>
      <c r="N4" s="1005"/>
      <c r="O4" s="86"/>
    </row>
    <row r="5" spans="1:15">
      <c r="A5" s="1006" t="s">
        <v>60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006"/>
      <c r="N5" s="1006"/>
      <c r="O5" s="87"/>
    </row>
    <row r="6" spans="1:15" ht="8.25" customHeight="1">
      <c r="C6" s="88"/>
      <c r="D6" s="89"/>
      <c r="E6" s="90"/>
      <c r="F6" s="91"/>
    </row>
    <row r="7" spans="1:15">
      <c r="A7" s="92" t="s">
        <v>59</v>
      </c>
      <c r="B7" s="92"/>
      <c r="C7" s="88"/>
      <c r="D7" s="89"/>
      <c r="E7" s="90"/>
    </row>
    <row r="8" spans="1:15">
      <c r="A8" s="93" t="s">
        <v>58</v>
      </c>
      <c r="B8" s="94"/>
      <c r="C8" s="95"/>
      <c r="D8" s="96"/>
      <c r="E8" s="97"/>
      <c r="F8" s="98" t="s">
        <v>57</v>
      </c>
      <c r="G8" s="99"/>
      <c r="H8" s="99"/>
      <c r="I8" s="99"/>
      <c r="J8" s="100"/>
      <c r="K8" s="101" t="s">
        <v>56</v>
      </c>
      <c r="L8" s="101"/>
      <c r="M8" s="101"/>
      <c r="N8" s="102"/>
    </row>
    <row r="9" spans="1:15">
      <c r="A9" s="103" t="s">
        <v>114</v>
      </c>
      <c r="B9" s="92"/>
      <c r="C9" s="104"/>
      <c r="D9" s="105"/>
      <c r="E9" s="106"/>
      <c r="F9" s="107" t="s">
        <v>54</v>
      </c>
      <c r="G9" s="107" t="s">
        <v>53</v>
      </c>
      <c r="H9" s="108"/>
      <c r="I9" s="98" t="s">
        <v>52</v>
      </c>
      <c r="J9" s="100"/>
      <c r="K9" s="109" t="s">
        <v>51</v>
      </c>
      <c r="L9" s="109"/>
      <c r="M9" s="109"/>
      <c r="N9" s="108"/>
    </row>
    <row r="10" spans="1:15">
      <c r="A10" s="110"/>
      <c r="B10" s="93"/>
      <c r="C10" s="111"/>
      <c r="D10" s="112"/>
      <c r="E10" s="113"/>
      <c r="F10" s="93"/>
      <c r="G10" s="1007" t="s">
        <v>50</v>
      </c>
      <c r="H10" s="1008"/>
      <c r="I10" s="1008"/>
      <c r="J10" s="1008"/>
      <c r="K10" s="1008"/>
      <c r="L10" s="1008"/>
      <c r="M10" s="1008"/>
      <c r="N10" s="1009"/>
    </row>
    <row r="11" spans="1:15">
      <c r="A11" s="114" t="s">
        <v>49</v>
      </c>
      <c r="B11" s="115" t="s">
        <v>48</v>
      </c>
      <c r="C11" s="116" t="s">
        <v>47</v>
      </c>
      <c r="D11" s="1010" t="s">
        <v>46</v>
      </c>
      <c r="E11" s="1011"/>
      <c r="F11" s="115" t="s">
        <v>45</v>
      </c>
      <c r="G11" s="1007" t="s">
        <v>44</v>
      </c>
      <c r="H11" s="1009"/>
      <c r="I11" s="1007" t="s">
        <v>43</v>
      </c>
      <c r="J11" s="1009"/>
      <c r="K11" s="1007" t="s">
        <v>42</v>
      </c>
      <c r="L11" s="1009"/>
      <c r="M11" s="1007" t="s">
        <v>41</v>
      </c>
      <c r="N11" s="1009"/>
    </row>
    <row r="12" spans="1:15">
      <c r="A12" s="117"/>
      <c r="B12" s="107"/>
      <c r="C12" s="118"/>
      <c r="D12" s="119"/>
      <c r="E12" s="120"/>
      <c r="F12" s="107"/>
      <c r="G12" s="121" t="s">
        <v>39</v>
      </c>
      <c r="H12" s="122" t="s">
        <v>38</v>
      </c>
      <c r="I12" s="122" t="s">
        <v>39</v>
      </c>
      <c r="J12" s="122" t="s">
        <v>40</v>
      </c>
      <c r="K12" s="121" t="s">
        <v>39</v>
      </c>
      <c r="L12" s="123" t="s">
        <v>40</v>
      </c>
      <c r="M12" s="121" t="s">
        <v>39</v>
      </c>
      <c r="N12" s="121" t="s">
        <v>38</v>
      </c>
    </row>
    <row r="13" spans="1:15" s="129" customFormat="1">
      <c r="A13" s="122">
        <v>41</v>
      </c>
      <c r="B13" s="124" t="s">
        <v>115</v>
      </c>
      <c r="C13" s="125">
        <v>5</v>
      </c>
      <c r="D13" s="126">
        <f t="shared" ref="D13:D29" si="0">G13+I13+K13+M13</f>
        <v>40</v>
      </c>
      <c r="E13" s="122" t="s">
        <v>7</v>
      </c>
      <c r="F13" s="127">
        <f t="shared" ref="F13:F50" si="1">H13+J13+L13+N13</f>
        <v>200</v>
      </c>
      <c r="G13" s="122">
        <v>10</v>
      </c>
      <c r="H13" s="128">
        <f t="shared" ref="H13:H50" si="2">G13*C13</f>
        <v>50</v>
      </c>
      <c r="I13" s="122">
        <v>10</v>
      </c>
      <c r="J13" s="128">
        <f t="shared" ref="J13:J50" si="3">I13*C13</f>
        <v>50</v>
      </c>
      <c r="K13" s="122">
        <v>10</v>
      </c>
      <c r="L13" s="128">
        <f t="shared" ref="L13:L50" si="4">K13*C13</f>
        <v>50</v>
      </c>
      <c r="M13" s="122">
        <v>10</v>
      </c>
      <c r="N13" s="128">
        <f t="shared" ref="N13:N21" si="5">M13*C13</f>
        <v>50</v>
      </c>
    </row>
    <row r="14" spans="1:15" s="129" customFormat="1" ht="15" customHeight="1">
      <c r="A14" s="122">
        <v>42</v>
      </c>
      <c r="B14" s="124" t="s">
        <v>70</v>
      </c>
      <c r="C14" s="125">
        <v>15</v>
      </c>
      <c r="D14" s="126">
        <f t="shared" si="0"/>
        <v>1</v>
      </c>
      <c r="E14" s="122" t="s">
        <v>7</v>
      </c>
      <c r="F14" s="127">
        <f t="shared" si="1"/>
        <v>15</v>
      </c>
      <c r="G14" s="122">
        <v>1</v>
      </c>
      <c r="H14" s="128">
        <f t="shared" si="2"/>
        <v>15</v>
      </c>
      <c r="I14" s="122"/>
      <c r="J14" s="128">
        <f t="shared" si="3"/>
        <v>0</v>
      </c>
      <c r="K14" s="122"/>
      <c r="L14" s="128">
        <f t="shared" si="4"/>
        <v>0</v>
      </c>
      <c r="M14" s="122"/>
      <c r="N14" s="128">
        <f t="shared" si="5"/>
        <v>0</v>
      </c>
    </row>
    <row r="15" spans="1:15" s="129" customFormat="1">
      <c r="A15" s="122">
        <v>43</v>
      </c>
      <c r="B15" s="124" t="s">
        <v>116</v>
      </c>
      <c r="C15" s="130">
        <v>400</v>
      </c>
      <c r="D15" s="126">
        <f t="shared" si="0"/>
        <v>1</v>
      </c>
      <c r="E15" s="122" t="s">
        <v>7</v>
      </c>
      <c r="F15" s="127">
        <f t="shared" si="1"/>
        <v>400</v>
      </c>
      <c r="G15" s="122"/>
      <c r="H15" s="128">
        <f t="shared" si="2"/>
        <v>0</v>
      </c>
      <c r="I15" s="122"/>
      <c r="J15" s="128">
        <f t="shared" si="3"/>
        <v>0</v>
      </c>
      <c r="K15" s="122"/>
      <c r="L15" s="128">
        <f t="shared" si="4"/>
        <v>0</v>
      </c>
      <c r="M15" s="122">
        <v>1</v>
      </c>
      <c r="N15" s="128">
        <f t="shared" si="5"/>
        <v>400</v>
      </c>
    </row>
    <row r="16" spans="1:15" s="129" customFormat="1">
      <c r="A16" s="122">
        <v>44</v>
      </c>
      <c r="B16" s="124" t="s">
        <v>67</v>
      </c>
      <c r="C16" s="125">
        <v>35</v>
      </c>
      <c r="D16" s="126">
        <f t="shared" si="0"/>
        <v>4</v>
      </c>
      <c r="E16" s="122" t="s">
        <v>7</v>
      </c>
      <c r="F16" s="127">
        <f t="shared" si="1"/>
        <v>140</v>
      </c>
      <c r="G16" s="122">
        <v>1</v>
      </c>
      <c r="H16" s="128">
        <f t="shared" si="2"/>
        <v>35</v>
      </c>
      <c r="I16" s="122">
        <v>1</v>
      </c>
      <c r="J16" s="128">
        <f t="shared" si="3"/>
        <v>35</v>
      </c>
      <c r="K16" s="122">
        <v>1</v>
      </c>
      <c r="L16" s="128">
        <f t="shared" si="4"/>
        <v>35</v>
      </c>
      <c r="M16" s="122">
        <v>1</v>
      </c>
      <c r="N16" s="128">
        <f t="shared" si="5"/>
        <v>35</v>
      </c>
    </row>
    <row r="17" spans="1:14" s="129" customFormat="1">
      <c r="A17" s="122">
        <v>45</v>
      </c>
      <c r="B17" s="124" t="s">
        <v>36</v>
      </c>
      <c r="C17" s="125">
        <v>75</v>
      </c>
      <c r="D17" s="126">
        <f t="shared" si="0"/>
        <v>4</v>
      </c>
      <c r="E17" s="122" t="s">
        <v>16</v>
      </c>
      <c r="F17" s="127">
        <f t="shared" si="1"/>
        <v>300</v>
      </c>
      <c r="G17" s="122">
        <v>1</v>
      </c>
      <c r="H17" s="128">
        <f t="shared" si="2"/>
        <v>75</v>
      </c>
      <c r="I17" s="122">
        <v>1</v>
      </c>
      <c r="J17" s="128">
        <f t="shared" si="3"/>
        <v>75</v>
      </c>
      <c r="K17" s="122">
        <v>1</v>
      </c>
      <c r="L17" s="128">
        <f t="shared" si="4"/>
        <v>75</v>
      </c>
      <c r="M17" s="122">
        <v>1</v>
      </c>
      <c r="N17" s="128">
        <f t="shared" si="5"/>
        <v>75</v>
      </c>
    </row>
    <row r="18" spans="1:14" s="129" customFormat="1">
      <c r="A18" s="122">
        <v>46</v>
      </c>
      <c r="B18" s="124" t="s">
        <v>34</v>
      </c>
      <c r="C18" s="125">
        <v>250</v>
      </c>
      <c r="D18" s="126">
        <f t="shared" si="0"/>
        <v>2</v>
      </c>
      <c r="E18" s="122" t="s">
        <v>7</v>
      </c>
      <c r="F18" s="127">
        <f t="shared" si="1"/>
        <v>500</v>
      </c>
      <c r="G18" s="122"/>
      <c r="H18" s="128">
        <f t="shared" si="2"/>
        <v>0</v>
      </c>
      <c r="I18" s="122"/>
      <c r="J18" s="128">
        <f t="shared" si="3"/>
        <v>0</v>
      </c>
      <c r="K18" s="122">
        <v>1</v>
      </c>
      <c r="L18" s="128">
        <f t="shared" si="4"/>
        <v>250</v>
      </c>
      <c r="M18" s="122">
        <v>1</v>
      </c>
      <c r="N18" s="128">
        <f t="shared" si="5"/>
        <v>250</v>
      </c>
    </row>
    <row r="19" spans="1:14" s="129" customFormat="1">
      <c r="A19" s="122">
        <v>47</v>
      </c>
      <c r="B19" s="124" t="s">
        <v>32</v>
      </c>
      <c r="C19" s="125">
        <v>300</v>
      </c>
      <c r="D19" s="126">
        <f t="shared" si="0"/>
        <v>2</v>
      </c>
      <c r="E19" s="122" t="s">
        <v>7</v>
      </c>
      <c r="F19" s="127">
        <f t="shared" si="1"/>
        <v>600</v>
      </c>
      <c r="G19" s="122"/>
      <c r="H19" s="128">
        <f t="shared" si="2"/>
        <v>0</v>
      </c>
      <c r="I19" s="122"/>
      <c r="J19" s="128">
        <f t="shared" si="3"/>
        <v>0</v>
      </c>
      <c r="K19" s="122">
        <v>1</v>
      </c>
      <c r="L19" s="128">
        <f t="shared" si="4"/>
        <v>300</v>
      </c>
      <c r="M19" s="122">
        <v>1</v>
      </c>
      <c r="N19" s="128">
        <f t="shared" si="5"/>
        <v>300</v>
      </c>
    </row>
    <row r="20" spans="1:14" s="129" customFormat="1">
      <c r="A20" s="122">
        <v>48</v>
      </c>
      <c r="B20" s="124" t="s">
        <v>31</v>
      </c>
      <c r="C20" s="125">
        <v>150</v>
      </c>
      <c r="D20" s="126">
        <f t="shared" si="0"/>
        <v>2</v>
      </c>
      <c r="E20" s="122" t="s">
        <v>7</v>
      </c>
      <c r="F20" s="127">
        <f t="shared" si="1"/>
        <v>300</v>
      </c>
      <c r="G20" s="122"/>
      <c r="H20" s="128">
        <f t="shared" si="2"/>
        <v>0</v>
      </c>
      <c r="I20" s="122"/>
      <c r="J20" s="128">
        <f t="shared" si="3"/>
        <v>0</v>
      </c>
      <c r="K20" s="122">
        <v>1</v>
      </c>
      <c r="L20" s="128">
        <f t="shared" si="4"/>
        <v>150</v>
      </c>
      <c r="M20" s="122">
        <v>1</v>
      </c>
      <c r="N20" s="128">
        <f t="shared" si="5"/>
        <v>150</v>
      </c>
    </row>
    <row r="21" spans="1:14" s="129" customFormat="1">
      <c r="A21" s="122">
        <v>49</v>
      </c>
      <c r="B21" s="124" t="s">
        <v>30</v>
      </c>
      <c r="C21" s="125">
        <v>30</v>
      </c>
      <c r="D21" s="126">
        <f t="shared" si="0"/>
        <v>1</v>
      </c>
      <c r="E21" s="122" t="s">
        <v>16</v>
      </c>
      <c r="F21" s="127">
        <f t="shared" si="1"/>
        <v>30</v>
      </c>
      <c r="G21" s="122"/>
      <c r="H21" s="128">
        <f t="shared" si="2"/>
        <v>0</v>
      </c>
      <c r="I21" s="122"/>
      <c r="J21" s="128">
        <f t="shared" si="3"/>
        <v>0</v>
      </c>
      <c r="K21" s="122"/>
      <c r="L21" s="128">
        <f t="shared" si="4"/>
        <v>0</v>
      </c>
      <c r="M21" s="122">
        <v>1</v>
      </c>
      <c r="N21" s="128">
        <f t="shared" si="5"/>
        <v>30</v>
      </c>
    </row>
    <row r="22" spans="1:14" s="129" customFormat="1">
      <c r="A22" s="122">
        <v>50</v>
      </c>
      <c r="B22" s="124" t="s">
        <v>117</v>
      </c>
      <c r="C22" s="125">
        <v>400</v>
      </c>
      <c r="D22" s="126">
        <f t="shared" si="0"/>
        <v>1</v>
      </c>
      <c r="E22" s="122" t="s">
        <v>7</v>
      </c>
      <c r="F22" s="127">
        <f t="shared" si="1"/>
        <v>400</v>
      </c>
      <c r="G22" s="122">
        <v>1</v>
      </c>
      <c r="H22" s="128">
        <f t="shared" si="2"/>
        <v>400</v>
      </c>
      <c r="I22" s="122"/>
      <c r="J22" s="128">
        <f t="shared" si="3"/>
        <v>0</v>
      </c>
      <c r="K22" s="122"/>
      <c r="L22" s="128">
        <f t="shared" si="4"/>
        <v>0</v>
      </c>
      <c r="M22" s="122"/>
      <c r="N22" s="128"/>
    </row>
    <row r="23" spans="1:14" s="129" customFormat="1">
      <c r="A23" s="122">
        <v>51</v>
      </c>
      <c r="B23" s="124" t="s">
        <v>118</v>
      </c>
      <c r="C23" s="125">
        <v>200</v>
      </c>
      <c r="D23" s="126">
        <f t="shared" si="0"/>
        <v>1</v>
      </c>
      <c r="E23" s="122" t="s">
        <v>28</v>
      </c>
      <c r="F23" s="127">
        <f t="shared" si="1"/>
        <v>200</v>
      </c>
      <c r="G23" s="122">
        <v>1</v>
      </c>
      <c r="H23" s="128">
        <f t="shared" si="2"/>
        <v>200</v>
      </c>
      <c r="I23" s="122"/>
      <c r="J23" s="128">
        <f t="shared" si="3"/>
        <v>0</v>
      </c>
      <c r="K23" s="122"/>
      <c r="L23" s="128">
        <f t="shared" si="4"/>
        <v>0</v>
      </c>
      <c r="M23" s="122"/>
      <c r="N23" s="128"/>
    </row>
    <row r="24" spans="1:14" s="129" customFormat="1">
      <c r="A24" s="122">
        <v>52</v>
      </c>
      <c r="B24" s="124" t="s">
        <v>24</v>
      </c>
      <c r="C24" s="125">
        <v>150</v>
      </c>
      <c r="D24" s="126">
        <f t="shared" si="0"/>
        <v>1</v>
      </c>
      <c r="E24" s="122" t="s">
        <v>7</v>
      </c>
      <c r="F24" s="127">
        <f t="shared" si="1"/>
        <v>150</v>
      </c>
      <c r="G24" s="122"/>
      <c r="H24" s="128">
        <f t="shared" si="2"/>
        <v>0</v>
      </c>
      <c r="I24" s="122"/>
      <c r="J24" s="128">
        <f t="shared" si="3"/>
        <v>0</v>
      </c>
      <c r="K24" s="122">
        <v>1</v>
      </c>
      <c r="L24" s="128">
        <f t="shared" si="4"/>
        <v>150</v>
      </c>
      <c r="M24" s="122"/>
      <c r="N24" s="128">
        <f t="shared" ref="N24:N50" si="6">M24*C24</f>
        <v>0</v>
      </c>
    </row>
    <row r="25" spans="1:14" s="129" customFormat="1">
      <c r="A25" s="122">
        <v>53</v>
      </c>
      <c r="B25" s="124" t="s">
        <v>23</v>
      </c>
      <c r="C25" s="125">
        <v>40</v>
      </c>
      <c r="D25" s="126">
        <f t="shared" si="0"/>
        <v>2</v>
      </c>
      <c r="E25" s="122" t="s">
        <v>7</v>
      </c>
      <c r="F25" s="127">
        <f t="shared" si="1"/>
        <v>80</v>
      </c>
      <c r="G25" s="122"/>
      <c r="H25" s="128">
        <f t="shared" si="2"/>
        <v>0</v>
      </c>
      <c r="I25" s="122">
        <v>1</v>
      </c>
      <c r="J25" s="128">
        <f t="shared" si="3"/>
        <v>40</v>
      </c>
      <c r="K25" s="122"/>
      <c r="L25" s="128">
        <f t="shared" si="4"/>
        <v>0</v>
      </c>
      <c r="M25" s="122">
        <v>1</v>
      </c>
      <c r="N25" s="128">
        <f t="shared" si="6"/>
        <v>40</v>
      </c>
    </row>
    <row r="26" spans="1:14" s="129" customFormat="1">
      <c r="A26" s="122">
        <v>54</v>
      </c>
      <c r="B26" s="124" t="s">
        <v>20</v>
      </c>
      <c r="C26" s="130">
        <v>7.5</v>
      </c>
      <c r="D26" s="126">
        <f t="shared" si="0"/>
        <v>20</v>
      </c>
      <c r="E26" s="122" t="s">
        <v>7</v>
      </c>
      <c r="F26" s="127">
        <f t="shared" si="1"/>
        <v>150</v>
      </c>
      <c r="G26" s="122">
        <v>5</v>
      </c>
      <c r="H26" s="128">
        <f t="shared" si="2"/>
        <v>37.5</v>
      </c>
      <c r="I26" s="122">
        <v>5</v>
      </c>
      <c r="J26" s="128">
        <f t="shared" si="3"/>
        <v>37.5</v>
      </c>
      <c r="K26" s="122">
        <v>5</v>
      </c>
      <c r="L26" s="128">
        <f t="shared" si="4"/>
        <v>37.5</v>
      </c>
      <c r="M26" s="122">
        <v>5</v>
      </c>
      <c r="N26" s="128">
        <f t="shared" si="6"/>
        <v>37.5</v>
      </c>
    </row>
    <row r="27" spans="1:14" s="129" customFormat="1">
      <c r="A27" s="122">
        <v>55</v>
      </c>
      <c r="B27" s="124" t="s">
        <v>19</v>
      </c>
      <c r="C27" s="130">
        <v>6.5</v>
      </c>
      <c r="D27" s="126">
        <f t="shared" si="0"/>
        <v>20</v>
      </c>
      <c r="E27" s="122" t="s">
        <v>7</v>
      </c>
      <c r="F27" s="127">
        <f t="shared" si="1"/>
        <v>130</v>
      </c>
      <c r="G27" s="122">
        <v>5</v>
      </c>
      <c r="H27" s="128">
        <f t="shared" si="2"/>
        <v>32.5</v>
      </c>
      <c r="I27" s="122">
        <v>5</v>
      </c>
      <c r="J27" s="128">
        <f t="shared" si="3"/>
        <v>32.5</v>
      </c>
      <c r="K27" s="122">
        <v>5</v>
      </c>
      <c r="L27" s="128">
        <f t="shared" si="4"/>
        <v>32.5</v>
      </c>
      <c r="M27" s="122">
        <v>5</v>
      </c>
      <c r="N27" s="128">
        <f t="shared" si="6"/>
        <v>32.5</v>
      </c>
    </row>
    <row r="28" spans="1:14">
      <c r="A28" s="122">
        <v>56</v>
      </c>
      <c r="B28" s="124" t="s">
        <v>18</v>
      </c>
      <c r="C28" s="130">
        <v>40</v>
      </c>
      <c r="D28" s="126">
        <f t="shared" si="0"/>
        <v>8</v>
      </c>
      <c r="E28" s="122" t="s">
        <v>16</v>
      </c>
      <c r="F28" s="127">
        <f t="shared" si="1"/>
        <v>320</v>
      </c>
      <c r="G28" s="122">
        <v>2</v>
      </c>
      <c r="H28" s="128">
        <f t="shared" si="2"/>
        <v>80</v>
      </c>
      <c r="I28" s="122">
        <v>2</v>
      </c>
      <c r="J28" s="128">
        <f t="shared" si="3"/>
        <v>80</v>
      </c>
      <c r="K28" s="122">
        <v>2</v>
      </c>
      <c r="L28" s="128">
        <f t="shared" si="4"/>
        <v>80</v>
      </c>
      <c r="M28" s="122">
        <v>2</v>
      </c>
      <c r="N28" s="128">
        <f t="shared" si="6"/>
        <v>80</v>
      </c>
    </row>
    <row r="29" spans="1:14">
      <c r="A29" s="122">
        <v>57</v>
      </c>
      <c r="B29" s="124" t="s">
        <v>17</v>
      </c>
      <c r="C29" s="130">
        <v>60</v>
      </c>
      <c r="D29" s="126">
        <f t="shared" si="0"/>
        <v>8</v>
      </c>
      <c r="E29" s="122" t="s">
        <v>16</v>
      </c>
      <c r="F29" s="127">
        <f t="shared" si="1"/>
        <v>480</v>
      </c>
      <c r="G29" s="122">
        <v>2</v>
      </c>
      <c r="H29" s="128">
        <f t="shared" si="2"/>
        <v>120</v>
      </c>
      <c r="I29" s="122">
        <v>2</v>
      </c>
      <c r="J29" s="128">
        <f t="shared" si="3"/>
        <v>120</v>
      </c>
      <c r="K29" s="122">
        <v>2</v>
      </c>
      <c r="L29" s="128">
        <f t="shared" si="4"/>
        <v>120</v>
      </c>
      <c r="M29" s="122">
        <v>2</v>
      </c>
      <c r="N29" s="128">
        <f t="shared" si="6"/>
        <v>120</v>
      </c>
    </row>
    <row r="30" spans="1:14">
      <c r="A30" s="122">
        <v>58</v>
      </c>
      <c r="B30" s="124" t="s">
        <v>119</v>
      </c>
      <c r="C30" s="130">
        <v>20</v>
      </c>
      <c r="D30" s="126">
        <f>K30+G30</f>
        <v>50</v>
      </c>
      <c r="E30" s="122" t="s">
        <v>11</v>
      </c>
      <c r="F30" s="127">
        <f t="shared" si="1"/>
        <v>2000</v>
      </c>
      <c r="G30" s="122">
        <v>25</v>
      </c>
      <c r="H30" s="128">
        <f t="shared" si="2"/>
        <v>500</v>
      </c>
      <c r="I30" s="122">
        <v>25</v>
      </c>
      <c r="J30" s="128">
        <f t="shared" si="3"/>
        <v>500</v>
      </c>
      <c r="K30" s="122">
        <v>25</v>
      </c>
      <c r="L30" s="128">
        <f t="shared" si="4"/>
        <v>500</v>
      </c>
      <c r="M30" s="122">
        <v>25</v>
      </c>
      <c r="N30" s="128">
        <f t="shared" si="6"/>
        <v>500</v>
      </c>
    </row>
    <row r="31" spans="1:14">
      <c r="A31" s="122">
        <v>59</v>
      </c>
      <c r="B31" s="124" t="s">
        <v>15</v>
      </c>
      <c r="C31" s="130">
        <v>33</v>
      </c>
      <c r="D31" s="126">
        <f>K31+G31</f>
        <v>40</v>
      </c>
      <c r="E31" s="122" t="s">
        <v>13</v>
      </c>
      <c r="F31" s="127">
        <f t="shared" si="1"/>
        <v>2640</v>
      </c>
      <c r="G31" s="122">
        <v>20</v>
      </c>
      <c r="H31" s="128">
        <f t="shared" si="2"/>
        <v>660</v>
      </c>
      <c r="I31" s="122">
        <v>20</v>
      </c>
      <c r="J31" s="128">
        <f t="shared" si="3"/>
        <v>660</v>
      </c>
      <c r="K31" s="122">
        <v>20</v>
      </c>
      <c r="L31" s="128">
        <f t="shared" si="4"/>
        <v>660</v>
      </c>
      <c r="M31" s="122">
        <v>20</v>
      </c>
      <c r="N31" s="128">
        <f t="shared" si="6"/>
        <v>660</v>
      </c>
    </row>
    <row r="32" spans="1:14">
      <c r="A32" s="122">
        <v>60</v>
      </c>
      <c r="B32" s="124" t="s">
        <v>120</v>
      </c>
      <c r="C32" s="130">
        <v>3800</v>
      </c>
      <c r="D32" s="126">
        <f t="shared" ref="D32:D50" si="7">G32+I32+K32+M32</f>
        <v>3</v>
      </c>
      <c r="E32" s="122" t="s">
        <v>7</v>
      </c>
      <c r="F32" s="127">
        <f t="shared" si="1"/>
        <v>11400</v>
      </c>
      <c r="G32" s="122">
        <v>1</v>
      </c>
      <c r="H32" s="128">
        <f t="shared" si="2"/>
        <v>3800</v>
      </c>
      <c r="I32" s="122">
        <v>1</v>
      </c>
      <c r="J32" s="128">
        <f t="shared" si="3"/>
        <v>3800</v>
      </c>
      <c r="K32" s="122"/>
      <c r="L32" s="128">
        <f t="shared" si="4"/>
        <v>0</v>
      </c>
      <c r="M32" s="122">
        <v>1</v>
      </c>
      <c r="N32" s="128">
        <f t="shared" si="6"/>
        <v>3800</v>
      </c>
    </row>
    <row r="33" spans="1:14">
      <c r="A33" s="122">
        <v>61</v>
      </c>
      <c r="B33" s="124" t="s">
        <v>121</v>
      </c>
      <c r="C33" s="130">
        <v>520</v>
      </c>
      <c r="D33" s="126">
        <f t="shared" si="7"/>
        <v>10</v>
      </c>
      <c r="E33" s="122" t="s">
        <v>7</v>
      </c>
      <c r="F33" s="127">
        <f t="shared" si="1"/>
        <v>5200</v>
      </c>
      <c r="G33" s="122">
        <v>5</v>
      </c>
      <c r="H33" s="128">
        <f t="shared" si="2"/>
        <v>2600</v>
      </c>
      <c r="I33" s="122">
        <v>5</v>
      </c>
      <c r="J33" s="128">
        <f t="shared" si="3"/>
        <v>2600</v>
      </c>
      <c r="K33" s="122"/>
      <c r="L33" s="128">
        <f t="shared" si="4"/>
        <v>0</v>
      </c>
      <c r="M33" s="122"/>
      <c r="N33" s="128">
        <f t="shared" si="6"/>
        <v>0</v>
      </c>
    </row>
    <row r="34" spans="1:14">
      <c r="A34" s="122">
        <v>62</v>
      </c>
      <c r="B34" s="124" t="s">
        <v>122</v>
      </c>
      <c r="C34" s="130">
        <v>5000</v>
      </c>
      <c r="D34" s="126">
        <f t="shared" si="7"/>
        <v>2</v>
      </c>
      <c r="E34" s="122" t="s">
        <v>7</v>
      </c>
      <c r="F34" s="127">
        <f t="shared" si="1"/>
        <v>10000</v>
      </c>
      <c r="G34" s="122"/>
      <c r="H34" s="128">
        <f t="shared" si="2"/>
        <v>0</v>
      </c>
      <c r="I34" s="122"/>
      <c r="J34" s="128">
        <f t="shared" si="3"/>
        <v>0</v>
      </c>
      <c r="K34" s="122">
        <v>1</v>
      </c>
      <c r="L34" s="128">
        <f t="shared" si="4"/>
        <v>5000</v>
      </c>
      <c r="M34" s="122">
        <v>1</v>
      </c>
      <c r="N34" s="128">
        <f t="shared" si="6"/>
        <v>5000</v>
      </c>
    </row>
    <row r="35" spans="1:14">
      <c r="A35" s="122">
        <v>63</v>
      </c>
      <c r="B35" s="124" t="s">
        <v>123</v>
      </c>
      <c r="C35" s="130">
        <v>500</v>
      </c>
      <c r="D35" s="126">
        <f t="shared" si="7"/>
        <v>1</v>
      </c>
      <c r="E35" s="122" t="s">
        <v>7</v>
      </c>
      <c r="F35" s="127">
        <f t="shared" si="1"/>
        <v>500</v>
      </c>
      <c r="G35" s="122"/>
      <c r="H35" s="128">
        <f t="shared" si="2"/>
        <v>0</v>
      </c>
      <c r="I35" s="122">
        <v>1</v>
      </c>
      <c r="J35" s="128">
        <f t="shared" si="3"/>
        <v>500</v>
      </c>
      <c r="K35" s="122"/>
      <c r="L35" s="128">
        <f t="shared" si="4"/>
        <v>0</v>
      </c>
      <c r="M35" s="122"/>
      <c r="N35" s="128">
        <f t="shared" si="6"/>
        <v>0</v>
      </c>
    </row>
    <row r="36" spans="1:14">
      <c r="A36" s="122">
        <v>64</v>
      </c>
      <c r="B36" s="124" t="s">
        <v>124</v>
      </c>
      <c r="C36" s="130">
        <v>200</v>
      </c>
      <c r="D36" s="126">
        <f t="shared" si="7"/>
        <v>3</v>
      </c>
      <c r="E36" s="122" t="s">
        <v>7</v>
      </c>
      <c r="F36" s="127">
        <f t="shared" si="1"/>
        <v>600</v>
      </c>
      <c r="G36" s="122"/>
      <c r="H36" s="128">
        <f t="shared" si="2"/>
        <v>0</v>
      </c>
      <c r="I36" s="122">
        <v>1</v>
      </c>
      <c r="J36" s="128">
        <f t="shared" si="3"/>
        <v>200</v>
      </c>
      <c r="K36" s="122">
        <v>1</v>
      </c>
      <c r="L36" s="128">
        <f t="shared" si="4"/>
        <v>200</v>
      </c>
      <c r="M36" s="122">
        <v>1</v>
      </c>
      <c r="N36" s="128">
        <f t="shared" si="6"/>
        <v>200</v>
      </c>
    </row>
    <row r="37" spans="1:14">
      <c r="A37" s="122">
        <v>65</v>
      </c>
      <c r="B37" s="124" t="s">
        <v>125</v>
      </c>
      <c r="C37" s="130">
        <v>500</v>
      </c>
      <c r="D37" s="126">
        <f t="shared" si="7"/>
        <v>1</v>
      </c>
      <c r="E37" s="122" t="s">
        <v>7</v>
      </c>
      <c r="F37" s="127">
        <f t="shared" si="1"/>
        <v>500</v>
      </c>
      <c r="G37" s="122"/>
      <c r="H37" s="128">
        <f t="shared" si="2"/>
        <v>0</v>
      </c>
      <c r="I37" s="122">
        <v>1</v>
      </c>
      <c r="J37" s="128">
        <f t="shared" si="3"/>
        <v>500</v>
      </c>
      <c r="K37" s="122"/>
      <c r="L37" s="128">
        <f t="shared" si="4"/>
        <v>0</v>
      </c>
      <c r="M37" s="122"/>
      <c r="N37" s="128">
        <f t="shared" si="6"/>
        <v>0</v>
      </c>
    </row>
    <row r="38" spans="1:14">
      <c r="A38" s="122">
        <v>66</v>
      </c>
      <c r="B38" s="124" t="s">
        <v>126</v>
      </c>
      <c r="C38" s="130">
        <v>210</v>
      </c>
      <c r="D38" s="126">
        <f t="shared" si="7"/>
        <v>4</v>
      </c>
      <c r="E38" s="122" t="s">
        <v>7</v>
      </c>
      <c r="F38" s="127">
        <f t="shared" si="1"/>
        <v>840</v>
      </c>
      <c r="G38" s="122"/>
      <c r="H38" s="128">
        <f t="shared" si="2"/>
        <v>0</v>
      </c>
      <c r="I38" s="122">
        <v>2</v>
      </c>
      <c r="J38" s="128">
        <f t="shared" si="3"/>
        <v>420</v>
      </c>
      <c r="K38" s="122"/>
      <c r="L38" s="128">
        <f t="shared" si="4"/>
        <v>0</v>
      </c>
      <c r="M38" s="122">
        <v>2</v>
      </c>
      <c r="N38" s="128">
        <f t="shared" si="6"/>
        <v>420</v>
      </c>
    </row>
    <row r="39" spans="1:14">
      <c r="A39" s="122">
        <v>67</v>
      </c>
      <c r="B39" s="124" t="s">
        <v>127</v>
      </c>
      <c r="C39" s="130">
        <v>50</v>
      </c>
      <c r="D39" s="126">
        <f t="shared" si="7"/>
        <v>2</v>
      </c>
      <c r="E39" s="122" t="s">
        <v>7</v>
      </c>
      <c r="F39" s="127">
        <f t="shared" si="1"/>
        <v>100</v>
      </c>
      <c r="G39" s="122"/>
      <c r="H39" s="128">
        <f t="shared" si="2"/>
        <v>0</v>
      </c>
      <c r="I39" s="122">
        <v>2</v>
      </c>
      <c r="J39" s="128">
        <f t="shared" si="3"/>
        <v>100</v>
      </c>
      <c r="K39" s="122"/>
      <c r="L39" s="128">
        <f t="shared" si="4"/>
        <v>0</v>
      </c>
      <c r="M39" s="122"/>
      <c r="N39" s="128">
        <f t="shared" si="6"/>
        <v>0</v>
      </c>
    </row>
    <row r="40" spans="1:14">
      <c r="A40" s="122">
        <v>68</v>
      </c>
      <c r="B40" s="124" t="s">
        <v>128</v>
      </c>
      <c r="C40" s="130">
        <v>200</v>
      </c>
      <c r="D40" s="126">
        <f t="shared" si="7"/>
        <v>2</v>
      </c>
      <c r="E40" s="122" t="s">
        <v>7</v>
      </c>
      <c r="F40" s="127">
        <f t="shared" si="1"/>
        <v>400</v>
      </c>
      <c r="G40" s="122"/>
      <c r="H40" s="128">
        <f t="shared" si="2"/>
        <v>0</v>
      </c>
      <c r="I40" s="122">
        <v>2</v>
      </c>
      <c r="J40" s="128">
        <f t="shared" si="3"/>
        <v>400</v>
      </c>
      <c r="K40" s="122"/>
      <c r="L40" s="128">
        <f t="shared" si="4"/>
        <v>0</v>
      </c>
      <c r="M40" s="122"/>
      <c r="N40" s="128">
        <f t="shared" si="6"/>
        <v>0</v>
      </c>
    </row>
    <row r="41" spans="1:14">
      <c r="A41" s="122">
        <v>69</v>
      </c>
      <c r="B41" s="124" t="s">
        <v>129</v>
      </c>
      <c r="C41" s="130">
        <v>100</v>
      </c>
      <c r="D41" s="126">
        <f t="shared" si="7"/>
        <v>2</v>
      </c>
      <c r="E41" s="122" t="s">
        <v>7</v>
      </c>
      <c r="F41" s="127">
        <f t="shared" si="1"/>
        <v>200</v>
      </c>
      <c r="G41" s="122"/>
      <c r="H41" s="128">
        <f t="shared" si="2"/>
        <v>0</v>
      </c>
      <c r="I41" s="122">
        <v>2</v>
      </c>
      <c r="J41" s="128">
        <f t="shared" si="3"/>
        <v>200</v>
      </c>
      <c r="K41" s="122"/>
      <c r="L41" s="128">
        <f t="shared" si="4"/>
        <v>0</v>
      </c>
      <c r="M41" s="122"/>
      <c r="N41" s="128">
        <f t="shared" si="6"/>
        <v>0</v>
      </c>
    </row>
    <row r="42" spans="1:14">
      <c r="A42" s="122">
        <v>70</v>
      </c>
      <c r="B42" s="124" t="s">
        <v>130</v>
      </c>
      <c r="C42" s="130">
        <v>1000</v>
      </c>
      <c r="D42" s="126">
        <f t="shared" si="7"/>
        <v>3</v>
      </c>
      <c r="E42" s="122" t="s">
        <v>7</v>
      </c>
      <c r="F42" s="127">
        <f t="shared" si="1"/>
        <v>3000</v>
      </c>
      <c r="G42" s="122">
        <v>3</v>
      </c>
      <c r="H42" s="128">
        <f t="shared" si="2"/>
        <v>3000</v>
      </c>
      <c r="I42" s="122"/>
      <c r="J42" s="128">
        <f t="shared" si="3"/>
        <v>0</v>
      </c>
      <c r="K42" s="122"/>
      <c r="L42" s="128">
        <f t="shared" si="4"/>
        <v>0</v>
      </c>
      <c r="M42" s="122"/>
      <c r="N42" s="128">
        <f t="shared" si="6"/>
        <v>0</v>
      </c>
    </row>
    <row r="43" spans="1:14">
      <c r="A43" s="122">
        <v>71</v>
      </c>
      <c r="B43" s="124" t="s">
        <v>131</v>
      </c>
      <c r="C43" s="130">
        <v>300</v>
      </c>
      <c r="D43" s="126">
        <f t="shared" si="7"/>
        <v>3</v>
      </c>
      <c r="E43" s="122" t="s">
        <v>7</v>
      </c>
      <c r="F43" s="127">
        <f t="shared" si="1"/>
        <v>900</v>
      </c>
      <c r="G43" s="122">
        <v>3</v>
      </c>
      <c r="H43" s="128">
        <f t="shared" si="2"/>
        <v>900</v>
      </c>
      <c r="I43" s="122"/>
      <c r="J43" s="128">
        <f t="shared" si="3"/>
        <v>0</v>
      </c>
      <c r="K43" s="122"/>
      <c r="L43" s="128">
        <f t="shared" si="4"/>
        <v>0</v>
      </c>
      <c r="M43" s="122"/>
      <c r="N43" s="128">
        <f t="shared" si="6"/>
        <v>0</v>
      </c>
    </row>
    <row r="44" spans="1:14">
      <c r="A44" s="122">
        <v>72</v>
      </c>
      <c r="B44" s="124" t="s">
        <v>132</v>
      </c>
      <c r="C44" s="130">
        <v>1500</v>
      </c>
      <c r="D44" s="126">
        <f t="shared" si="7"/>
        <v>1</v>
      </c>
      <c r="E44" s="122" t="s">
        <v>7</v>
      </c>
      <c r="F44" s="127">
        <f t="shared" si="1"/>
        <v>1500</v>
      </c>
      <c r="G44" s="122"/>
      <c r="H44" s="128">
        <f t="shared" si="2"/>
        <v>0</v>
      </c>
      <c r="I44" s="122"/>
      <c r="J44" s="128">
        <f t="shared" si="3"/>
        <v>0</v>
      </c>
      <c r="K44" s="122"/>
      <c r="L44" s="128">
        <f t="shared" si="4"/>
        <v>0</v>
      </c>
      <c r="M44" s="122">
        <v>1</v>
      </c>
      <c r="N44" s="128">
        <f t="shared" si="6"/>
        <v>1500</v>
      </c>
    </row>
    <row r="45" spans="1:14">
      <c r="A45" s="122">
        <v>73</v>
      </c>
      <c r="B45" s="124" t="s">
        <v>133</v>
      </c>
      <c r="C45" s="130">
        <v>500</v>
      </c>
      <c r="D45" s="126">
        <f t="shared" si="7"/>
        <v>1</v>
      </c>
      <c r="E45" s="122" t="s">
        <v>7</v>
      </c>
      <c r="F45" s="127">
        <f t="shared" si="1"/>
        <v>500</v>
      </c>
      <c r="G45" s="122"/>
      <c r="H45" s="128">
        <f t="shared" si="2"/>
        <v>0</v>
      </c>
      <c r="I45" s="122"/>
      <c r="J45" s="128">
        <f t="shared" si="3"/>
        <v>0</v>
      </c>
      <c r="K45" s="122"/>
      <c r="L45" s="128">
        <f t="shared" si="4"/>
        <v>0</v>
      </c>
      <c r="M45" s="122">
        <v>1</v>
      </c>
      <c r="N45" s="128">
        <f t="shared" si="6"/>
        <v>500</v>
      </c>
    </row>
    <row r="46" spans="1:14">
      <c r="A46" s="122">
        <v>74</v>
      </c>
      <c r="B46" s="124" t="s">
        <v>134</v>
      </c>
      <c r="C46" s="130">
        <v>500</v>
      </c>
      <c r="D46" s="126">
        <f t="shared" si="7"/>
        <v>1</v>
      </c>
      <c r="E46" s="122" t="s">
        <v>7</v>
      </c>
      <c r="F46" s="127">
        <f t="shared" si="1"/>
        <v>500</v>
      </c>
      <c r="G46" s="122"/>
      <c r="H46" s="128">
        <f t="shared" si="2"/>
        <v>0</v>
      </c>
      <c r="I46" s="122"/>
      <c r="J46" s="128">
        <f t="shared" si="3"/>
        <v>0</v>
      </c>
      <c r="K46" s="122"/>
      <c r="L46" s="128">
        <f t="shared" si="4"/>
        <v>0</v>
      </c>
      <c r="M46" s="122">
        <v>1</v>
      </c>
      <c r="N46" s="128">
        <f t="shared" si="6"/>
        <v>500</v>
      </c>
    </row>
    <row r="47" spans="1:14">
      <c r="A47" s="122">
        <v>75</v>
      </c>
      <c r="B47" s="124" t="s">
        <v>135</v>
      </c>
      <c r="C47" s="130">
        <v>100</v>
      </c>
      <c r="D47" s="126">
        <f t="shared" si="7"/>
        <v>2</v>
      </c>
      <c r="E47" s="122" t="s">
        <v>7</v>
      </c>
      <c r="F47" s="127">
        <f t="shared" si="1"/>
        <v>200</v>
      </c>
      <c r="G47" s="122"/>
      <c r="H47" s="128">
        <f t="shared" si="2"/>
        <v>0</v>
      </c>
      <c r="I47" s="122"/>
      <c r="J47" s="128">
        <f t="shared" si="3"/>
        <v>0</v>
      </c>
      <c r="K47" s="122"/>
      <c r="L47" s="128">
        <f t="shared" si="4"/>
        <v>0</v>
      </c>
      <c r="M47" s="122">
        <v>2</v>
      </c>
      <c r="N47" s="128">
        <f t="shared" si="6"/>
        <v>200</v>
      </c>
    </row>
    <row r="48" spans="1:14">
      <c r="A48" s="122">
        <v>76</v>
      </c>
      <c r="B48" s="124" t="s">
        <v>136</v>
      </c>
      <c r="C48" s="130">
        <v>100</v>
      </c>
      <c r="D48" s="126">
        <f t="shared" si="7"/>
        <v>1</v>
      </c>
      <c r="E48" s="122" t="s">
        <v>7</v>
      </c>
      <c r="F48" s="127">
        <f t="shared" si="1"/>
        <v>100</v>
      </c>
      <c r="G48" s="122"/>
      <c r="H48" s="128">
        <f t="shared" si="2"/>
        <v>0</v>
      </c>
      <c r="I48" s="122"/>
      <c r="J48" s="128">
        <f t="shared" si="3"/>
        <v>0</v>
      </c>
      <c r="K48" s="122"/>
      <c r="L48" s="128">
        <f t="shared" si="4"/>
        <v>0</v>
      </c>
      <c r="M48" s="122">
        <v>1</v>
      </c>
      <c r="N48" s="128">
        <f t="shared" si="6"/>
        <v>100</v>
      </c>
    </row>
    <row r="49" spans="1:14">
      <c r="A49" s="122">
        <v>77</v>
      </c>
      <c r="B49" s="124" t="s">
        <v>137</v>
      </c>
      <c r="C49" s="130">
        <v>100</v>
      </c>
      <c r="D49" s="126">
        <f t="shared" si="7"/>
        <v>12</v>
      </c>
      <c r="E49" s="122" t="s">
        <v>7</v>
      </c>
      <c r="F49" s="127">
        <f t="shared" si="1"/>
        <v>1200</v>
      </c>
      <c r="G49" s="122"/>
      <c r="H49" s="128">
        <f t="shared" si="2"/>
        <v>0</v>
      </c>
      <c r="I49" s="122"/>
      <c r="J49" s="128">
        <f t="shared" si="3"/>
        <v>0</v>
      </c>
      <c r="K49" s="122"/>
      <c r="L49" s="128">
        <f t="shared" si="4"/>
        <v>0</v>
      </c>
      <c r="M49" s="122">
        <v>12</v>
      </c>
      <c r="N49" s="128">
        <f t="shared" si="6"/>
        <v>1200</v>
      </c>
    </row>
    <row r="50" spans="1:14">
      <c r="A50" s="122">
        <v>78</v>
      </c>
      <c r="B50" s="124" t="s">
        <v>138</v>
      </c>
      <c r="C50" s="130">
        <v>200</v>
      </c>
      <c r="D50" s="126">
        <f t="shared" si="7"/>
        <v>1</v>
      </c>
      <c r="E50" s="122" t="s">
        <v>139</v>
      </c>
      <c r="F50" s="127">
        <f t="shared" si="1"/>
        <v>200</v>
      </c>
      <c r="G50" s="122">
        <v>1</v>
      </c>
      <c r="H50" s="128">
        <f t="shared" si="2"/>
        <v>200</v>
      </c>
      <c r="I50" s="122"/>
      <c r="J50" s="128">
        <f t="shared" si="3"/>
        <v>0</v>
      </c>
      <c r="K50" s="122"/>
      <c r="L50" s="128">
        <f t="shared" si="4"/>
        <v>0</v>
      </c>
      <c r="M50" s="122"/>
      <c r="N50" s="128">
        <f t="shared" si="6"/>
        <v>0</v>
      </c>
    </row>
    <row r="51" spans="1:14">
      <c r="A51" s="132" t="s">
        <v>5</v>
      </c>
      <c r="B51" s="124"/>
      <c r="C51" s="130">
        <f t="shared" ref="C51:N51" si="8">SUM(C13:C50)</f>
        <v>17597</v>
      </c>
      <c r="D51" s="130">
        <f t="shared" si="8"/>
        <v>263</v>
      </c>
      <c r="E51" s="130">
        <f t="shared" si="8"/>
        <v>0</v>
      </c>
      <c r="F51" s="130">
        <f t="shared" si="8"/>
        <v>46875</v>
      </c>
      <c r="G51" s="130">
        <f t="shared" si="8"/>
        <v>87</v>
      </c>
      <c r="H51" s="130">
        <f t="shared" si="8"/>
        <v>12705</v>
      </c>
      <c r="I51" s="130">
        <f t="shared" si="8"/>
        <v>89</v>
      </c>
      <c r="J51" s="130">
        <f t="shared" si="8"/>
        <v>10350</v>
      </c>
      <c r="K51" s="130">
        <f t="shared" si="8"/>
        <v>77</v>
      </c>
      <c r="L51" s="130">
        <f t="shared" si="8"/>
        <v>7640</v>
      </c>
      <c r="M51" s="130">
        <f t="shared" si="8"/>
        <v>100</v>
      </c>
      <c r="N51" s="130">
        <f t="shared" si="8"/>
        <v>16180</v>
      </c>
    </row>
    <row r="52" spans="1:14" s="129" customFormat="1">
      <c r="A52" s="142" t="s">
        <v>140</v>
      </c>
      <c r="B52" s="143"/>
      <c r="C52" s="144">
        <f>LDRRMO1!C49</f>
        <v>6002</v>
      </c>
      <c r="D52" s="144">
        <f>LDRRMO1!D49</f>
        <v>194</v>
      </c>
      <c r="E52" s="144">
        <f>LDRRMO1!E49</f>
        <v>0</v>
      </c>
      <c r="F52" s="144">
        <f>LDRRMO1!F49</f>
        <v>13125</v>
      </c>
      <c r="G52" s="144">
        <f>LDRRMO1!G49</f>
        <v>45</v>
      </c>
      <c r="H52" s="144">
        <f>LDRRMO1!H49</f>
        <v>3740</v>
      </c>
      <c r="I52" s="144">
        <f>LDRRMO1!I49</f>
        <v>46</v>
      </c>
      <c r="J52" s="144">
        <f>LDRRMO1!J49</f>
        <v>2155</v>
      </c>
      <c r="K52" s="144">
        <f>LDRRMO1!K49</f>
        <v>48</v>
      </c>
      <c r="L52" s="144">
        <f>LDRRMO1!L49</f>
        <v>4685</v>
      </c>
      <c r="M52" s="144">
        <f>LDRRMO1!M49</f>
        <v>55</v>
      </c>
      <c r="N52" s="144">
        <f>LDRRMO1!N49</f>
        <v>2545</v>
      </c>
    </row>
    <row r="53" spans="1:14" s="148" customFormat="1" ht="15.75">
      <c r="A53" s="145" t="s">
        <v>3</v>
      </c>
      <c r="B53" s="146"/>
      <c r="C53" s="147">
        <f t="shared" ref="C53:N53" si="9">C51+C52</f>
        <v>23599</v>
      </c>
      <c r="D53" s="147">
        <f t="shared" si="9"/>
        <v>457</v>
      </c>
      <c r="E53" s="147">
        <f t="shared" si="9"/>
        <v>0</v>
      </c>
      <c r="F53" s="147">
        <f t="shared" si="9"/>
        <v>60000</v>
      </c>
      <c r="G53" s="147">
        <f t="shared" si="9"/>
        <v>132</v>
      </c>
      <c r="H53" s="147">
        <f t="shared" si="9"/>
        <v>16445</v>
      </c>
      <c r="I53" s="147">
        <f t="shared" si="9"/>
        <v>135</v>
      </c>
      <c r="J53" s="147">
        <f t="shared" si="9"/>
        <v>12505</v>
      </c>
      <c r="K53" s="147">
        <f t="shared" si="9"/>
        <v>125</v>
      </c>
      <c r="L53" s="147">
        <f t="shared" si="9"/>
        <v>12325</v>
      </c>
      <c r="M53" s="147">
        <f t="shared" si="9"/>
        <v>155</v>
      </c>
      <c r="N53" s="147">
        <f t="shared" si="9"/>
        <v>18725</v>
      </c>
    </row>
    <row r="54" spans="1:14" ht="6.75" customHeight="1">
      <c r="A54" s="93"/>
      <c r="B54" s="101"/>
      <c r="C54" s="133"/>
      <c r="D54" s="134"/>
      <c r="E54" s="135"/>
      <c r="F54" s="136"/>
      <c r="G54" s="136"/>
      <c r="H54" s="101"/>
      <c r="I54" s="101"/>
      <c r="J54" s="101"/>
      <c r="K54" s="101"/>
      <c r="L54" s="101"/>
      <c r="M54" s="101"/>
      <c r="N54" s="102"/>
    </row>
    <row r="55" spans="1:14">
      <c r="A55" s="137"/>
      <c r="B55" s="136" t="s">
        <v>2</v>
      </c>
      <c r="C55" s="138"/>
      <c r="D55" s="139"/>
      <c r="E55" s="140"/>
      <c r="F55" s="136"/>
      <c r="G55" s="136"/>
      <c r="H55" s="136"/>
      <c r="I55" s="136"/>
      <c r="J55" s="136"/>
      <c r="K55" s="136"/>
      <c r="L55" s="136"/>
      <c r="M55" s="136"/>
      <c r="N55" s="141"/>
    </row>
    <row r="56" spans="1:14">
      <c r="A56" s="137"/>
      <c r="B56" s="136"/>
      <c r="C56" s="138"/>
      <c r="D56" s="139"/>
      <c r="E56" s="140"/>
      <c r="F56" s="136"/>
      <c r="G56" s="136"/>
      <c r="H56" s="136"/>
      <c r="I56" s="136"/>
      <c r="J56" s="136"/>
      <c r="K56" s="136"/>
      <c r="L56" s="136"/>
      <c r="M56" s="136"/>
      <c r="N56" s="141"/>
    </row>
    <row r="57" spans="1:14">
      <c r="A57" s="137"/>
      <c r="B57" s="136"/>
      <c r="C57" s="138"/>
      <c r="D57" s="139"/>
      <c r="E57" s="140"/>
      <c r="F57" s="136"/>
      <c r="G57" s="136"/>
      <c r="H57" s="136" t="s">
        <v>1</v>
      </c>
      <c r="I57" s="136"/>
      <c r="J57" s="1003" t="s">
        <v>792</v>
      </c>
      <c r="K57" s="1003"/>
      <c r="L57" s="1003"/>
      <c r="M57" s="136"/>
      <c r="N57" s="141"/>
    </row>
    <row r="58" spans="1:14">
      <c r="A58" s="137"/>
      <c r="B58" s="136"/>
      <c r="C58" s="138"/>
      <c r="D58" s="139"/>
      <c r="E58" s="140"/>
      <c r="F58" s="136"/>
      <c r="G58" s="136"/>
      <c r="H58" s="136"/>
      <c r="I58" s="136"/>
      <c r="J58" s="1004" t="s">
        <v>0</v>
      </c>
      <c r="K58" s="1004"/>
      <c r="L58" s="1004"/>
      <c r="M58" s="136"/>
      <c r="N58" s="141"/>
    </row>
    <row r="59" spans="1:14">
      <c r="A59" s="107"/>
      <c r="B59" s="109"/>
      <c r="C59" s="104"/>
      <c r="D59" s="105"/>
      <c r="E59" s="106"/>
      <c r="F59" s="109"/>
      <c r="G59" s="109"/>
      <c r="H59" s="109"/>
      <c r="I59" s="109"/>
      <c r="J59" s="109"/>
      <c r="K59" s="109"/>
      <c r="L59" s="109"/>
      <c r="M59" s="109"/>
      <c r="N59" s="108"/>
    </row>
  </sheetData>
  <sheetProtection password="CCFC" sheet="1" objects="1" scenarios="1" selectLockedCells="1" selectUnlockedCells="1"/>
  <mergeCells count="10">
    <mergeCell ref="J58:L58"/>
    <mergeCell ref="A4:N4"/>
    <mergeCell ref="A5:N5"/>
    <mergeCell ref="G10:N10"/>
    <mergeCell ref="D11:E11"/>
    <mergeCell ref="G11:H11"/>
    <mergeCell ref="I11:J11"/>
    <mergeCell ref="K11:L11"/>
    <mergeCell ref="M11:N11"/>
    <mergeCell ref="J57:L5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topLeftCell="A37" workbookViewId="0">
      <selection activeCell="E57" sqref="E57:G57"/>
    </sheetView>
  </sheetViews>
  <sheetFormatPr defaultRowHeight="15"/>
  <cols>
    <col min="2" max="2" width="21.140625" customWidth="1"/>
    <col min="3" max="3" width="13.28515625" customWidth="1"/>
    <col min="6" max="6" width="12.28515625" customWidth="1"/>
    <col min="8" max="8" width="13.42578125" customWidth="1"/>
    <col min="10" max="10" width="11" customWidth="1"/>
    <col min="12" max="12" width="12.5703125" customWidth="1"/>
    <col min="15" max="15" width="13.5703125" customWidth="1"/>
  </cols>
  <sheetData>
    <row r="1" spans="1:15">
      <c r="A1" s="1015" t="s">
        <v>214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5">
      <c r="A2" s="1015" t="s">
        <v>215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</row>
    <row r="3" spans="1:15">
      <c r="A3" s="225" t="s">
        <v>216</v>
      </c>
    </row>
    <row r="4" spans="1:15">
      <c r="A4" s="226" t="s">
        <v>217</v>
      </c>
      <c r="B4" s="227"/>
      <c r="C4" s="227"/>
      <c r="D4" s="227"/>
      <c r="E4" s="227"/>
      <c r="F4" s="228"/>
      <c r="G4" s="229" t="s">
        <v>57</v>
      </c>
      <c r="H4" s="227"/>
      <c r="I4" s="227"/>
      <c r="J4" s="227"/>
      <c r="K4" s="227"/>
      <c r="L4" s="227"/>
      <c r="M4" s="227"/>
      <c r="N4" s="228"/>
    </row>
    <row r="5" spans="1:15">
      <c r="A5" s="229" t="s">
        <v>218</v>
      </c>
      <c r="B5" s="227"/>
      <c r="C5" s="227"/>
      <c r="D5" s="227"/>
      <c r="E5" s="228"/>
      <c r="F5" s="229" t="s">
        <v>148</v>
      </c>
      <c r="G5" s="229" t="s">
        <v>53</v>
      </c>
      <c r="H5" s="228"/>
      <c r="I5" s="229"/>
      <c r="J5" s="228"/>
      <c r="K5" s="229" t="s">
        <v>150</v>
      </c>
      <c r="L5" s="228"/>
      <c r="M5" s="227"/>
      <c r="N5" s="228"/>
    </row>
    <row r="6" spans="1:15">
      <c r="A6" s="229" t="s">
        <v>219</v>
      </c>
      <c r="B6" s="227"/>
      <c r="C6" s="227"/>
      <c r="D6" s="227"/>
      <c r="E6" s="228"/>
      <c r="F6" s="226"/>
      <c r="G6" s="1016" t="s">
        <v>220</v>
      </c>
      <c r="H6" s="1017"/>
      <c r="I6" s="1017"/>
      <c r="J6" s="1017"/>
      <c r="K6" s="1017"/>
      <c r="L6" s="1017"/>
      <c r="M6" s="1017"/>
      <c r="N6" s="1018"/>
    </row>
    <row r="7" spans="1:15">
      <c r="A7" s="1019" t="s">
        <v>49</v>
      </c>
      <c r="B7" s="1019" t="s">
        <v>48</v>
      </c>
      <c r="C7" s="1019" t="s">
        <v>151</v>
      </c>
      <c r="D7" s="1019" t="s">
        <v>221</v>
      </c>
      <c r="E7" s="1019" t="s">
        <v>222</v>
      </c>
      <c r="F7" s="1019" t="s">
        <v>45</v>
      </c>
      <c r="G7" s="1013" t="s">
        <v>153</v>
      </c>
      <c r="H7" s="1013"/>
      <c r="I7" s="1013" t="s">
        <v>154</v>
      </c>
      <c r="J7" s="1013"/>
      <c r="K7" s="1013" t="s">
        <v>155</v>
      </c>
      <c r="L7" s="1013"/>
      <c r="M7" s="1013" t="s">
        <v>156</v>
      </c>
      <c r="N7" s="1013"/>
    </row>
    <row r="8" spans="1:15">
      <c r="A8" s="1020"/>
      <c r="B8" s="1020"/>
      <c r="C8" s="1020"/>
      <c r="D8" s="1020"/>
      <c r="E8" s="1020"/>
      <c r="F8" s="1020"/>
      <c r="G8" s="230" t="s">
        <v>221</v>
      </c>
      <c r="H8" s="230" t="s">
        <v>38</v>
      </c>
      <c r="I8" s="230" t="s">
        <v>221</v>
      </c>
      <c r="J8" s="230" t="s">
        <v>38</v>
      </c>
      <c r="K8" s="230" t="s">
        <v>221</v>
      </c>
      <c r="L8" s="230" t="s">
        <v>38</v>
      </c>
      <c r="M8" s="230" t="s">
        <v>221</v>
      </c>
      <c r="N8" s="230" t="s">
        <v>38</v>
      </c>
    </row>
    <row r="9" spans="1:15" ht="45">
      <c r="A9" s="231" t="s">
        <v>223</v>
      </c>
      <c r="B9" s="232" t="s">
        <v>224</v>
      </c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</row>
    <row r="10" spans="1:15">
      <c r="A10" s="226">
        <v>1</v>
      </c>
      <c r="B10" s="233" t="s">
        <v>225</v>
      </c>
      <c r="C10" s="234">
        <v>150</v>
      </c>
      <c r="D10" s="235">
        <v>20</v>
      </c>
      <c r="E10" s="226" t="s">
        <v>158</v>
      </c>
      <c r="F10" s="236">
        <f t="shared" ref="F10:F37" si="0">C10*D10</f>
        <v>3000</v>
      </c>
      <c r="G10" s="237">
        <v>5</v>
      </c>
      <c r="H10" s="236">
        <f t="shared" ref="H10:H37" si="1">C10*G10</f>
        <v>750</v>
      </c>
      <c r="I10" s="226">
        <v>10</v>
      </c>
      <c r="J10" s="234">
        <f t="shared" ref="J10:J37" si="2">C10*I10</f>
        <v>1500</v>
      </c>
      <c r="K10" s="226">
        <v>5</v>
      </c>
      <c r="L10" s="234">
        <f t="shared" ref="L10:L37" si="3">C10*K10</f>
        <v>750</v>
      </c>
      <c r="M10" s="226"/>
      <c r="N10" s="236">
        <f t="shared" ref="N10:N37" si="4">C10*M10</f>
        <v>0</v>
      </c>
      <c r="O10" s="238">
        <f t="shared" ref="O10:O15" si="5">G10+I10+K10+M10</f>
        <v>20</v>
      </c>
    </row>
    <row r="11" spans="1:15">
      <c r="A11" s="226">
        <v>2</v>
      </c>
      <c r="B11" s="233" t="s">
        <v>226</v>
      </c>
      <c r="C11" s="234">
        <v>150</v>
      </c>
      <c r="D11" s="235">
        <v>20</v>
      </c>
      <c r="E11" s="226" t="s">
        <v>158</v>
      </c>
      <c r="F11" s="236">
        <f t="shared" si="0"/>
        <v>3000</v>
      </c>
      <c r="G11" s="237">
        <v>5</v>
      </c>
      <c r="H11" s="236">
        <f t="shared" si="1"/>
        <v>750</v>
      </c>
      <c r="I11" s="226">
        <v>10</v>
      </c>
      <c r="J11" s="234">
        <f t="shared" si="2"/>
        <v>1500</v>
      </c>
      <c r="K11" s="226">
        <v>5</v>
      </c>
      <c r="L11" s="234">
        <f t="shared" si="3"/>
        <v>750</v>
      </c>
      <c r="M11" s="226"/>
      <c r="N11" s="236">
        <f t="shared" si="4"/>
        <v>0</v>
      </c>
      <c r="O11" s="238">
        <f t="shared" si="5"/>
        <v>20</v>
      </c>
    </row>
    <row r="12" spans="1:15">
      <c r="A12" s="226">
        <v>3</v>
      </c>
      <c r="B12" s="233" t="s">
        <v>227</v>
      </c>
      <c r="C12" s="234">
        <v>150</v>
      </c>
      <c r="D12" s="235">
        <v>14</v>
      </c>
      <c r="E12" s="226" t="s">
        <v>158</v>
      </c>
      <c r="F12" s="236">
        <f t="shared" si="0"/>
        <v>2100</v>
      </c>
      <c r="G12" s="237">
        <v>4</v>
      </c>
      <c r="H12" s="236">
        <f t="shared" si="1"/>
        <v>600</v>
      </c>
      <c r="I12" s="226">
        <v>6</v>
      </c>
      <c r="J12" s="234">
        <f t="shared" si="2"/>
        <v>900</v>
      </c>
      <c r="K12" s="226">
        <v>4</v>
      </c>
      <c r="L12" s="234">
        <f t="shared" si="3"/>
        <v>600</v>
      </c>
      <c r="M12" s="226"/>
      <c r="N12" s="236">
        <f t="shared" si="4"/>
        <v>0</v>
      </c>
      <c r="O12" s="238">
        <f t="shared" si="5"/>
        <v>14</v>
      </c>
    </row>
    <row r="13" spans="1:15">
      <c r="A13" s="226">
        <v>4</v>
      </c>
      <c r="B13" s="233" t="s">
        <v>228</v>
      </c>
      <c r="C13" s="234">
        <v>5</v>
      </c>
      <c r="D13" s="235">
        <v>40</v>
      </c>
      <c r="E13" s="226" t="s">
        <v>229</v>
      </c>
      <c r="F13" s="236">
        <f t="shared" si="0"/>
        <v>200</v>
      </c>
      <c r="G13" s="237">
        <v>15</v>
      </c>
      <c r="H13" s="236">
        <f t="shared" si="1"/>
        <v>75</v>
      </c>
      <c r="I13" s="226">
        <v>15</v>
      </c>
      <c r="J13" s="234">
        <f t="shared" si="2"/>
        <v>75</v>
      </c>
      <c r="K13" s="226">
        <v>10</v>
      </c>
      <c r="L13" s="234">
        <f t="shared" si="3"/>
        <v>50</v>
      </c>
      <c r="M13" s="226"/>
      <c r="N13" s="236">
        <f t="shared" si="4"/>
        <v>0</v>
      </c>
      <c r="O13" s="238">
        <f t="shared" si="5"/>
        <v>40</v>
      </c>
    </row>
    <row r="14" spans="1:15">
      <c r="A14" s="226">
        <v>5</v>
      </c>
      <c r="B14" s="233" t="s">
        <v>230</v>
      </c>
      <c r="C14" s="234">
        <v>5</v>
      </c>
      <c r="D14" s="235">
        <v>40</v>
      </c>
      <c r="E14" s="226" t="s">
        <v>229</v>
      </c>
      <c r="F14" s="236">
        <f t="shared" si="0"/>
        <v>200</v>
      </c>
      <c r="G14" s="237">
        <v>15</v>
      </c>
      <c r="H14" s="236">
        <f t="shared" si="1"/>
        <v>75</v>
      </c>
      <c r="I14" s="226">
        <v>15</v>
      </c>
      <c r="J14" s="234">
        <f t="shared" si="2"/>
        <v>75</v>
      </c>
      <c r="K14" s="226">
        <v>10</v>
      </c>
      <c r="L14" s="234">
        <f t="shared" si="3"/>
        <v>50</v>
      </c>
      <c r="M14" s="226"/>
      <c r="N14" s="236">
        <f t="shared" si="4"/>
        <v>0</v>
      </c>
      <c r="O14" s="238">
        <f t="shared" si="5"/>
        <v>40</v>
      </c>
    </row>
    <row r="15" spans="1:15">
      <c r="A15" s="226">
        <v>6</v>
      </c>
      <c r="B15" s="233" t="s">
        <v>231</v>
      </c>
      <c r="C15" s="234">
        <v>310</v>
      </c>
      <c r="D15" s="235">
        <v>1</v>
      </c>
      <c r="E15" s="226" t="s">
        <v>232</v>
      </c>
      <c r="F15" s="236">
        <f t="shared" si="0"/>
        <v>310</v>
      </c>
      <c r="G15" s="237">
        <v>1</v>
      </c>
      <c r="H15" s="236">
        <f t="shared" si="1"/>
        <v>310</v>
      </c>
      <c r="I15" s="226"/>
      <c r="J15" s="234">
        <f t="shared" si="2"/>
        <v>0</v>
      </c>
      <c r="K15" s="226"/>
      <c r="L15" s="234">
        <f t="shared" si="3"/>
        <v>0</v>
      </c>
      <c r="M15" s="226"/>
      <c r="N15" s="236">
        <f t="shared" si="4"/>
        <v>0</v>
      </c>
      <c r="O15" s="238">
        <f t="shared" si="5"/>
        <v>1</v>
      </c>
    </row>
    <row r="16" spans="1:15">
      <c r="A16" s="226">
        <v>7</v>
      </c>
      <c r="B16" s="233" t="s">
        <v>233</v>
      </c>
      <c r="C16" s="234">
        <v>75</v>
      </c>
      <c r="D16" s="235">
        <v>2</v>
      </c>
      <c r="E16" s="226" t="s">
        <v>182</v>
      </c>
      <c r="F16" s="236">
        <f t="shared" si="0"/>
        <v>150</v>
      </c>
      <c r="G16" s="237">
        <v>2</v>
      </c>
      <c r="H16" s="236">
        <f t="shared" si="1"/>
        <v>150</v>
      </c>
      <c r="I16" s="226"/>
      <c r="J16" s="234">
        <f t="shared" si="2"/>
        <v>0</v>
      </c>
      <c r="K16" s="226"/>
      <c r="L16" s="234">
        <f t="shared" si="3"/>
        <v>0</v>
      </c>
      <c r="M16" s="226"/>
      <c r="N16" s="236">
        <f t="shared" si="4"/>
        <v>0</v>
      </c>
      <c r="O16" s="238"/>
    </row>
    <row r="17" spans="1:15">
      <c r="A17" s="226">
        <v>8</v>
      </c>
      <c r="B17" s="233" t="s">
        <v>234</v>
      </c>
      <c r="C17" s="234">
        <v>250</v>
      </c>
      <c r="D17" s="235">
        <v>1</v>
      </c>
      <c r="E17" s="226" t="s">
        <v>235</v>
      </c>
      <c r="F17" s="236">
        <f t="shared" si="0"/>
        <v>250</v>
      </c>
      <c r="G17" s="237">
        <v>1</v>
      </c>
      <c r="H17" s="236">
        <f t="shared" si="1"/>
        <v>250</v>
      </c>
      <c r="I17" s="226"/>
      <c r="J17" s="234">
        <f t="shared" si="2"/>
        <v>0</v>
      </c>
      <c r="K17" s="226"/>
      <c r="L17" s="234">
        <f t="shared" si="3"/>
        <v>0</v>
      </c>
      <c r="M17" s="226"/>
      <c r="N17" s="236">
        <f t="shared" si="4"/>
        <v>0</v>
      </c>
      <c r="O17" s="238">
        <f>G17+I17+K17+M17</f>
        <v>1</v>
      </c>
    </row>
    <row r="18" spans="1:15">
      <c r="A18" s="226">
        <v>9</v>
      </c>
      <c r="B18" s="233" t="s">
        <v>236</v>
      </c>
      <c r="C18" s="234">
        <v>60</v>
      </c>
      <c r="D18" s="235">
        <v>5</v>
      </c>
      <c r="E18" s="226" t="s">
        <v>232</v>
      </c>
      <c r="F18" s="236">
        <f t="shared" si="0"/>
        <v>300</v>
      </c>
      <c r="G18" s="237">
        <v>5</v>
      </c>
      <c r="H18" s="236">
        <f t="shared" si="1"/>
        <v>300</v>
      </c>
      <c r="I18" s="226"/>
      <c r="J18" s="234">
        <f t="shared" si="2"/>
        <v>0</v>
      </c>
      <c r="K18" s="226"/>
      <c r="L18" s="234">
        <f t="shared" si="3"/>
        <v>0</v>
      </c>
      <c r="M18" s="226"/>
      <c r="N18" s="236">
        <f t="shared" si="4"/>
        <v>0</v>
      </c>
      <c r="O18" s="238">
        <f>G18+I18+K18+M18</f>
        <v>5</v>
      </c>
    </row>
    <row r="19" spans="1:15">
      <c r="A19" s="226">
        <v>10</v>
      </c>
      <c r="B19" s="233" t="s">
        <v>237</v>
      </c>
      <c r="C19" s="234">
        <v>25</v>
      </c>
      <c r="D19" s="235">
        <v>12</v>
      </c>
      <c r="E19" s="226" t="s">
        <v>229</v>
      </c>
      <c r="F19" s="236">
        <f t="shared" si="0"/>
        <v>300</v>
      </c>
      <c r="G19" s="237">
        <v>12</v>
      </c>
      <c r="H19" s="236">
        <f t="shared" si="1"/>
        <v>300</v>
      </c>
      <c r="I19" s="226"/>
      <c r="J19" s="234">
        <f t="shared" si="2"/>
        <v>0</v>
      </c>
      <c r="K19" s="226"/>
      <c r="L19" s="234">
        <f t="shared" si="3"/>
        <v>0</v>
      </c>
      <c r="M19" s="226"/>
      <c r="N19" s="236">
        <f t="shared" si="4"/>
        <v>0</v>
      </c>
      <c r="O19" s="238">
        <f>G19+I19+K19+M19</f>
        <v>12</v>
      </c>
    </row>
    <row r="20" spans="1:15">
      <c r="A20" s="226">
        <v>11</v>
      </c>
      <c r="B20" s="233" t="s">
        <v>238</v>
      </c>
      <c r="C20" s="234">
        <v>25</v>
      </c>
      <c r="D20" s="235">
        <v>12</v>
      </c>
      <c r="E20" s="226" t="s">
        <v>229</v>
      </c>
      <c r="F20" s="236">
        <f t="shared" si="0"/>
        <v>300</v>
      </c>
      <c r="G20" s="237">
        <v>12</v>
      </c>
      <c r="H20" s="236">
        <f t="shared" si="1"/>
        <v>300</v>
      </c>
      <c r="I20" s="226"/>
      <c r="J20" s="234">
        <f t="shared" si="2"/>
        <v>0</v>
      </c>
      <c r="K20" s="226"/>
      <c r="L20" s="234">
        <f t="shared" si="3"/>
        <v>0</v>
      </c>
      <c r="M20" s="226"/>
      <c r="N20" s="236">
        <f t="shared" si="4"/>
        <v>0</v>
      </c>
      <c r="O20" s="238"/>
    </row>
    <row r="21" spans="1:15">
      <c r="A21" s="226">
        <v>12</v>
      </c>
      <c r="B21" s="233" t="s">
        <v>239</v>
      </c>
      <c r="C21" s="234">
        <v>50</v>
      </c>
      <c r="D21" s="235">
        <v>5</v>
      </c>
      <c r="E21" s="226" t="s">
        <v>229</v>
      </c>
      <c r="F21" s="236">
        <f t="shared" si="0"/>
        <v>250</v>
      </c>
      <c r="G21" s="237">
        <v>5</v>
      </c>
      <c r="H21" s="236">
        <f t="shared" si="1"/>
        <v>250</v>
      </c>
      <c r="I21" s="226"/>
      <c r="J21" s="234">
        <f t="shared" si="2"/>
        <v>0</v>
      </c>
      <c r="K21" s="226"/>
      <c r="L21" s="234">
        <f t="shared" si="3"/>
        <v>0</v>
      </c>
      <c r="M21" s="226"/>
      <c r="N21" s="236">
        <f t="shared" si="4"/>
        <v>0</v>
      </c>
      <c r="O21" s="238">
        <f t="shared" ref="O21:O30" si="6">G21+I21+K21+M21</f>
        <v>5</v>
      </c>
    </row>
    <row r="22" spans="1:15">
      <c r="A22" s="226">
        <v>13</v>
      </c>
      <c r="B22" s="233" t="s">
        <v>240</v>
      </c>
      <c r="C22" s="234">
        <v>30</v>
      </c>
      <c r="D22" s="235">
        <v>3</v>
      </c>
      <c r="E22" s="226" t="s">
        <v>28</v>
      </c>
      <c r="F22" s="236">
        <f t="shared" si="0"/>
        <v>90</v>
      </c>
      <c r="G22" s="237">
        <v>3</v>
      </c>
      <c r="H22" s="236">
        <f t="shared" si="1"/>
        <v>90</v>
      </c>
      <c r="I22" s="226"/>
      <c r="J22" s="234">
        <f t="shared" si="2"/>
        <v>0</v>
      </c>
      <c r="K22" s="226"/>
      <c r="L22" s="234">
        <f t="shared" si="3"/>
        <v>0</v>
      </c>
      <c r="M22" s="226"/>
      <c r="N22" s="236">
        <f t="shared" si="4"/>
        <v>0</v>
      </c>
      <c r="O22" s="238">
        <f t="shared" si="6"/>
        <v>3</v>
      </c>
    </row>
    <row r="23" spans="1:15">
      <c r="A23" s="226">
        <v>14</v>
      </c>
      <c r="B23" s="233" t="s">
        <v>241</v>
      </c>
      <c r="C23" s="234">
        <v>30</v>
      </c>
      <c r="D23" s="235">
        <v>2</v>
      </c>
      <c r="E23" s="226" t="s">
        <v>28</v>
      </c>
      <c r="F23" s="236">
        <f t="shared" si="0"/>
        <v>60</v>
      </c>
      <c r="G23" s="237">
        <v>2</v>
      </c>
      <c r="H23" s="236">
        <f t="shared" si="1"/>
        <v>60</v>
      </c>
      <c r="I23" s="226"/>
      <c r="J23" s="234">
        <f t="shared" si="2"/>
        <v>0</v>
      </c>
      <c r="K23" s="226"/>
      <c r="L23" s="234">
        <f t="shared" si="3"/>
        <v>0</v>
      </c>
      <c r="M23" s="226"/>
      <c r="N23" s="236">
        <f t="shared" si="4"/>
        <v>0</v>
      </c>
      <c r="O23" s="238">
        <f t="shared" si="6"/>
        <v>2</v>
      </c>
    </row>
    <row r="24" spans="1:15">
      <c r="A24" s="226">
        <v>15</v>
      </c>
      <c r="B24" s="233" t="s">
        <v>242</v>
      </c>
      <c r="C24" s="234">
        <v>250</v>
      </c>
      <c r="D24" s="235">
        <v>6</v>
      </c>
      <c r="E24" s="226" t="s">
        <v>229</v>
      </c>
      <c r="F24" s="236">
        <f t="shared" si="0"/>
        <v>1500</v>
      </c>
      <c r="G24" s="237">
        <v>6</v>
      </c>
      <c r="H24" s="236">
        <f t="shared" si="1"/>
        <v>1500</v>
      </c>
      <c r="I24" s="226"/>
      <c r="J24" s="234">
        <f t="shared" si="2"/>
        <v>0</v>
      </c>
      <c r="K24" s="226"/>
      <c r="L24" s="234">
        <f t="shared" si="3"/>
        <v>0</v>
      </c>
      <c r="M24" s="226"/>
      <c r="N24" s="236">
        <f t="shared" si="4"/>
        <v>0</v>
      </c>
      <c r="O24" s="238">
        <f t="shared" si="6"/>
        <v>6</v>
      </c>
    </row>
    <row r="25" spans="1:15">
      <c r="A25" s="226">
        <v>16</v>
      </c>
      <c r="B25" s="233" t="s">
        <v>243</v>
      </c>
      <c r="C25" s="234">
        <v>300</v>
      </c>
      <c r="D25" s="235">
        <v>15</v>
      </c>
      <c r="E25" s="226" t="s">
        <v>229</v>
      </c>
      <c r="F25" s="236">
        <f t="shared" si="0"/>
        <v>4500</v>
      </c>
      <c r="G25" s="237">
        <v>5</v>
      </c>
      <c r="H25" s="236">
        <f t="shared" si="1"/>
        <v>1500</v>
      </c>
      <c r="I25" s="226">
        <v>5</v>
      </c>
      <c r="J25" s="234">
        <f t="shared" si="2"/>
        <v>1500</v>
      </c>
      <c r="K25" s="226">
        <v>5</v>
      </c>
      <c r="L25" s="234">
        <f t="shared" si="3"/>
        <v>1500</v>
      </c>
      <c r="M25" s="226"/>
      <c r="N25" s="236">
        <f t="shared" si="4"/>
        <v>0</v>
      </c>
      <c r="O25" s="238">
        <f t="shared" si="6"/>
        <v>15</v>
      </c>
    </row>
    <row r="26" spans="1:15">
      <c r="A26" s="226">
        <v>17</v>
      </c>
      <c r="B26" s="233" t="s">
        <v>244</v>
      </c>
      <c r="C26" s="234">
        <v>7</v>
      </c>
      <c r="D26" s="235">
        <v>100</v>
      </c>
      <c r="E26" s="226" t="s">
        <v>229</v>
      </c>
      <c r="F26" s="236">
        <f t="shared" si="0"/>
        <v>700</v>
      </c>
      <c r="G26" s="237">
        <v>50</v>
      </c>
      <c r="H26" s="236">
        <f t="shared" si="1"/>
        <v>350</v>
      </c>
      <c r="I26" s="226">
        <v>50</v>
      </c>
      <c r="J26" s="234">
        <f t="shared" si="2"/>
        <v>350</v>
      </c>
      <c r="K26" s="226"/>
      <c r="L26" s="234">
        <f t="shared" si="3"/>
        <v>0</v>
      </c>
      <c r="M26" s="226"/>
      <c r="N26" s="236">
        <f t="shared" si="4"/>
        <v>0</v>
      </c>
      <c r="O26" s="238">
        <f t="shared" si="6"/>
        <v>100</v>
      </c>
    </row>
    <row r="27" spans="1:15">
      <c r="A27" s="239">
        <v>18</v>
      </c>
      <c r="B27" s="233" t="s">
        <v>245</v>
      </c>
      <c r="C27" s="234">
        <v>100</v>
      </c>
      <c r="D27" s="235">
        <v>2</v>
      </c>
      <c r="E27" s="226" t="s">
        <v>232</v>
      </c>
      <c r="F27" s="236">
        <f t="shared" si="0"/>
        <v>200</v>
      </c>
      <c r="G27" s="237">
        <v>2</v>
      </c>
      <c r="H27" s="236">
        <f t="shared" si="1"/>
        <v>200</v>
      </c>
      <c r="I27" s="226"/>
      <c r="J27" s="234">
        <f t="shared" si="2"/>
        <v>0</v>
      </c>
      <c r="K27" s="226"/>
      <c r="L27" s="234">
        <f t="shared" si="3"/>
        <v>0</v>
      </c>
      <c r="M27" s="226"/>
      <c r="N27" s="236">
        <f t="shared" si="4"/>
        <v>0</v>
      </c>
      <c r="O27" s="238">
        <f t="shared" si="6"/>
        <v>2</v>
      </c>
    </row>
    <row r="28" spans="1:15">
      <c r="A28" s="239">
        <v>19</v>
      </c>
      <c r="B28" s="233" t="s">
        <v>246</v>
      </c>
      <c r="C28" s="234">
        <v>200</v>
      </c>
      <c r="D28" s="235">
        <v>2</v>
      </c>
      <c r="E28" s="226" t="s">
        <v>229</v>
      </c>
      <c r="F28" s="236">
        <f t="shared" si="0"/>
        <v>400</v>
      </c>
      <c r="G28" s="237">
        <v>2</v>
      </c>
      <c r="H28" s="236">
        <f t="shared" si="1"/>
        <v>400</v>
      </c>
      <c r="I28" s="226"/>
      <c r="J28" s="234">
        <f t="shared" si="2"/>
        <v>0</v>
      </c>
      <c r="K28" s="226"/>
      <c r="L28" s="234">
        <f t="shared" si="3"/>
        <v>0</v>
      </c>
      <c r="M28" s="226"/>
      <c r="N28" s="236">
        <f t="shared" si="4"/>
        <v>0</v>
      </c>
      <c r="O28" s="238">
        <f t="shared" si="6"/>
        <v>2</v>
      </c>
    </row>
    <row r="29" spans="1:15">
      <c r="A29" s="239">
        <v>20</v>
      </c>
      <c r="B29" s="233" t="s">
        <v>247</v>
      </c>
      <c r="C29" s="234">
        <v>60</v>
      </c>
      <c r="D29" s="235">
        <v>10</v>
      </c>
      <c r="E29" s="226" t="s">
        <v>229</v>
      </c>
      <c r="F29" s="236">
        <f t="shared" si="0"/>
        <v>600</v>
      </c>
      <c r="G29" s="237">
        <v>10</v>
      </c>
      <c r="H29" s="236">
        <f t="shared" si="1"/>
        <v>600</v>
      </c>
      <c r="I29" s="226"/>
      <c r="J29" s="234">
        <f t="shared" si="2"/>
        <v>0</v>
      </c>
      <c r="K29" s="226"/>
      <c r="L29" s="234">
        <f t="shared" si="3"/>
        <v>0</v>
      </c>
      <c r="M29" s="226"/>
      <c r="N29" s="236">
        <f t="shared" si="4"/>
        <v>0</v>
      </c>
      <c r="O29" s="238">
        <f t="shared" si="6"/>
        <v>10</v>
      </c>
    </row>
    <row r="30" spans="1:15">
      <c r="A30" s="239">
        <v>21</v>
      </c>
      <c r="B30" s="233" t="s">
        <v>248</v>
      </c>
      <c r="C30" s="234">
        <v>25</v>
      </c>
      <c r="D30" s="235">
        <v>10</v>
      </c>
      <c r="E30" s="226" t="s">
        <v>229</v>
      </c>
      <c r="F30" s="236">
        <f t="shared" si="0"/>
        <v>250</v>
      </c>
      <c r="G30" s="237">
        <v>10</v>
      </c>
      <c r="H30" s="236">
        <f t="shared" si="1"/>
        <v>250</v>
      </c>
      <c r="I30" s="226"/>
      <c r="J30" s="234">
        <f t="shared" si="2"/>
        <v>0</v>
      </c>
      <c r="K30" s="226"/>
      <c r="L30" s="234">
        <f t="shared" si="3"/>
        <v>0</v>
      </c>
      <c r="M30" s="226"/>
      <c r="N30" s="236">
        <f t="shared" si="4"/>
        <v>0</v>
      </c>
      <c r="O30" s="238">
        <f t="shared" si="6"/>
        <v>10</v>
      </c>
    </row>
    <row r="31" spans="1:15">
      <c r="A31" s="239">
        <v>22</v>
      </c>
      <c r="B31" s="233" t="s">
        <v>249</v>
      </c>
      <c r="C31" s="234">
        <v>100</v>
      </c>
      <c r="D31" s="235">
        <v>1</v>
      </c>
      <c r="E31" s="226" t="s">
        <v>229</v>
      </c>
      <c r="F31" s="236">
        <f t="shared" si="0"/>
        <v>100</v>
      </c>
      <c r="G31" s="237">
        <v>1</v>
      </c>
      <c r="H31" s="236">
        <f t="shared" si="1"/>
        <v>100</v>
      </c>
      <c r="I31" s="226"/>
      <c r="J31" s="234">
        <f t="shared" si="2"/>
        <v>0</v>
      </c>
      <c r="K31" s="226"/>
      <c r="L31" s="234">
        <f t="shared" si="3"/>
        <v>0</v>
      </c>
      <c r="M31" s="226"/>
      <c r="N31" s="236">
        <f t="shared" si="4"/>
        <v>0</v>
      </c>
      <c r="O31" s="238"/>
    </row>
    <row r="32" spans="1:15">
      <c r="A32" s="239">
        <v>23</v>
      </c>
      <c r="B32" s="233" t="s">
        <v>250</v>
      </c>
      <c r="C32" s="234">
        <v>30</v>
      </c>
      <c r="D32" s="235">
        <v>3</v>
      </c>
      <c r="E32" s="226" t="s">
        <v>229</v>
      </c>
      <c r="F32" s="236">
        <f t="shared" si="0"/>
        <v>90</v>
      </c>
      <c r="G32" s="237">
        <v>3</v>
      </c>
      <c r="H32" s="236">
        <f t="shared" si="1"/>
        <v>90</v>
      </c>
      <c r="I32" s="226"/>
      <c r="J32" s="234">
        <f t="shared" si="2"/>
        <v>0</v>
      </c>
      <c r="K32" s="226"/>
      <c r="L32" s="234">
        <f t="shared" si="3"/>
        <v>0</v>
      </c>
      <c r="M32" s="226"/>
      <c r="N32" s="236">
        <f t="shared" si="4"/>
        <v>0</v>
      </c>
      <c r="O32" s="238"/>
    </row>
    <row r="33" spans="1:15">
      <c r="A33" s="239">
        <v>24</v>
      </c>
      <c r="B33" s="233" t="s">
        <v>251</v>
      </c>
      <c r="C33" s="234">
        <v>25</v>
      </c>
      <c r="D33" s="235">
        <v>3</v>
      </c>
      <c r="E33" s="226" t="s">
        <v>229</v>
      </c>
      <c r="F33" s="236">
        <f t="shared" si="0"/>
        <v>75</v>
      </c>
      <c r="G33" s="237">
        <v>3</v>
      </c>
      <c r="H33" s="236">
        <f t="shared" si="1"/>
        <v>75</v>
      </c>
      <c r="I33" s="226"/>
      <c r="J33" s="234">
        <f t="shared" si="2"/>
        <v>0</v>
      </c>
      <c r="K33" s="226"/>
      <c r="L33" s="234">
        <f t="shared" si="3"/>
        <v>0</v>
      </c>
      <c r="M33" s="226"/>
      <c r="N33" s="236">
        <f t="shared" si="4"/>
        <v>0</v>
      </c>
      <c r="O33" s="238"/>
    </row>
    <row r="34" spans="1:15">
      <c r="A34" s="239">
        <v>25</v>
      </c>
      <c r="B34" s="233" t="s">
        <v>252</v>
      </c>
      <c r="C34" s="234">
        <v>25</v>
      </c>
      <c r="D34" s="235">
        <v>3</v>
      </c>
      <c r="E34" s="226" t="s">
        <v>229</v>
      </c>
      <c r="F34" s="236">
        <f t="shared" si="0"/>
        <v>75</v>
      </c>
      <c r="G34" s="237">
        <v>3</v>
      </c>
      <c r="H34" s="236">
        <f t="shared" si="1"/>
        <v>75</v>
      </c>
      <c r="I34" s="226"/>
      <c r="J34" s="234">
        <f t="shared" si="2"/>
        <v>0</v>
      </c>
      <c r="K34" s="226"/>
      <c r="L34" s="234">
        <f t="shared" si="3"/>
        <v>0</v>
      </c>
      <c r="M34" s="226"/>
      <c r="N34" s="236">
        <f t="shared" si="4"/>
        <v>0</v>
      </c>
      <c r="O34" s="238"/>
    </row>
    <row r="35" spans="1:15">
      <c r="A35" s="239">
        <v>26</v>
      </c>
      <c r="B35" s="233" t="s">
        <v>253</v>
      </c>
      <c r="C35" s="234">
        <v>15</v>
      </c>
      <c r="D35" s="235">
        <v>10</v>
      </c>
      <c r="E35" s="226" t="s">
        <v>229</v>
      </c>
      <c r="F35" s="236">
        <f t="shared" si="0"/>
        <v>150</v>
      </c>
      <c r="G35" s="237">
        <v>10</v>
      </c>
      <c r="H35" s="236">
        <f t="shared" si="1"/>
        <v>150</v>
      </c>
      <c r="I35" s="226"/>
      <c r="J35" s="234">
        <f t="shared" si="2"/>
        <v>0</v>
      </c>
      <c r="K35" s="226"/>
      <c r="L35" s="234">
        <f t="shared" si="3"/>
        <v>0</v>
      </c>
      <c r="M35" s="226"/>
      <c r="N35" s="236">
        <f t="shared" si="4"/>
        <v>0</v>
      </c>
      <c r="O35" s="238"/>
    </row>
    <row r="36" spans="1:15">
      <c r="A36" s="239">
        <v>27</v>
      </c>
      <c r="B36" s="233" t="s">
        <v>254</v>
      </c>
      <c r="C36" s="234">
        <v>15</v>
      </c>
      <c r="D36" s="235">
        <v>10</v>
      </c>
      <c r="E36" s="226" t="s">
        <v>229</v>
      </c>
      <c r="F36" s="236">
        <f t="shared" si="0"/>
        <v>150</v>
      </c>
      <c r="G36" s="237">
        <v>10</v>
      </c>
      <c r="H36" s="236">
        <f t="shared" si="1"/>
        <v>150</v>
      </c>
      <c r="I36" s="226"/>
      <c r="J36" s="234">
        <f t="shared" si="2"/>
        <v>0</v>
      </c>
      <c r="K36" s="226"/>
      <c r="L36" s="234">
        <f t="shared" si="3"/>
        <v>0</v>
      </c>
      <c r="M36" s="226"/>
      <c r="N36" s="236">
        <f t="shared" si="4"/>
        <v>0</v>
      </c>
      <c r="O36" s="238">
        <f>G36+I36+K36+M36</f>
        <v>10</v>
      </c>
    </row>
    <row r="37" spans="1:15">
      <c r="A37" s="239">
        <v>28</v>
      </c>
      <c r="B37" s="233" t="s">
        <v>255</v>
      </c>
      <c r="C37" s="234">
        <v>1</v>
      </c>
      <c r="D37" s="235">
        <v>700</v>
      </c>
      <c r="E37" s="226" t="s">
        <v>229</v>
      </c>
      <c r="F37" s="236">
        <f t="shared" si="0"/>
        <v>700</v>
      </c>
      <c r="G37" s="237">
        <v>300</v>
      </c>
      <c r="H37" s="236">
        <f t="shared" si="1"/>
        <v>300</v>
      </c>
      <c r="I37" s="240">
        <v>300</v>
      </c>
      <c r="J37" s="234">
        <f t="shared" si="2"/>
        <v>300</v>
      </c>
      <c r="K37" s="226">
        <v>100</v>
      </c>
      <c r="L37" s="234">
        <f t="shared" si="3"/>
        <v>100</v>
      </c>
      <c r="M37" s="226"/>
      <c r="N37" s="236">
        <f t="shared" si="4"/>
        <v>0</v>
      </c>
      <c r="O37" s="238"/>
    </row>
    <row r="38" spans="1:15">
      <c r="A38" s="239"/>
      <c r="B38" s="241" t="s">
        <v>256</v>
      </c>
      <c r="C38" s="234"/>
      <c r="D38" s="235"/>
      <c r="E38" s="226"/>
      <c r="F38" s="242">
        <f>SUM(F10:F37)</f>
        <v>20000</v>
      </c>
      <c r="G38" s="242"/>
      <c r="H38" s="242">
        <f>SUM(H10:H37)</f>
        <v>10000</v>
      </c>
      <c r="I38" s="242"/>
      <c r="J38" s="242">
        <f>SUM(J10:J37)</f>
        <v>6200</v>
      </c>
      <c r="K38" s="242"/>
      <c r="L38" s="242">
        <f>SUM(L10:L37)</f>
        <v>3800</v>
      </c>
      <c r="M38" s="242"/>
      <c r="N38" s="242">
        <f>SUM(N10:N37)</f>
        <v>0</v>
      </c>
      <c r="O38" s="238"/>
    </row>
    <row r="39" spans="1:15">
      <c r="A39" s="243" t="s">
        <v>257</v>
      </c>
      <c r="B39" s="243" t="s">
        <v>258</v>
      </c>
      <c r="C39" s="234"/>
      <c r="D39" s="235"/>
      <c r="E39" s="226"/>
      <c r="F39" s="236"/>
      <c r="G39" s="240"/>
      <c r="H39" s="236"/>
      <c r="I39" s="240"/>
      <c r="J39" s="234"/>
      <c r="K39" s="240"/>
      <c r="L39" s="234"/>
      <c r="M39" s="226"/>
      <c r="N39" s="236"/>
      <c r="O39" s="238">
        <f>G39+I39+K39+M39</f>
        <v>0</v>
      </c>
    </row>
    <row r="40" spans="1:15">
      <c r="A40" s="239"/>
      <c r="B40" s="226" t="s">
        <v>259</v>
      </c>
      <c r="C40" s="234">
        <v>14000</v>
      </c>
      <c r="D40" s="235">
        <v>1</v>
      </c>
      <c r="E40" s="226" t="s">
        <v>232</v>
      </c>
      <c r="F40" s="236">
        <f t="shared" ref="F40:F51" si="7">C40*D40</f>
        <v>14000</v>
      </c>
      <c r="G40" s="240"/>
      <c r="H40" s="236">
        <f t="shared" ref="H40:H51" si="8">C40*G40</f>
        <v>0</v>
      </c>
      <c r="I40" s="240">
        <v>1</v>
      </c>
      <c r="J40" s="234">
        <f t="shared" ref="J40:J51" si="9">C40*I40</f>
        <v>14000</v>
      </c>
      <c r="K40" s="240">
        <v>0</v>
      </c>
      <c r="L40" s="234">
        <f t="shared" ref="L40:L51" si="10">C40*K40</f>
        <v>0</v>
      </c>
      <c r="M40" s="226"/>
      <c r="N40" s="236">
        <f t="shared" ref="N40:N51" si="11">C40*M40</f>
        <v>0</v>
      </c>
      <c r="O40" s="238">
        <f>G40+I40+K40+M40</f>
        <v>1</v>
      </c>
    </row>
    <row r="41" spans="1:15">
      <c r="A41" s="239"/>
      <c r="B41" s="226" t="s">
        <v>260</v>
      </c>
      <c r="C41" s="234">
        <v>5000</v>
      </c>
      <c r="D41" s="235">
        <v>2</v>
      </c>
      <c r="E41" s="226" t="s">
        <v>232</v>
      </c>
      <c r="F41" s="236">
        <f t="shared" si="7"/>
        <v>10000</v>
      </c>
      <c r="G41" s="240">
        <v>2</v>
      </c>
      <c r="H41" s="236">
        <f t="shared" si="8"/>
        <v>10000</v>
      </c>
      <c r="I41" s="240">
        <v>0</v>
      </c>
      <c r="J41" s="234">
        <f t="shared" si="9"/>
        <v>0</v>
      </c>
      <c r="K41" s="240">
        <v>0</v>
      </c>
      <c r="L41" s="234">
        <f t="shared" si="10"/>
        <v>0</v>
      </c>
      <c r="M41" s="226"/>
      <c r="N41" s="236">
        <f t="shared" si="11"/>
        <v>0</v>
      </c>
      <c r="O41" s="238"/>
    </row>
    <row r="42" spans="1:15">
      <c r="A42" s="239"/>
      <c r="B42" s="226" t="s">
        <v>261</v>
      </c>
      <c r="C42" s="234">
        <v>500</v>
      </c>
      <c r="D42" s="235">
        <v>10</v>
      </c>
      <c r="E42" s="226" t="s">
        <v>232</v>
      </c>
      <c r="F42" s="236">
        <f t="shared" si="7"/>
        <v>5000</v>
      </c>
      <c r="G42" s="240">
        <v>10</v>
      </c>
      <c r="H42" s="236">
        <f t="shared" si="8"/>
        <v>5000</v>
      </c>
      <c r="I42" s="240">
        <v>0</v>
      </c>
      <c r="J42" s="234">
        <f t="shared" si="9"/>
        <v>0</v>
      </c>
      <c r="K42" s="240">
        <v>0</v>
      </c>
      <c r="L42" s="234">
        <f t="shared" si="10"/>
        <v>0</v>
      </c>
      <c r="M42" s="226"/>
      <c r="N42" s="236">
        <f t="shared" si="11"/>
        <v>0</v>
      </c>
      <c r="O42" s="238"/>
    </row>
    <row r="43" spans="1:15">
      <c r="A43" s="239"/>
      <c r="B43" s="226" t="s">
        <v>262</v>
      </c>
      <c r="C43" s="234">
        <v>3100</v>
      </c>
      <c r="D43" s="235">
        <v>3</v>
      </c>
      <c r="E43" s="226" t="s">
        <v>232</v>
      </c>
      <c r="F43" s="236">
        <f t="shared" si="7"/>
        <v>9300</v>
      </c>
      <c r="G43" s="240"/>
      <c r="H43" s="236">
        <f t="shared" si="8"/>
        <v>0</v>
      </c>
      <c r="I43" s="240">
        <v>3</v>
      </c>
      <c r="J43" s="234">
        <f t="shared" si="9"/>
        <v>9300</v>
      </c>
      <c r="K43" s="240">
        <v>0</v>
      </c>
      <c r="L43" s="234">
        <f t="shared" si="10"/>
        <v>0</v>
      </c>
      <c r="M43" s="226"/>
      <c r="N43" s="236">
        <f t="shared" si="11"/>
        <v>0</v>
      </c>
      <c r="O43" s="238"/>
    </row>
    <row r="44" spans="1:15">
      <c r="A44" s="239"/>
      <c r="B44" s="226" t="s">
        <v>263</v>
      </c>
      <c r="C44" s="234">
        <v>4000</v>
      </c>
      <c r="D44" s="235">
        <v>1</v>
      </c>
      <c r="E44" s="226" t="s">
        <v>232</v>
      </c>
      <c r="F44" s="236">
        <f t="shared" si="7"/>
        <v>4000</v>
      </c>
      <c r="G44" s="240">
        <v>0</v>
      </c>
      <c r="H44" s="236">
        <f t="shared" si="8"/>
        <v>0</v>
      </c>
      <c r="I44" s="240">
        <v>0</v>
      </c>
      <c r="J44" s="234">
        <f t="shared" si="9"/>
        <v>0</v>
      </c>
      <c r="K44" s="240">
        <v>1</v>
      </c>
      <c r="L44" s="234">
        <f t="shared" si="10"/>
        <v>4000</v>
      </c>
      <c r="M44" s="226"/>
      <c r="N44" s="236">
        <f t="shared" si="11"/>
        <v>0</v>
      </c>
      <c r="O44" s="238"/>
    </row>
    <row r="45" spans="1:15">
      <c r="A45" s="239"/>
      <c r="B45" s="226" t="s">
        <v>264</v>
      </c>
      <c r="C45" s="234">
        <v>42000</v>
      </c>
      <c r="D45" s="235">
        <v>1</v>
      </c>
      <c r="E45" s="226" t="s">
        <v>232</v>
      </c>
      <c r="F45" s="236">
        <f t="shared" si="7"/>
        <v>42000</v>
      </c>
      <c r="G45" s="240">
        <v>0</v>
      </c>
      <c r="H45" s="236">
        <f t="shared" si="8"/>
        <v>0</v>
      </c>
      <c r="I45" s="240">
        <v>1</v>
      </c>
      <c r="J45" s="234">
        <f t="shared" si="9"/>
        <v>42000</v>
      </c>
      <c r="K45" s="240">
        <v>0</v>
      </c>
      <c r="L45" s="234">
        <f t="shared" si="10"/>
        <v>0</v>
      </c>
      <c r="M45" s="226"/>
      <c r="N45" s="236">
        <f t="shared" si="11"/>
        <v>0</v>
      </c>
      <c r="O45" s="238"/>
    </row>
    <row r="46" spans="1:15">
      <c r="A46" s="239"/>
      <c r="B46" s="226" t="s">
        <v>265</v>
      </c>
      <c r="C46" s="234">
        <v>700</v>
      </c>
      <c r="D46" s="235">
        <v>1</v>
      </c>
      <c r="E46" s="226" t="s">
        <v>232</v>
      </c>
      <c r="F46" s="236">
        <f t="shared" si="7"/>
        <v>700</v>
      </c>
      <c r="G46" s="240">
        <v>1</v>
      </c>
      <c r="H46" s="236">
        <f t="shared" si="8"/>
        <v>700</v>
      </c>
      <c r="I46" s="240">
        <v>0</v>
      </c>
      <c r="J46" s="234">
        <f t="shared" si="9"/>
        <v>0</v>
      </c>
      <c r="K46" s="240">
        <v>0</v>
      </c>
      <c r="L46" s="234">
        <f t="shared" si="10"/>
        <v>0</v>
      </c>
      <c r="M46" s="226"/>
      <c r="N46" s="236">
        <f t="shared" si="11"/>
        <v>0</v>
      </c>
      <c r="O46" s="238"/>
    </row>
    <row r="47" spans="1:15">
      <c r="A47" s="226"/>
      <c r="B47" s="226" t="s">
        <v>266</v>
      </c>
      <c r="C47" s="234">
        <v>40000</v>
      </c>
      <c r="D47" s="235">
        <v>1</v>
      </c>
      <c r="E47" s="226" t="s">
        <v>232</v>
      </c>
      <c r="F47" s="236">
        <f t="shared" si="7"/>
        <v>40000</v>
      </c>
      <c r="G47" s="240">
        <v>1</v>
      </c>
      <c r="H47" s="236">
        <f t="shared" si="8"/>
        <v>40000</v>
      </c>
      <c r="I47" s="240"/>
      <c r="J47" s="234">
        <f t="shared" si="9"/>
        <v>0</v>
      </c>
      <c r="K47" s="240"/>
      <c r="L47" s="234">
        <f t="shared" si="10"/>
        <v>0</v>
      </c>
      <c r="M47" s="226"/>
      <c r="N47" s="236">
        <f t="shared" si="11"/>
        <v>0</v>
      </c>
    </row>
    <row r="48" spans="1:15">
      <c r="A48" s="226"/>
      <c r="B48" s="226" t="s">
        <v>267</v>
      </c>
      <c r="C48" s="234">
        <v>1000</v>
      </c>
      <c r="D48" s="235">
        <v>5</v>
      </c>
      <c r="E48" s="226" t="s">
        <v>229</v>
      </c>
      <c r="F48" s="236">
        <f t="shared" si="7"/>
        <v>5000</v>
      </c>
      <c r="G48" s="240">
        <v>5</v>
      </c>
      <c r="H48" s="236">
        <f t="shared" si="8"/>
        <v>5000</v>
      </c>
      <c r="I48" s="240"/>
      <c r="J48" s="234">
        <f t="shared" si="9"/>
        <v>0</v>
      </c>
      <c r="K48" s="240"/>
      <c r="L48" s="234">
        <f t="shared" si="10"/>
        <v>0</v>
      </c>
      <c r="M48" s="226"/>
      <c r="N48" s="236">
        <f t="shared" si="11"/>
        <v>0</v>
      </c>
    </row>
    <row r="49" spans="1:15">
      <c r="A49" s="239"/>
      <c r="B49" s="226" t="s">
        <v>268</v>
      </c>
      <c r="C49" s="234">
        <v>50000</v>
      </c>
      <c r="D49" s="235">
        <v>1</v>
      </c>
      <c r="E49" s="226" t="s">
        <v>269</v>
      </c>
      <c r="F49" s="236">
        <f t="shared" si="7"/>
        <v>50000</v>
      </c>
      <c r="G49" s="240">
        <v>1</v>
      </c>
      <c r="H49" s="236">
        <f t="shared" si="8"/>
        <v>50000</v>
      </c>
      <c r="I49" s="240">
        <v>0</v>
      </c>
      <c r="J49" s="234">
        <f t="shared" si="9"/>
        <v>0</v>
      </c>
      <c r="K49" s="240">
        <v>0</v>
      </c>
      <c r="L49" s="234">
        <f t="shared" si="10"/>
        <v>0</v>
      </c>
      <c r="M49" s="226"/>
      <c r="N49" s="236">
        <f t="shared" si="11"/>
        <v>0</v>
      </c>
      <c r="O49" s="238"/>
    </row>
    <row r="50" spans="1:15">
      <c r="A50" s="226"/>
      <c r="B50" s="226"/>
      <c r="C50" s="234"/>
      <c r="D50" s="235"/>
      <c r="E50" s="226"/>
      <c r="F50" s="236">
        <f t="shared" si="7"/>
        <v>0</v>
      </c>
      <c r="G50" s="240"/>
      <c r="H50" s="236">
        <f t="shared" si="8"/>
        <v>0</v>
      </c>
      <c r="I50" s="240"/>
      <c r="J50" s="234">
        <f t="shared" si="9"/>
        <v>0</v>
      </c>
      <c r="K50" s="240"/>
      <c r="L50" s="234">
        <f t="shared" si="10"/>
        <v>0</v>
      </c>
      <c r="M50" s="226"/>
      <c r="N50" s="236">
        <f t="shared" si="11"/>
        <v>0</v>
      </c>
    </row>
    <row r="51" spans="1:15">
      <c r="A51" s="226"/>
      <c r="B51" s="226"/>
      <c r="C51" s="234"/>
      <c r="D51" s="235"/>
      <c r="E51" s="226"/>
      <c r="F51" s="236">
        <f t="shared" si="7"/>
        <v>0</v>
      </c>
      <c r="G51" s="240"/>
      <c r="H51" s="236">
        <f t="shared" si="8"/>
        <v>0</v>
      </c>
      <c r="I51" s="240"/>
      <c r="J51" s="234">
        <f t="shared" si="9"/>
        <v>0</v>
      </c>
      <c r="K51" s="240"/>
      <c r="L51" s="234">
        <f t="shared" si="10"/>
        <v>0</v>
      </c>
      <c r="M51" s="226"/>
      <c r="N51" s="236">
        <f t="shared" si="11"/>
        <v>0</v>
      </c>
    </row>
    <row r="52" spans="1:15">
      <c r="A52" s="239"/>
      <c r="B52" s="241" t="s">
        <v>256</v>
      </c>
      <c r="C52" s="226"/>
      <c r="D52" s="235"/>
      <c r="E52" s="226"/>
      <c r="F52" s="242">
        <f>SUM(F40:F51)</f>
        <v>180000</v>
      </c>
      <c r="G52" s="242"/>
      <c r="H52" s="242">
        <f>SUM(H40:H51)</f>
        <v>110700</v>
      </c>
      <c r="I52" s="242"/>
      <c r="J52" s="242">
        <f>SUM(J40:J51)</f>
        <v>65300</v>
      </c>
      <c r="K52" s="242"/>
      <c r="L52" s="242">
        <f>SUM(L40:L51)</f>
        <v>4000</v>
      </c>
      <c r="M52" s="242"/>
      <c r="N52" s="242">
        <f>SUM(N40:N51)</f>
        <v>0</v>
      </c>
      <c r="O52" s="238"/>
    </row>
    <row r="53" spans="1:15">
      <c r="A53" s="226"/>
      <c r="B53" s="243" t="s">
        <v>149</v>
      </c>
      <c r="C53" s="226"/>
      <c r="D53" s="226"/>
      <c r="E53" s="226"/>
      <c r="F53" s="242">
        <f>F38+F52</f>
        <v>200000</v>
      </c>
      <c r="G53" s="242"/>
      <c r="H53" s="242">
        <f>H38+H52</f>
        <v>120700</v>
      </c>
      <c r="I53" s="242"/>
      <c r="J53" s="242">
        <f>J38+J52</f>
        <v>71500</v>
      </c>
      <c r="K53" s="242"/>
      <c r="L53" s="242">
        <f>L38+L52</f>
        <v>7800</v>
      </c>
      <c r="M53" s="242"/>
      <c r="N53" s="242">
        <f>N38+N52</f>
        <v>0</v>
      </c>
    </row>
    <row r="54" spans="1:15">
      <c r="A54" t="s">
        <v>270</v>
      </c>
      <c r="N54" s="244"/>
    </row>
    <row r="55" spans="1:15">
      <c r="H55" s="244"/>
    </row>
    <row r="57" spans="1:15">
      <c r="A57" s="245" t="s">
        <v>271</v>
      </c>
      <c r="B57" s="246"/>
      <c r="C57" s="246"/>
      <c r="D57" s="245"/>
      <c r="E57" s="1014"/>
      <c r="F57" s="1014"/>
      <c r="G57" s="1014"/>
      <c r="H57" s="1012" t="s">
        <v>272</v>
      </c>
      <c r="I57" s="1012"/>
      <c r="J57" s="1012"/>
      <c r="K57" s="245"/>
      <c r="L57" s="245"/>
      <c r="M57" s="245"/>
      <c r="N57" s="245"/>
      <c r="O57" s="245"/>
    </row>
    <row r="58" spans="1:15">
      <c r="A58" s="245"/>
      <c r="B58" s="245"/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</row>
    <row r="59" spans="1:15">
      <c r="A59" s="245"/>
      <c r="B59" s="1015" t="s">
        <v>273</v>
      </c>
      <c r="C59" s="1015"/>
      <c r="D59" s="1015"/>
      <c r="E59" s="245"/>
      <c r="F59" s="245"/>
      <c r="G59" s="245"/>
      <c r="H59" s="245"/>
      <c r="I59" s="245"/>
      <c r="J59" s="1015" t="s">
        <v>274</v>
      </c>
      <c r="K59" s="1015"/>
      <c r="L59" s="1015"/>
      <c r="M59" s="1015"/>
      <c r="N59" s="1015"/>
      <c r="O59" s="1015"/>
    </row>
    <row r="60" spans="1:15">
      <c r="A60" s="245"/>
      <c r="B60" s="1012" t="s">
        <v>275</v>
      </c>
      <c r="C60" s="1012"/>
      <c r="D60" s="1012"/>
      <c r="E60" s="245"/>
      <c r="F60" s="245"/>
      <c r="G60" s="245"/>
      <c r="H60" s="245"/>
      <c r="I60" s="245"/>
      <c r="J60" s="1012" t="s">
        <v>276</v>
      </c>
      <c r="K60" s="1012"/>
      <c r="L60" s="1012"/>
      <c r="M60" s="1012"/>
      <c r="N60" s="1012"/>
      <c r="O60" s="1012"/>
    </row>
    <row r="61" spans="1:15" ht="18.75">
      <c r="A61" s="248"/>
      <c r="B61" s="248"/>
      <c r="C61" s="249"/>
      <c r="D61" s="248"/>
      <c r="E61" s="248"/>
      <c r="F61" s="248"/>
      <c r="G61" s="248"/>
      <c r="H61" s="248"/>
      <c r="I61" s="248"/>
      <c r="J61" s="248"/>
      <c r="K61" s="248"/>
    </row>
  </sheetData>
  <sheetProtection password="CCFC" sheet="1" objects="1" scenarios="1" selectLockedCells="1" selectUnlockedCells="1"/>
  <mergeCells count="19">
    <mergeCell ref="A1:N1"/>
    <mergeCell ref="A2:N2"/>
    <mergeCell ref="G6:N6"/>
    <mergeCell ref="A7:A8"/>
    <mergeCell ref="B7:B8"/>
    <mergeCell ref="C7:C8"/>
    <mergeCell ref="D7:D8"/>
    <mergeCell ref="E7:E8"/>
    <mergeCell ref="F7:F8"/>
    <mergeCell ref="G7:H7"/>
    <mergeCell ref="B60:D60"/>
    <mergeCell ref="J60:O60"/>
    <mergeCell ref="I7:J7"/>
    <mergeCell ref="K7:L7"/>
    <mergeCell ref="M7:N7"/>
    <mergeCell ref="E57:G57"/>
    <mergeCell ref="H57:J57"/>
    <mergeCell ref="B59:D59"/>
    <mergeCell ref="J59:O5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2"/>
  <sheetViews>
    <sheetView workbookViewId="0">
      <selection activeCell="I31" sqref="I31"/>
    </sheetView>
  </sheetViews>
  <sheetFormatPr defaultRowHeight="15"/>
  <cols>
    <col min="2" max="2" width="42.140625" customWidth="1"/>
    <col min="3" max="3" width="11" customWidth="1"/>
    <col min="6" max="6" width="11.28515625" customWidth="1"/>
    <col min="8" max="8" width="11.42578125" customWidth="1"/>
    <col min="10" max="10" width="12.140625" customWidth="1"/>
    <col min="12" max="12" width="11" customWidth="1"/>
    <col min="14" max="14" width="12" customWidth="1"/>
    <col min="16" max="16" width="11.140625" customWidth="1"/>
  </cols>
  <sheetData>
    <row r="1" spans="1:17">
      <c r="A1" s="1015" t="s">
        <v>214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7">
      <c r="A2" s="1015" t="s">
        <v>215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</row>
    <row r="3" spans="1:17">
      <c r="A3" s="250" t="s">
        <v>277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7">
      <c r="A4" s="252" t="s">
        <v>217</v>
      </c>
      <c r="B4" s="253"/>
      <c r="C4" s="253"/>
      <c r="D4" s="253"/>
      <c r="E4" s="253"/>
      <c r="F4" s="254"/>
      <c r="G4" s="255" t="s">
        <v>57</v>
      </c>
      <c r="H4" s="253"/>
      <c r="I4" s="253"/>
      <c r="J4" s="253"/>
      <c r="K4" s="253"/>
      <c r="L4" s="253"/>
      <c r="M4" s="253"/>
      <c r="N4" s="254"/>
    </row>
    <row r="5" spans="1:17">
      <c r="A5" s="255" t="s">
        <v>218</v>
      </c>
      <c r="B5" s="253"/>
      <c r="C5" s="253"/>
      <c r="D5" s="253"/>
      <c r="E5" s="254"/>
      <c r="F5" s="255" t="s">
        <v>148</v>
      </c>
      <c r="G5" s="255" t="s">
        <v>53</v>
      </c>
      <c r="H5" s="254"/>
      <c r="I5" s="255"/>
      <c r="J5" s="254"/>
      <c r="K5" s="255" t="s">
        <v>150</v>
      </c>
      <c r="L5" s="254"/>
      <c r="M5" s="253"/>
      <c r="N5" s="254"/>
    </row>
    <row r="6" spans="1:17">
      <c r="A6" s="255" t="s">
        <v>219</v>
      </c>
      <c r="B6" s="253"/>
      <c r="C6" s="253"/>
      <c r="D6" s="253"/>
      <c r="E6" s="254"/>
      <c r="F6" s="252"/>
      <c r="G6" s="1021" t="s">
        <v>220</v>
      </c>
      <c r="H6" s="1022"/>
      <c r="I6" s="1022"/>
      <c r="J6" s="1022"/>
      <c r="K6" s="1022"/>
      <c r="L6" s="1022"/>
      <c r="M6" s="1022"/>
      <c r="N6" s="1023"/>
    </row>
    <row r="7" spans="1:17">
      <c r="A7" s="1024" t="s">
        <v>49</v>
      </c>
      <c r="B7" s="1024" t="s">
        <v>48</v>
      </c>
      <c r="C7" s="1024" t="s">
        <v>151</v>
      </c>
      <c r="D7" s="1024" t="s">
        <v>221</v>
      </c>
      <c r="E7" s="1024" t="s">
        <v>222</v>
      </c>
      <c r="F7" s="1024" t="s">
        <v>45</v>
      </c>
      <c r="G7" s="1026" t="s">
        <v>153</v>
      </c>
      <c r="H7" s="1026"/>
      <c r="I7" s="1026" t="s">
        <v>154</v>
      </c>
      <c r="J7" s="1026"/>
      <c r="K7" s="1026" t="s">
        <v>155</v>
      </c>
      <c r="L7" s="1026"/>
      <c r="M7" s="1026" t="s">
        <v>156</v>
      </c>
      <c r="N7" s="1026"/>
    </row>
    <row r="8" spans="1:17">
      <c r="A8" s="1025"/>
      <c r="B8" s="1025"/>
      <c r="C8" s="1025"/>
      <c r="D8" s="1025"/>
      <c r="E8" s="1025"/>
      <c r="F8" s="1025"/>
      <c r="G8" s="256" t="s">
        <v>221</v>
      </c>
      <c r="H8" s="256" t="s">
        <v>38</v>
      </c>
      <c r="I8" s="256" t="s">
        <v>221</v>
      </c>
      <c r="J8" s="256" t="s">
        <v>38</v>
      </c>
      <c r="K8" s="256" t="s">
        <v>221</v>
      </c>
      <c r="L8" s="256" t="s">
        <v>38</v>
      </c>
      <c r="M8" s="256" t="s">
        <v>221</v>
      </c>
      <c r="N8" s="256" t="s">
        <v>38</v>
      </c>
    </row>
    <row r="9" spans="1:17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17">
      <c r="A10" s="257">
        <v>1</v>
      </c>
      <c r="B10" s="258" t="s">
        <v>224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</row>
    <row r="11" spans="1:17">
      <c r="A11" s="252"/>
      <c r="B11" s="252" t="s">
        <v>278</v>
      </c>
      <c r="C11" s="259">
        <v>13</v>
      </c>
      <c r="D11" s="260">
        <f>100*12</f>
        <v>1200</v>
      </c>
      <c r="E11" s="252" t="s">
        <v>229</v>
      </c>
      <c r="F11" s="261">
        <f>C11*D11</f>
        <v>15600</v>
      </c>
      <c r="G11" s="262">
        <v>300</v>
      </c>
      <c r="H11" s="261">
        <f>C11*G11</f>
        <v>3900</v>
      </c>
      <c r="I11" s="262">
        <v>300</v>
      </c>
      <c r="J11" s="259">
        <f>C11*I11</f>
        <v>3900</v>
      </c>
      <c r="K11" s="262">
        <v>300</v>
      </c>
      <c r="L11" s="259">
        <f>C11*K11</f>
        <v>3900</v>
      </c>
      <c r="M11" s="260">
        <v>300</v>
      </c>
      <c r="N11" s="261">
        <f>C11*M11</f>
        <v>3900</v>
      </c>
      <c r="O11" s="238">
        <f t="shared" ref="O11:P15" si="0">G11+I11+K11+M11</f>
        <v>1200</v>
      </c>
      <c r="P11" s="238">
        <f t="shared" si="0"/>
        <v>15600</v>
      </c>
      <c r="Q11" s="263"/>
    </row>
    <row r="12" spans="1:17">
      <c r="A12" s="252"/>
      <c r="B12" s="252" t="s">
        <v>279</v>
      </c>
      <c r="C12" s="259">
        <v>125</v>
      </c>
      <c r="D12" s="260">
        <v>4</v>
      </c>
      <c r="E12" s="252" t="s">
        <v>280</v>
      </c>
      <c r="F12" s="261">
        <f>C12*D12</f>
        <v>500</v>
      </c>
      <c r="G12" s="262">
        <v>1</v>
      </c>
      <c r="H12" s="261">
        <f>C12*G12</f>
        <v>125</v>
      </c>
      <c r="I12" s="262">
        <v>1</v>
      </c>
      <c r="J12" s="259">
        <f>C12*I12</f>
        <v>125</v>
      </c>
      <c r="K12" s="262">
        <v>1</v>
      </c>
      <c r="L12" s="259">
        <f>C12*K12</f>
        <v>125</v>
      </c>
      <c r="M12" s="260">
        <v>1</v>
      </c>
      <c r="N12" s="261">
        <f>C12*M12</f>
        <v>125</v>
      </c>
      <c r="O12" s="238">
        <f t="shared" si="0"/>
        <v>4</v>
      </c>
      <c r="P12" s="238">
        <f t="shared" si="0"/>
        <v>500</v>
      </c>
      <c r="Q12" s="263"/>
    </row>
    <row r="13" spans="1:17">
      <c r="A13" s="252"/>
      <c r="B13" s="252" t="s">
        <v>281</v>
      </c>
      <c r="C13" s="259">
        <v>100</v>
      </c>
      <c r="D13" s="260">
        <v>20</v>
      </c>
      <c r="E13" s="252" t="s">
        <v>282</v>
      </c>
      <c r="F13" s="261">
        <f>C13*D13</f>
        <v>2000</v>
      </c>
      <c r="G13" s="262">
        <v>5</v>
      </c>
      <c r="H13" s="261">
        <f>C13*G13</f>
        <v>500</v>
      </c>
      <c r="I13" s="262">
        <v>5</v>
      </c>
      <c r="J13" s="259">
        <f>C13*I13</f>
        <v>500</v>
      </c>
      <c r="K13" s="262">
        <v>5</v>
      </c>
      <c r="L13" s="259">
        <f>C13*K13</f>
        <v>500</v>
      </c>
      <c r="M13" s="260">
        <v>5</v>
      </c>
      <c r="N13" s="261">
        <f>C13*M13</f>
        <v>500</v>
      </c>
      <c r="O13" s="238">
        <f t="shared" si="0"/>
        <v>20</v>
      </c>
      <c r="P13" s="238">
        <f t="shared" si="0"/>
        <v>2000</v>
      </c>
      <c r="Q13" s="263"/>
    </row>
    <row r="14" spans="1:17">
      <c r="A14" s="252"/>
      <c r="B14" s="252" t="s">
        <v>283</v>
      </c>
      <c r="C14" s="259">
        <v>200</v>
      </c>
      <c r="D14" s="260">
        <v>12</v>
      </c>
      <c r="E14" s="252" t="s">
        <v>284</v>
      </c>
      <c r="F14" s="261">
        <f>C14*D14</f>
        <v>2400</v>
      </c>
      <c r="G14" s="262">
        <v>3</v>
      </c>
      <c r="H14" s="261">
        <f>C14*G14</f>
        <v>600</v>
      </c>
      <c r="I14" s="262">
        <v>3</v>
      </c>
      <c r="J14" s="259">
        <f>C14*I14</f>
        <v>600</v>
      </c>
      <c r="K14" s="262">
        <v>3</v>
      </c>
      <c r="L14" s="259">
        <f>C14*K14</f>
        <v>600</v>
      </c>
      <c r="M14" s="260">
        <v>3</v>
      </c>
      <c r="N14" s="261">
        <f>C14*M14</f>
        <v>600</v>
      </c>
      <c r="O14" s="238">
        <f t="shared" si="0"/>
        <v>12</v>
      </c>
      <c r="P14" s="238">
        <f t="shared" si="0"/>
        <v>2400</v>
      </c>
      <c r="Q14" s="263"/>
    </row>
    <row r="15" spans="1:17">
      <c r="A15" s="252"/>
      <c r="B15" s="252" t="s">
        <v>285</v>
      </c>
      <c r="C15" s="259">
        <v>1000</v>
      </c>
      <c r="D15" s="260">
        <v>20</v>
      </c>
      <c r="E15" s="252" t="s">
        <v>229</v>
      </c>
      <c r="F15" s="261">
        <f>C15*D15</f>
        <v>20000</v>
      </c>
      <c r="G15" s="262">
        <v>5</v>
      </c>
      <c r="H15" s="261">
        <f>C15*G15</f>
        <v>5000</v>
      </c>
      <c r="I15" s="262">
        <v>10</v>
      </c>
      <c r="J15" s="259">
        <f>C15*I15</f>
        <v>10000</v>
      </c>
      <c r="K15" s="262">
        <v>5</v>
      </c>
      <c r="L15" s="259">
        <f>C15*K15</f>
        <v>5000</v>
      </c>
      <c r="M15" s="260"/>
      <c r="N15" s="261">
        <f>C15*M15</f>
        <v>0</v>
      </c>
      <c r="O15" s="238">
        <f t="shared" si="0"/>
        <v>20</v>
      </c>
      <c r="P15" s="238">
        <f t="shared" si="0"/>
        <v>20000</v>
      </c>
      <c r="Q15" s="263"/>
    </row>
    <row r="16" spans="1:17">
      <c r="A16" s="264">
        <v>2</v>
      </c>
      <c r="B16" s="264" t="s">
        <v>286</v>
      </c>
      <c r="C16" s="259"/>
      <c r="D16" s="260"/>
      <c r="E16" s="252"/>
      <c r="F16" s="261"/>
      <c r="G16" s="262"/>
      <c r="H16" s="261"/>
      <c r="I16" s="262"/>
      <c r="J16" s="259"/>
      <c r="K16" s="262"/>
      <c r="L16" s="259"/>
      <c r="M16" s="260"/>
      <c r="N16" s="261"/>
      <c r="O16" s="238"/>
      <c r="P16" s="238"/>
      <c r="Q16" s="263"/>
    </row>
    <row r="17" spans="1:17">
      <c r="A17" s="252"/>
      <c r="B17" s="252" t="s">
        <v>287</v>
      </c>
      <c r="C17" s="259">
        <v>56</v>
      </c>
      <c r="D17" s="260">
        <f>40*52</f>
        <v>2080</v>
      </c>
      <c r="E17" s="252" t="s">
        <v>288</v>
      </c>
      <c r="F17" s="261">
        <f t="shared" ref="F17:F23" si="1">C17*D17</f>
        <v>116480</v>
      </c>
      <c r="G17" s="262">
        <f>D17/4</f>
        <v>520</v>
      </c>
      <c r="H17" s="261">
        <f t="shared" ref="H17:H23" si="2">C17*G17</f>
        <v>29120</v>
      </c>
      <c r="I17" s="262">
        <f>D17/4</f>
        <v>520</v>
      </c>
      <c r="J17" s="259">
        <f t="shared" ref="J17:J23" si="3">C17*I17</f>
        <v>29120</v>
      </c>
      <c r="K17" s="262">
        <f>D17/4</f>
        <v>520</v>
      </c>
      <c r="L17" s="259">
        <f t="shared" ref="L17:L23" si="4">C17*K17</f>
        <v>29120</v>
      </c>
      <c r="M17" s="260">
        <f>D17/4</f>
        <v>520</v>
      </c>
      <c r="N17" s="261">
        <f t="shared" ref="N17:N23" si="5">C17*M17</f>
        <v>29120</v>
      </c>
      <c r="O17" s="238">
        <f>G17+I17+K17+M17</f>
        <v>2080</v>
      </c>
      <c r="P17" s="238">
        <f>H17+J17+L17+N17</f>
        <v>116480</v>
      </c>
      <c r="Q17" s="263"/>
    </row>
    <row r="18" spans="1:17">
      <c r="A18" s="252"/>
      <c r="B18" s="252" t="s">
        <v>289</v>
      </c>
      <c r="C18" s="259">
        <v>250</v>
      </c>
      <c r="D18" s="260">
        <v>20</v>
      </c>
      <c r="E18" s="252" t="s">
        <v>288</v>
      </c>
      <c r="F18" s="261">
        <f t="shared" si="1"/>
        <v>5000</v>
      </c>
      <c r="G18" s="262">
        <v>5</v>
      </c>
      <c r="H18" s="261">
        <f t="shared" si="2"/>
        <v>1250</v>
      </c>
      <c r="I18" s="262">
        <v>5</v>
      </c>
      <c r="J18" s="259">
        <f t="shared" si="3"/>
        <v>1250</v>
      </c>
      <c r="K18" s="262">
        <v>5</v>
      </c>
      <c r="L18" s="259">
        <f t="shared" si="4"/>
        <v>1250</v>
      </c>
      <c r="M18" s="260">
        <v>5</v>
      </c>
      <c r="N18" s="261">
        <f t="shared" si="5"/>
        <v>1250</v>
      </c>
      <c r="O18" s="238">
        <f>G18+I18+K18+M18</f>
        <v>20</v>
      </c>
      <c r="P18" s="238">
        <f>H18+J18+L18+N18</f>
        <v>5000</v>
      </c>
      <c r="Q18" s="263"/>
    </row>
    <row r="19" spans="1:17">
      <c r="A19" s="264">
        <v>3</v>
      </c>
      <c r="B19" s="264" t="s">
        <v>290</v>
      </c>
      <c r="C19" s="252"/>
      <c r="D19" s="262"/>
      <c r="E19" s="252"/>
      <c r="F19" s="261">
        <f t="shared" si="1"/>
        <v>0</v>
      </c>
      <c r="G19" s="262"/>
      <c r="H19" s="261">
        <f t="shared" si="2"/>
        <v>0</v>
      </c>
      <c r="I19" s="262"/>
      <c r="J19" s="259">
        <f t="shared" si="3"/>
        <v>0</v>
      </c>
      <c r="K19" s="262"/>
      <c r="L19" s="259">
        <f t="shared" si="4"/>
        <v>0</v>
      </c>
      <c r="M19" s="260"/>
      <c r="N19" s="261">
        <f t="shared" si="5"/>
        <v>0</v>
      </c>
      <c r="O19" s="238">
        <f>G22+I22+K22+M22</f>
        <v>4</v>
      </c>
      <c r="P19" s="238">
        <f>H22+J22+L22+N22</f>
        <v>20000</v>
      </c>
      <c r="Q19" s="263"/>
    </row>
    <row r="20" spans="1:17">
      <c r="A20" s="264"/>
      <c r="B20" s="252" t="s">
        <v>291</v>
      </c>
      <c r="C20" s="259">
        <v>4000</v>
      </c>
      <c r="D20" s="262">
        <v>8</v>
      </c>
      <c r="E20" s="252" t="s">
        <v>229</v>
      </c>
      <c r="F20" s="261">
        <f t="shared" si="1"/>
        <v>32000</v>
      </c>
      <c r="G20" s="262">
        <v>4</v>
      </c>
      <c r="H20" s="261">
        <f t="shared" si="2"/>
        <v>16000</v>
      </c>
      <c r="I20" s="262"/>
      <c r="J20" s="259">
        <f t="shared" si="3"/>
        <v>0</v>
      </c>
      <c r="K20" s="262">
        <v>4</v>
      </c>
      <c r="L20" s="259">
        <f t="shared" si="4"/>
        <v>16000</v>
      </c>
      <c r="M20" s="260"/>
      <c r="N20" s="261">
        <f t="shared" si="5"/>
        <v>0</v>
      </c>
      <c r="O20" s="238"/>
      <c r="P20" s="238"/>
      <c r="Q20" s="263"/>
    </row>
    <row r="21" spans="1:17">
      <c r="A21" s="264"/>
      <c r="B21" s="252" t="s">
        <v>292</v>
      </c>
      <c r="C21" s="259">
        <v>500</v>
      </c>
      <c r="D21" s="262">
        <v>4</v>
      </c>
      <c r="E21" s="252" t="s">
        <v>229</v>
      </c>
      <c r="F21" s="261">
        <f t="shared" si="1"/>
        <v>2000</v>
      </c>
      <c r="G21" s="262">
        <v>1</v>
      </c>
      <c r="H21" s="261">
        <f t="shared" si="2"/>
        <v>500</v>
      </c>
      <c r="I21" s="262">
        <v>1</v>
      </c>
      <c r="J21" s="259">
        <f t="shared" si="3"/>
        <v>500</v>
      </c>
      <c r="K21" s="262">
        <v>1</v>
      </c>
      <c r="L21" s="259">
        <f t="shared" si="4"/>
        <v>500</v>
      </c>
      <c r="M21" s="260">
        <v>1</v>
      </c>
      <c r="N21" s="261">
        <f t="shared" si="5"/>
        <v>500</v>
      </c>
      <c r="O21" s="238"/>
      <c r="P21" s="238"/>
      <c r="Q21" s="263"/>
    </row>
    <row r="22" spans="1:17">
      <c r="A22" s="252"/>
      <c r="B22" s="252" t="s">
        <v>293</v>
      </c>
      <c r="C22" s="259">
        <v>5000</v>
      </c>
      <c r="D22" s="262">
        <v>4</v>
      </c>
      <c r="E22" s="252" t="s">
        <v>294</v>
      </c>
      <c r="F22" s="261">
        <f t="shared" si="1"/>
        <v>20000</v>
      </c>
      <c r="G22" s="262">
        <v>1</v>
      </c>
      <c r="H22" s="261">
        <f t="shared" si="2"/>
        <v>5000</v>
      </c>
      <c r="I22" s="262">
        <v>1</v>
      </c>
      <c r="J22" s="259">
        <f t="shared" si="3"/>
        <v>5000</v>
      </c>
      <c r="K22" s="262">
        <v>1</v>
      </c>
      <c r="L22" s="259">
        <f t="shared" si="4"/>
        <v>5000</v>
      </c>
      <c r="M22" s="260">
        <v>1</v>
      </c>
      <c r="N22" s="261">
        <f t="shared" si="5"/>
        <v>5000</v>
      </c>
      <c r="Q22" s="263"/>
    </row>
    <row r="23" spans="1:17">
      <c r="A23" s="264">
        <v>4</v>
      </c>
      <c r="B23" s="264" t="s">
        <v>295</v>
      </c>
      <c r="C23" s="259">
        <f>100*200</f>
        <v>20000</v>
      </c>
      <c r="D23" s="252">
        <v>4</v>
      </c>
      <c r="E23" s="252" t="s">
        <v>294</v>
      </c>
      <c r="F23" s="261">
        <f t="shared" si="1"/>
        <v>80000</v>
      </c>
      <c r="G23" s="262">
        <v>1</v>
      </c>
      <c r="H23" s="261">
        <f t="shared" si="2"/>
        <v>20000</v>
      </c>
      <c r="I23" s="262">
        <v>1</v>
      </c>
      <c r="J23" s="259">
        <f t="shared" si="3"/>
        <v>20000</v>
      </c>
      <c r="K23" s="262">
        <v>1</v>
      </c>
      <c r="L23" s="259">
        <f t="shared" si="4"/>
        <v>20000</v>
      </c>
      <c r="M23" s="260">
        <v>1</v>
      </c>
      <c r="N23" s="261">
        <f t="shared" si="5"/>
        <v>20000</v>
      </c>
      <c r="Q23" s="263"/>
    </row>
    <row r="24" spans="1:17">
      <c r="A24" s="252"/>
      <c r="B24" s="264" t="s">
        <v>149</v>
      </c>
      <c r="C24" s="252"/>
      <c r="D24" s="252"/>
      <c r="E24" s="252"/>
      <c r="F24" s="265">
        <f>SUM(F11:F23)</f>
        <v>295980</v>
      </c>
      <c r="G24" s="266"/>
      <c r="H24" s="265">
        <f>SUM(H11:H23)</f>
        <v>81995</v>
      </c>
      <c r="I24" s="267"/>
      <c r="J24" s="265">
        <f>SUM(J11:J23)</f>
        <v>70995</v>
      </c>
      <c r="K24" s="265"/>
      <c r="L24" s="265">
        <f>SUM(L11:L23)</f>
        <v>81995</v>
      </c>
      <c r="M24" s="268"/>
      <c r="N24" s="265">
        <f>SUM(N11:N23)</f>
        <v>60995</v>
      </c>
      <c r="Q24" s="244"/>
    </row>
    <row r="25" spans="1:17">
      <c r="A25" s="251" t="s">
        <v>270</v>
      </c>
      <c r="B25" s="251"/>
      <c r="C25" s="251"/>
      <c r="D25" s="251"/>
      <c r="E25" s="251"/>
      <c r="F25" s="251"/>
      <c r="G25" s="251"/>
      <c r="H25" s="251"/>
      <c r="I25" s="269"/>
      <c r="J25" s="251"/>
      <c r="K25" s="251"/>
      <c r="L25" s="251"/>
      <c r="M25" s="270"/>
      <c r="N25" s="271"/>
    </row>
    <row r="26" spans="1:17">
      <c r="H26" s="244"/>
    </row>
    <row r="28" spans="1:17">
      <c r="A28" s="245" t="s">
        <v>271</v>
      </c>
      <c r="B28" s="247"/>
      <c r="C28" s="247"/>
      <c r="D28" s="245"/>
      <c r="E28" s="1014"/>
      <c r="F28" s="1014"/>
      <c r="G28" s="1014"/>
      <c r="H28" s="1012" t="s">
        <v>272</v>
      </c>
      <c r="I28" s="1012"/>
      <c r="J28" s="1012"/>
      <c r="K28" s="245"/>
      <c r="L28" s="245"/>
      <c r="M28" s="245"/>
      <c r="N28" s="245"/>
      <c r="O28" s="245"/>
    </row>
    <row r="29" spans="1:17">
      <c r="A29" s="245"/>
      <c r="B29" s="245"/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</row>
    <row r="30" spans="1:17">
      <c r="A30" s="245"/>
      <c r="B30" s="1015" t="s">
        <v>273</v>
      </c>
      <c r="C30" s="1015"/>
      <c r="D30" s="1015"/>
      <c r="E30" s="245"/>
      <c r="F30" s="245"/>
      <c r="G30" s="245"/>
      <c r="H30" s="245"/>
      <c r="I30" s="245"/>
      <c r="J30" s="1015" t="s">
        <v>274</v>
      </c>
      <c r="K30" s="1015"/>
      <c r="L30" s="1015"/>
      <c r="M30" s="1015"/>
      <c r="N30" s="1015"/>
      <c r="O30" s="1015"/>
    </row>
    <row r="31" spans="1:17">
      <c r="A31" s="245"/>
      <c r="B31" s="1012" t="s">
        <v>275</v>
      </c>
      <c r="C31" s="1012"/>
      <c r="D31" s="1012"/>
      <c r="E31" s="245"/>
      <c r="F31" s="245"/>
      <c r="G31" s="245"/>
      <c r="H31" s="245"/>
      <c r="I31" s="245"/>
      <c r="J31" s="1012" t="s">
        <v>276</v>
      </c>
      <c r="K31" s="1012"/>
      <c r="L31" s="1012"/>
      <c r="M31" s="1012"/>
      <c r="N31" s="1012"/>
      <c r="O31" s="1012"/>
    </row>
    <row r="32" spans="1:17" ht="18.75">
      <c r="A32" s="245"/>
      <c r="B32" s="245"/>
      <c r="C32" s="272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</row>
  </sheetData>
  <sheetProtection password="CCFC" sheet="1" objects="1" scenarios="1" selectLockedCells="1" selectUnlockedCells="1"/>
  <mergeCells count="19">
    <mergeCell ref="B31:D31"/>
    <mergeCell ref="J31:O31"/>
    <mergeCell ref="I7:J7"/>
    <mergeCell ref="K7:L7"/>
    <mergeCell ref="M7:N7"/>
    <mergeCell ref="E28:G28"/>
    <mergeCell ref="H28:J28"/>
    <mergeCell ref="B30:D30"/>
    <mergeCell ref="J30:O30"/>
    <mergeCell ref="A1:N1"/>
    <mergeCell ref="A2:N2"/>
    <mergeCell ref="G6:N6"/>
    <mergeCell ref="A7:A8"/>
    <mergeCell ref="B7:B8"/>
    <mergeCell ref="C7:C8"/>
    <mergeCell ref="D7:D8"/>
    <mergeCell ref="E7:E8"/>
    <mergeCell ref="F7:F8"/>
    <mergeCell ref="G7:H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O20" sqref="O20"/>
    </sheetView>
  </sheetViews>
  <sheetFormatPr defaultRowHeight="15"/>
  <cols>
    <col min="2" max="2" width="19.7109375" customWidth="1"/>
    <col min="3" max="3" width="11.7109375" customWidth="1"/>
    <col min="6" max="6" width="11" customWidth="1"/>
    <col min="10" max="10" width="11.140625" customWidth="1"/>
  </cols>
  <sheetData>
    <row r="1" spans="1:15">
      <c r="A1" s="1015" t="s">
        <v>214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5">
      <c r="A2" s="1015" t="s">
        <v>215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</row>
    <row r="3" spans="1:15">
      <c r="A3" s="250" t="s">
        <v>296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5">
      <c r="A4" s="252" t="s">
        <v>217</v>
      </c>
      <c r="B4" s="253"/>
      <c r="C4" s="253"/>
      <c r="D4" s="253"/>
      <c r="E4" s="253"/>
      <c r="F4" s="254"/>
      <c r="G4" s="255" t="s">
        <v>57</v>
      </c>
      <c r="H4" s="253"/>
      <c r="I4" s="253"/>
      <c r="J4" s="253"/>
      <c r="K4" s="253"/>
      <c r="L4" s="253"/>
      <c r="M4" s="253"/>
      <c r="N4" s="254"/>
    </row>
    <row r="5" spans="1:15">
      <c r="A5" s="255" t="s">
        <v>218</v>
      </c>
      <c r="B5" s="253"/>
      <c r="C5" s="253"/>
      <c r="D5" s="253"/>
      <c r="E5" s="254"/>
      <c r="F5" s="255" t="s">
        <v>148</v>
      </c>
      <c r="G5" s="255" t="s">
        <v>53</v>
      </c>
      <c r="H5" s="254"/>
      <c r="I5" s="255"/>
      <c r="J5" s="254"/>
      <c r="K5" s="255" t="s">
        <v>150</v>
      </c>
      <c r="L5" s="254"/>
      <c r="M5" s="253"/>
      <c r="N5" s="254"/>
    </row>
    <row r="6" spans="1:15">
      <c r="A6" s="255" t="s">
        <v>219</v>
      </c>
      <c r="B6" s="253"/>
      <c r="C6" s="253"/>
      <c r="D6" s="253"/>
      <c r="E6" s="254"/>
      <c r="F6" s="252"/>
      <c r="G6" s="1021" t="s">
        <v>220</v>
      </c>
      <c r="H6" s="1022"/>
      <c r="I6" s="1022"/>
      <c r="J6" s="1022"/>
      <c r="K6" s="1022"/>
      <c r="L6" s="1022"/>
      <c r="M6" s="1022"/>
      <c r="N6" s="1023"/>
    </row>
    <row r="7" spans="1:15">
      <c r="A7" s="1024" t="s">
        <v>49</v>
      </c>
      <c r="B7" s="1024" t="s">
        <v>48</v>
      </c>
      <c r="C7" s="1024" t="s">
        <v>151</v>
      </c>
      <c r="D7" s="1024" t="s">
        <v>221</v>
      </c>
      <c r="E7" s="1024" t="s">
        <v>222</v>
      </c>
      <c r="F7" s="1024" t="s">
        <v>45</v>
      </c>
      <c r="G7" s="1026" t="s">
        <v>153</v>
      </c>
      <c r="H7" s="1026"/>
      <c r="I7" s="1026" t="s">
        <v>154</v>
      </c>
      <c r="J7" s="1026"/>
      <c r="K7" s="1026" t="s">
        <v>155</v>
      </c>
      <c r="L7" s="1026"/>
      <c r="M7" s="1026" t="s">
        <v>156</v>
      </c>
      <c r="N7" s="1026"/>
    </row>
    <row r="8" spans="1:15">
      <c r="A8" s="1025"/>
      <c r="B8" s="1025"/>
      <c r="C8" s="1025"/>
      <c r="D8" s="1025"/>
      <c r="E8" s="1025"/>
      <c r="F8" s="1025"/>
      <c r="G8" s="256" t="s">
        <v>221</v>
      </c>
      <c r="H8" s="256" t="s">
        <v>38</v>
      </c>
      <c r="I8" s="256" t="s">
        <v>221</v>
      </c>
      <c r="J8" s="256" t="s">
        <v>38</v>
      </c>
      <c r="K8" s="256" t="s">
        <v>221</v>
      </c>
      <c r="L8" s="256" t="s">
        <v>38</v>
      </c>
      <c r="M8" s="256" t="s">
        <v>221</v>
      </c>
      <c r="N8" s="256" t="s">
        <v>38</v>
      </c>
    </row>
    <row r="9" spans="1:1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15" ht="26.25">
      <c r="A10" s="257">
        <v>1</v>
      </c>
      <c r="B10" s="258" t="s">
        <v>224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</row>
    <row r="11" spans="1:15">
      <c r="A11" s="252"/>
      <c r="B11" s="252" t="s">
        <v>297</v>
      </c>
      <c r="C11" s="259">
        <v>30000</v>
      </c>
      <c r="D11" s="260">
        <v>1</v>
      </c>
      <c r="E11" s="252" t="s">
        <v>229</v>
      </c>
      <c r="F11" s="261">
        <f>C11*D11</f>
        <v>30000</v>
      </c>
      <c r="G11" s="266"/>
      <c r="H11" s="261">
        <f>C11*G11</f>
        <v>0</v>
      </c>
      <c r="I11" s="252">
        <v>1</v>
      </c>
      <c r="J11" s="259">
        <f>C11*I11</f>
        <v>30000</v>
      </c>
      <c r="K11" s="252"/>
      <c r="L11" s="259">
        <f>C11*K11</f>
        <v>0</v>
      </c>
      <c r="M11" s="252"/>
      <c r="N11" s="261">
        <f>C11*M11</f>
        <v>0</v>
      </c>
      <c r="O11" s="238">
        <f>G11+I11+K11+M11</f>
        <v>1</v>
      </c>
    </row>
    <row r="12" spans="1:15">
      <c r="A12" s="264">
        <v>2</v>
      </c>
      <c r="B12" s="264" t="s">
        <v>286</v>
      </c>
      <c r="C12" s="259"/>
      <c r="D12" s="260"/>
      <c r="E12" s="252"/>
      <c r="F12" s="261"/>
      <c r="G12" s="262"/>
      <c r="H12" s="261"/>
      <c r="I12" s="252"/>
      <c r="J12" s="259"/>
      <c r="K12" s="252"/>
      <c r="L12" s="259"/>
      <c r="M12" s="252"/>
      <c r="N12" s="261"/>
      <c r="O12" s="238"/>
    </row>
    <row r="13" spans="1:15">
      <c r="A13" s="252"/>
      <c r="B13" s="252" t="s">
        <v>298</v>
      </c>
      <c r="C13" s="259">
        <v>56</v>
      </c>
      <c r="D13" s="260">
        <f>16*12</f>
        <v>192</v>
      </c>
      <c r="E13" s="252" t="s">
        <v>288</v>
      </c>
      <c r="F13" s="261">
        <f>C13*D13</f>
        <v>10752</v>
      </c>
      <c r="G13" s="262">
        <v>48</v>
      </c>
      <c r="H13" s="261">
        <f>C13*G13</f>
        <v>2688</v>
      </c>
      <c r="I13" s="273">
        <v>48</v>
      </c>
      <c r="J13" s="259">
        <f>C13*I13</f>
        <v>2688</v>
      </c>
      <c r="K13" s="273">
        <v>48</v>
      </c>
      <c r="L13" s="259">
        <f>C13*K13</f>
        <v>2688</v>
      </c>
      <c r="M13" s="273">
        <v>48</v>
      </c>
      <c r="N13" s="261">
        <f>C13*M13</f>
        <v>2688</v>
      </c>
      <c r="O13" s="238">
        <f>G13+I13+K13+M13</f>
        <v>192</v>
      </c>
    </row>
    <row r="14" spans="1:15">
      <c r="A14" s="252"/>
      <c r="B14" s="252" t="s">
        <v>289</v>
      </c>
      <c r="C14" s="259">
        <v>200</v>
      </c>
      <c r="D14" s="260">
        <v>12</v>
      </c>
      <c r="E14" s="252" t="s">
        <v>288</v>
      </c>
      <c r="F14" s="261">
        <f>C14*D14</f>
        <v>2400</v>
      </c>
      <c r="G14" s="262">
        <v>3</v>
      </c>
      <c r="H14" s="261">
        <f>C14*G14</f>
        <v>600</v>
      </c>
      <c r="I14" s="252">
        <v>3</v>
      </c>
      <c r="J14" s="259">
        <f>C14*I14</f>
        <v>600</v>
      </c>
      <c r="K14" s="252">
        <v>3</v>
      </c>
      <c r="L14" s="259">
        <f>C14*K14</f>
        <v>600</v>
      </c>
      <c r="M14" s="252">
        <v>3</v>
      </c>
      <c r="N14" s="261">
        <f>C14*M14</f>
        <v>600</v>
      </c>
      <c r="O14" s="238">
        <f>G14+I14+K14+M14</f>
        <v>12</v>
      </c>
    </row>
    <row r="15" spans="1:15">
      <c r="A15" s="264">
        <v>3</v>
      </c>
      <c r="B15" s="264" t="s">
        <v>290</v>
      </c>
      <c r="C15" s="252"/>
      <c r="D15" s="252"/>
      <c r="E15" s="252"/>
      <c r="F15" s="261">
        <f>C15*D15</f>
        <v>0</v>
      </c>
      <c r="G15" s="262"/>
      <c r="H15" s="261">
        <f>C15*G15</f>
        <v>0</v>
      </c>
      <c r="I15" s="252"/>
      <c r="J15" s="259">
        <f>C15*I15</f>
        <v>0</v>
      </c>
      <c r="K15" s="252"/>
      <c r="L15" s="259">
        <f>C15*K15</f>
        <v>0</v>
      </c>
      <c r="M15" s="252"/>
      <c r="N15" s="261">
        <f>C15*M15</f>
        <v>0</v>
      </c>
      <c r="O15" s="238">
        <f>G16+I16+K16+M16</f>
        <v>4</v>
      </c>
    </row>
    <row r="16" spans="1:15">
      <c r="A16" s="252"/>
      <c r="B16" s="252" t="s">
        <v>293</v>
      </c>
      <c r="C16" s="259">
        <v>500</v>
      </c>
      <c r="D16" s="252">
        <v>4</v>
      </c>
      <c r="E16" s="252" t="s">
        <v>294</v>
      </c>
      <c r="F16" s="261">
        <f>C16*D16</f>
        <v>2000</v>
      </c>
      <c r="G16" s="262">
        <v>1</v>
      </c>
      <c r="H16" s="261">
        <f>C16*G16</f>
        <v>500</v>
      </c>
      <c r="I16" s="252">
        <v>1</v>
      </c>
      <c r="J16" s="259">
        <f>C16*I16</f>
        <v>500</v>
      </c>
      <c r="K16" s="252">
        <v>1</v>
      </c>
      <c r="L16" s="259">
        <f>C16*K16</f>
        <v>500</v>
      </c>
      <c r="M16" s="252">
        <v>1</v>
      </c>
      <c r="N16" s="261">
        <f>C16*M16</f>
        <v>500</v>
      </c>
    </row>
    <row r="17" spans="1:15">
      <c r="A17" s="252"/>
      <c r="B17" s="264" t="s">
        <v>149</v>
      </c>
      <c r="C17" s="252"/>
      <c r="D17" s="252"/>
      <c r="E17" s="252"/>
      <c r="F17" s="265">
        <f>SUM(F11:F16)</f>
        <v>45152</v>
      </c>
      <c r="G17" s="266"/>
      <c r="H17" s="265">
        <f>SUM(H11:H16)</f>
        <v>3788</v>
      </c>
      <c r="I17" s="265"/>
      <c r="J17" s="265">
        <f>SUM(J11:J16)</f>
        <v>33788</v>
      </c>
      <c r="K17" s="265"/>
      <c r="L17" s="265">
        <f>SUM(L11:L16)</f>
        <v>3788</v>
      </c>
      <c r="M17" s="265"/>
      <c r="N17" s="265">
        <f>SUM(N11:N16)</f>
        <v>3788</v>
      </c>
    </row>
    <row r="18" spans="1:15">
      <c r="A18" s="251" t="s">
        <v>270</v>
      </c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71"/>
    </row>
    <row r="19" spans="1:15">
      <c r="H19" s="244"/>
    </row>
    <row r="21" spans="1:15">
      <c r="A21" s="245" t="s">
        <v>271</v>
      </c>
      <c r="B21" s="247"/>
      <c r="C21" s="247"/>
      <c r="D21" s="245"/>
      <c r="E21" s="1014"/>
      <c r="F21" s="1014"/>
      <c r="G21" s="1014"/>
      <c r="H21" s="1012" t="s">
        <v>272</v>
      </c>
      <c r="I21" s="1012"/>
      <c r="J21" s="1012"/>
      <c r="K21" s="245"/>
      <c r="L21" s="245"/>
      <c r="M21" s="245"/>
      <c r="N21" s="245"/>
      <c r="O21" s="245"/>
    </row>
    <row r="22" spans="1:15">
      <c r="A22" s="245"/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</row>
    <row r="23" spans="1:15">
      <c r="A23" s="245"/>
      <c r="B23" s="1015" t="s">
        <v>273</v>
      </c>
      <c r="C23" s="1015"/>
      <c r="D23" s="1015"/>
      <c r="E23" s="245"/>
      <c r="F23" s="245"/>
      <c r="G23" s="245"/>
      <c r="H23" s="245"/>
      <c r="I23" s="245"/>
      <c r="J23" s="1015" t="s">
        <v>274</v>
      </c>
      <c r="K23" s="1015"/>
      <c r="L23" s="1015"/>
      <c r="M23" s="1015"/>
      <c r="N23" s="1015"/>
      <c r="O23" s="1015"/>
    </row>
    <row r="24" spans="1:15">
      <c r="A24" s="245"/>
      <c r="B24" s="1012" t="s">
        <v>275</v>
      </c>
      <c r="C24" s="1012"/>
      <c r="D24" s="1012"/>
      <c r="E24" s="245"/>
      <c r="F24" s="245"/>
      <c r="G24" s="245"/>
      <c r="H24" s="245"/>
      <c r="I24" s="245"/>
      <c r="J24" s="1012" t="s">
        <v>276</v>
      </c>
      <c r="K24" s="1012"/>
      <c r="L24" s="1012"/>
      <c r="M24" s="1012"/>
      <c r="N24" s="1012"/>
      <c r="O24" s="1012"/>
    </row>
    <row r="25" spans="1:15" ht="18.75">
      <c r="A25" s="245"/>
      <c r="B25" s="245"/>
      <c r="C25" s="272"/>
      <c r="D25" s="245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</row>
  </sheetData>
  <sheetProtection password="CCFC" sheet="1" objects="1" scenarios="1" selectLockedCells="1" selectUnlockedCells="1"/>
  <mergeCells count="19">
    <mergeCell ref="B24:D24"/>
    <mergeCell ref="J24:O24"/>
    <mergeCell ref="I7:J7"/>
    <mergeCell ref="K7:L7"/>
    <mergeCell ref="M7:N7"/>
    <mergeCell ref="E21:G21"/>
    <mergeCell ref="H21:J21"/>
    <mergeCell ref="B23:D23"/>
    <mergeCell ref="J23:O23"/>
    <mergeCell ref="A1:N1"/>
    <mergeCell ref="A2:N2"/>
    <mergeCell ref="G6:N6"/>
    <mergeCell ref="A7:A8"/>
    <mergeCell ref="B7:B8"/>
    <mergeCell ref="C7:C8"/>
    <mergeCell ref="D7:D8"/>
    <mergeCell ref="E7:E8"/>
    <mergeCell ref="F7:F8"/>
    <mergeCell ref="G7:H7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workbookViewId="0">
      <selection activeCell="J20" sqref="J20:O20"/>
    </sheetView>
  </sheetViews>
  <sheetFormatPr defaultRowHeight="15"/>
  <cols>
    <col min="2" max="2" width="11.85546875" customWidth="1"/>
    <col min="6" max="6" width="11.5703125" customWidth="1"/>
  </cols>
  <sheetData>
    <row r="1" spans="1:14">
      <c r="A1" s="1015" t="s">
        <v>214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4">
      <c r="A2" s="1015" t="s">
        <v>215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</row>
    <row r="3" spans="1:14">
      <c r="A3" s="250" t="s">
        <v>299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>
      <c r="A4" s="252" t="s">
        <v>217</v>
      </c>
      <c r="B4" s="253"/>
      <c r="C4" s="253"/>
      <c r="D4" s="253"/>
      <c r="E4" s="253"/>
      <c r="F4" s="254"/>
      <c r="G4" s="255" t="s">
        <v>57</v>
      </c>
      <c r="H4" s="253"/>
      <c r="I4" s="253"/>
      <c r="J4" s="253"/>
      <c r="K4" s="253"/>
      <c r="L4" s="253"/>
      <c r="M4" s="253"/>
      <c r="N4" s="254"/>
    </row>
    <row r="5" spans="1:14">
      <c r="A5" s="255" t="s">
        <v>218</v>
      </c>
      <c r="B5" s="253"/>
      <c r="C5" s="253"/>
      <c r="D5" s="253"/>
      <c r="E5" s="254"/>
      <c r="F5" s="255" t="s">
        <v>148</v>
      </c>
      <c r="G5" s="255" t="s">
        <v>53</v>
      </c>
      <c r="H5" s="254"/>
      <c r="I5" s="255"/>
      <c r="J5" s="254"/>
      <c r="K5" s="255" t="s">
        <v>150</v>
      </c>
      <c r="L5" s="254"/>
      <c r="M5" s="253"/>
      <c r="N5" s="254"/>
    </row>
    <row r="6" spans="1:14">
      <c r="A6" s="255" t="s">
        <v>219</v>
      </c>
      <c r="B6" s="253"/>
      <c r="C6" s="253"/>
      <c r="D6" s="253"/>
      <c r="E6" s="254"/>
      <c r="F6" s="252"/>
      <c r="G6" s="1021" t="s">
        <v>220</v>
      </c>
      <c r="H6" s="1022"/>
      <c r="I6" s="1022"/>
      <c r="J6" s="1022"/>
      <c r="K6" s="1022"/>
      <c r="L6" s="1022"/>
      <c r="M6" s="1022"/>
      <c r="N6" s="1023"/>
    </row>
    <row r="7" spans="1:14">
      <c r="A7" s="1024" t="s">
        <v>49</v>
      </c>
      <c r="B7" s="1024" t="s">
        <v>48</v>
      </c>
      <c r="C7" s="1024" t="s">
        <v>151</v>
      </c>
      <c r="D7" s="1024" t="s">
        <v>221</v>
      </c>
      <c r="E7" s="1024" t="s">
        <v>222</v>
      </c>
      <c r="F7" s="1024" t="s">
        <v>45</v>
      </c>
      <c r="G7" s="1026" t="s">
        <v>153</v>
      </c>
      <c r="H7" s="1026"/>
      <c r="I7" s="1026" t="s">
        <v>154</v>
      </c>
      <c r="J7" s="1026"/>
      <c r="K7" s="1026" t="s">
        <v>155</v>
      </c>
      <c r="L7" s="1026"/>
      <c r="M7" s="1026" t="s">
        <v>156</v>
      </c>
      <c r="N7" s="1026"/>
    </row>
    <row r="8" spans="1:14">
      <c r="A8" s="1025"/>
      <c r="B8" s="1025"/>
      <c r="C8" s="1025"/>
      <c r="D8" s="1025"/>
      <c r="E8" s="1025"/>
      <c r="F8" s="1025"/>
      <c r="G8" s="256" t="s">
        <v>221</v>
      </c>
      <c r="H8" s="256" t="s">
        <v>38</v>
      </c>
      <c r="I8" s="256" t="s">
        <v>221</v>
      </c>
      <c r="J8" s="256" t="s">
        <v>38</v>
      </c>
      <c r="K8" s="256" t="s">
        <v>221</v>
      </c>
      <c r="L8" s="256" t="s">
        <v>38</v>
      </c>
      <c r="M8" s="256" t="s">
        <v>221</v>
      </c>
      <c r="N8" s="256" t="s">
        <v>38</v>
      </c>
    </row>
    <row r="9" spans="1:14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14" ht="39">
      <c r="A10" s="257">
        <v>1</v>
      </c>
      <c r="B10" s="258" t="s">
        <v>224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</row>
    <row r="11" spans="1:14">
      <c r="A11" s="257"/>
      <c r="B11" s="252" t="s">
        <v>300</v>
      </c>
      <c r="C11" s="259">
        <v>3</v>
      </c>
      <c r="D11" s="260">
        <v>4000</v>
      </c>
      <c r="E11" s="252" t="s">
        <v>229</v>
      </c>
      <c r="F11" s="261">
        <f>C11*D11</f>
        <v>12000</v>
      </c>
      <c r="G11" s="262">
        <v>2000</v>
      </c>
      <c r="H11" s="261">
        <f>C11*G11</f>
        <v>6000</v>
      </c>
      <c r="I11" s="252">
        <v>2000</v>
      </c>
      <c r="J11" s="259">
        <f>C11*I11</f>
        <v>6000</v>
      </c>
      <c r="K11" s="252"/>
      <c r="L11" s="259">
        <f>C11*K11</f>
        <v>0</v>
      </c>
      <c r="M11" s="252"/>
      <c r="N11" s="261">
        <f>C11*M11</f>
        <v>0</v>
      </c>
    </row>
    <row r="12" spans="1:14">
      <c r="A12" s="257"/>
      <c r="B12" s="274" t="s">
        <v>301</v>
      </c>
      <c r="C12" s="259">
        <v>500</v>
      </c>
      <c r="D12" s="252">
        <v>3</v>
      </c>
      <c r="E12" s="252" t="s">
        <v>229</v>
      </c>
      <c r="F12" s="261">
        <f>C12*D12</f>
        <v>1500</v>
      </c>
      <c r="G12" s="262">
        <v>3</v>
      </c>
      <c r="H12" s="261">
        <f>C12*G12</f>
        <v>1500</v>
      </c>
      <c r="I12" s="252"/>
      <c r="J12" s="259">
        <f>C12*I12</f>
        <v>0</v>
      </c>
      <c r="K12" s="252"/>
      <c r="L12" s="259">
        <f>C12*K12</f>
        <v>0</v>
      </c>
      <c r="M12" s="252"/>
      <c r="N12" s="261">
        <f>C12*M12</f>
        <v>0</v>
      </c>
    </row>
    <row r="13" spans="1:14">
      <c r="A13" s="257"/>
      <c r="B13" s="274" t="s">
        <v>302</v>
      </c>
      <c r="C13" s="259">
        <v>13</v>
      </c>
      <c r="D13" s="252">
        <v>20</v>
      </c>
      <c r="E13" s="252" t="s">
        <v>229</v>
      </c>
      <c r="F13" s="261">
        <f>C13*D13</f>
        <v>260</v>
      </c>
      <c r="G13" s="262">
        <v>20</v>
      </c>
      <c r="H13" s="261">
        <f>C13*G13</f>
        <v>260</v>
      </c>
      <c r="I13" s="252"/>
      <c r="J13" s="259">
        <f>C13*I13</f>
        <v>0</v>
      </c>
      <c r="K13" s="252"/>
      <c r="L13" s="259">
        <f>C13*K13</f>
        <v>0</v>
      </c>
      <c r="M13" s="252"/>
      <c r="N13" s="261">
        <f>C13*M13</f>
        <v>0</v>
      </c>
    </row>
    <row r="14" spans="1:14">
      <c r="A14" s="252"/>
      <c r="B14" s="264" t="s">
        <v>149</v>
      </c>
      <c r="C14" s="252"/>
      <c r="D14" s="252"/>
      <c r="E14" s="252"/>
      <c r="F14" s="265">
        <f>SUM(F11:F13)</f>
        <v>13760</v>
      </c>
      <c r="G14" s="266"/>
      <c r="H14" s="265">
        <f>SUM(H11:H13)</f>
        <v>7760</v>
      </c>
      <c r="I14" s="265"/>
      <c r="J14" s="265">
        <f>SUM(J11:J13)</f>
        <v>6000</v>
      </c>
      <c r="K14" s="265"/>
      <c r="L14" s="265">
        <f>SUM(L11:L13)</f>
        <v>0</v>
      </c>
      <c r="M14" s="265"/>
      <c r="N14" s="265">
        <f>SUM(N11:N13)</f>
        <v>0</v>
      </c>
    </row>
    <row r="15" spans="1:14">
      <c r="A15" s="251" t="s">
        <v>270</v>
      </c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71"/>
    </row>
    <row r="16" spans="1:14">
      <c r="H16" s="244"/>
    </row>
    <row r="18" spans="1:15">
      <c r="A18" s="245" t="s">
        <v>271</v>
      </c>
      <c r="B18" s="247"/>
      <c r="C18" s="247"/>
      <c r="D18" s="245"/>
      <c r="E18" s="1014"/>
      <c r="F18" s="1014"/>
      <c r="G18" s="1014"/>
      <c r="H18" s="1012" t="s">
        <v>272</v>
      </c>
      <c r="I18" s="1012"/>
      <c r="J18" s="1012"/>
      <c r="K18" s="245"/>
      <c r="L18" s="245"/>
      <c r="M18" s="245"/>
      <c r="N18" s="245"/>
      <c r="O18" s="245"/>
    </row>
    <row r="19" spans="1:15">
      <c r="A19" s="245"/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</row>
    <row r="20" spans="1:15">
      <c r="A20" s="245"/>
      <c r="B20" s="1015" t="s">
        <v>273</v>
      </c>
      <c r="C20" s="1015"/>
      <c r="D20" s="1015"/>
      <c r="E20" s="245"/>
      <c r="F20" s="245"/>
      <c r="G20" s="245"/>
      <c r="H20" s="245"/>
      <c r="I20" s="245"/>
      <c r="J20" s="1015" t="s">
        <v>274</v>
      </c>
      <c r="K20" s="1015"/>
      <c r="L20" s="1015"/>
      <c r="M20" s="1015"/>
      <c r="N20" s="1015"/>
      <c r="O20" s="1015"/>
    </row>
    <row r="21" spans="1:15">
      <c r="A21" s="245"/>
      <c r="B21" s="1012" t="s">
        <v>275</v>
      </c>
      <c r="C21" s="1012"/>
      <c r="D21" s="1012"/>
      <c r="E21" s="245"/>
      <c r="F21" s="245"/>
      <c r="G21" s="245"/>
      <c r="H21" s="245"/>
      <c r="I21" s="245"/>
      <c r="J21" s="1012" t="s">
        <v>276</v>
      </c>
      <c r="K21" s="1012"/>
      <c r="L21" s="1012"/>
      <c r="M21" s="1012"/>
      <c r="N21" s="1012"/>
      <c r="O21" s="1012"/>
    </row>
    <row r="22" spans="1:15" ht="18.75">
      <c r="A22" s="245"/>
      <c r="B22" s="245"/>
      <c r="C22" s="272"/>
      <c r="D22" s="245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</row>
  </sheetData>
  <sheetProtection password="CCFC" sheet="1" objects="1" scenarios="1" selectLockedCells="1" selectUnlockedCells="1"/>
  <mergeCells count="19">
    <mergeCell ref="B21:D21"/>
    <mergeCell ref="J21:O21"/>
    <mergeCell ref="I7:J7"/>
    <mergeCell ref="K7:L7"/>
    <mergeCell ref="M7:N7"/>
    <mergeCell ref="E18:G18"/>
    <mergeCell ref="H18:J18"/>
    <mergeCell ref="B20:D20"/>
    <mergeCell ref="J20:O20"/>
    <mergeCell ref="A1:N1"/>
    <mergeCell ref="A2:N2"/>
    <mergeCell ref="G6:N6"/>
    <mergeCell ref="A7:A8"/>
    <mergeCell ref="B7:B8"/>
    <mergeCell ref="C7:C8"/>
    <mergeCell ref="D7:D8"/>
    <mergeCell ref="E7:E8"/>
    <mergeCell ref="F7:F8"/>
    <mergeCell ref="G7:H7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opLeftCell="A13" workbookViewId="0">
      <selection activeCell="J36" sqref="J36"/>
    </sheetView>
  </sheetViews>
  <sheetFormatPr defaultRowHeight="15"/>
  <cols>
    <col min="2" max="2" width="22.28515625" customWidth="1"/>
    <col min="3" max="3" width="10.140625" customWidth="1"/>
    <col min="6" max="6" width="12.42578125" customWidth="1"/>
    <col min="8" max="8" width="13.42578125" customWidth="1"/>
    <col min="10" max="10" width="10.5703125" customWidth="1"/>
    <col min="12" max="12" width="13" customWidth="1"/>
    <col min="14" max="14" width="10.7109375" customWidth="1"/>
  </cols>
  <sheetData>
    <row r="1" spans="1:14">
      <c r="A1" s="1015" t="s">
        <v>214</v>
      </c>
      <c r="B1" s="1015"/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</row>
    <row r="2" spans="1:14">
      <c r="A2" s="1015" t="s">
        <v>215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</row>
    <row r="3" spans="1:14">
      <c r="A3" s="225" t="s">
        <v>303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</row>
    <row r="4" spans="1:14">
      <c r="A4" s="226" t="s">
        <v>217</v>
      </c>
      <c r="B4" s="253"/>
      <c r="C4" s="253"/>
      <c r="D4" s="253"/>
      <c r="E4" s="253"/>
      <c r="F4" s="254"/>
      <c r="G4" s="255" t="s">
        <v>57</v>
      </c>
      <c r="H4" s="253"/>
      <c r="I4" s="253"/>
      <c r="J4" s="253"/>
      <c r="K4" s="253"/>
      <c r="L4" s="253"/>
      <c r="M4" s="253"/>
      <c r="N4" s="254"/>
    </row>
    <row r="5" spans="1:14">
      <c r="A5" s="229" t="s">
        <v>218</v>
      </c>
      <c r="B5" s="253"/>
      <c r="C5" s="253"/>
      <c r="D5" s="253"/>
      <c r="E5" s="254"/>
      <c r="F5" s="255" t="s">
        <v>148</v>
      </c>
      <c r="G5" s="255" t="s">
        <v>53</v>
      </c>
      <c r="H5" s="254"/>
      <c r="I5" s="255"/>
      <c r="J5" s="254"/>
      <c r="K5" s="255" t="s">
        <v>150</v>
      </c>
      <c r="L5" s="254"/>
      <c r="M5" s="253"/>
      <c r="N5" s="254"/>
    </row>
    <row r="6" spans="1:14">
      <c r="A6" s="229" t="s">
        <v>219</v>
      </c>
      <c r="B6" s="253"/>
      <c r="C6" s="253"/>
      <c r="D6" s="253"/>
      <c r="E6" s="254"/>
      <c r="F6" s="252"/>
      <c r="G6" s="1021" t="s">
        <v>220</v>
      </c>
      <c r="H6" s="1022"/>
      <c r="I6" s="1022"/>
      <c r="J6" s="1022"/>
      <c r="K6" s="1022"/>
      <c r="L6" s="1022"/>
      <c r="M6" s="1022"/>
      <c r="N6" s="1023"/>
    </row>
    <row r="7" spans="1:14">
      <c r="A7" s="1019" t="s">
        <v>49</v>
      </c>
      <c r="B7" s="1024" t="s">
        <v>48</v>
      </c>
      <c r="C7" s="1024" t="s">
        <v>151</v>
      </c>
      <c r="D7" s="1024" t="s">
        <v>221</v>
      </c>
      <c r="E7" s="1024" t="s">
        <v>222</v>
      </c>
      <c r="F7" s="1024" t="s">
        <v>45</v>
      </c>
      <c r="G7" s="1026" t="s">
        <v>153</v>
      </c>
      <c r="H7" s="1026"/>
      <c r="I7" s="1026" t="s">
        <v>154</v>
      </c>
      <c r="J7" s="1026"/>
      <c r="K7" s="1026" t="s">
        <v>155</v>
      </c>
      <c r="L7" s="1026"/>
      <c r="M7" s="1026" t="s">
        <v>156</v>
      </c>
      <c r="N7" s="1026"/>
    </row>
    <row r="8" spans="1:14">
      <c r="A8" s="1020"/>
      <c r="B8" s="1025"/>
      <c r="C8" s="1025"/>
      <c r="D8" s="1025"/>
      <c r="E8" s="1025"/>
      <c r="F8" s="1025"/>
      <c r="G8" s="256" t="s">
        <v>221</v>
      </c>
      <c r="H8" s="256" t="s">
        <v>38</v>
      </c>
      <c r="I8" s="256" t="s">
        <v>221</v>
      </c>
      <c r="J8" s="256" t="s">
        <v>38</v>
      </c>
      <c r="K8" s="256" t="s">
        <v>221</v>
      </c>
      <c r="L8" s="256" t="s">
        <v>38</v>
      </c>
      <c r="M8" s="256" t="s">
        <v>221</v>
      </c>
      <c r="N8" s="256" t="s">
        <v>38</v>
      </c>
    </row>
    <row r="9" spans="1:14">
      <c r="A9" s="226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</row>
    <row r="10" spans="1:14" ht="26.25">
      <c r="A10" s="231">
        <v>1</v>
      </c>
      <c r="B10" s="258" t="s">
        <v>224</v>
      </c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</row>
    <row r="11" spans="1:14">
      <c r="A11" s="226"/>
      <c r="B11" s="252" t="s">
        <v>304</v>
      </c>
      <c r="C11" s="259">
        <v>125</v>
      </c>
      <c r="D11" s="275">
        <f>4*52</f>
        <v>208</v>
      </c>
      <c r="E11" s="252" t="s">
        <v>305</v>
      </c>
      <c r="F11" s="261">
        <f t="shared" ref="F11:F16" si="0">C11*D11</f>
        <v>26000</v>
      </c>
      <c r="G11" s="266">
        <v>52</v>
      </c>
      <c r="H11" s="261">
        <f>C11*G11</f>
        <v>6500</v>
      </c>
      <c r="I11" s="252">
        <v>52</v>
      </c>
      <c r="J11" s="259">
        <f t="shared" ref="J11:J16" si="1">C11*I11</f>
        <v>6500</v>
      </c>
      <c r="K11" s="252">
        <v>52</v>
      </c>
      <c r="L11" s="259">
        <f>C11*K11</f>
        <v>6500</v>
      </c>
      <c r="M11" s="252">
        <v>52</v>
      </c>
      <c r="N11" s="261">
        <f t="shared" ref="N11:N16" si="2">C11*M11</f>
        <v>6500</v>
      </c>
    </row>
    <row r="12" spans="1:14">
      <c r="A12" s="226"/>
      <c r="B12" s="252" t="s">
        <v>278</v>
      </c>
      <c r="C12" s="259">
        <v>13</v>
      </c>
      <c r="D12" s="275">
        <v>120</v>
      </c>
      <c r="E12" s="252" t="s">
        <v>229</v>
      </c>
      <c r="F12" s="261">
        <f t="shared" si="0"/>
        <v>1560</v>
      </c>
      <c r="G12" s="266">
        <v>30</v>
      </c>
      <c r="H12" s="261">
        <f>C12*G12</f>
        <v>390</v>
      </c>
      <c r="I12" s="252">
        <v>30</v>
      </c>
      <c r="J12" s="259">
        <f t="shared" si="1"/>
        <v>390</v>
      </c>
      <c r="K12" s="252">
        <v>30</v>
      </c>
      <c r="L12" s="259">
        <f>C12*K12</f>
        <v>390</v>
      </c>
      <c r="M12" s="252">
        <v>30</v>
      </c>
      <c r="N12" s="261">
        <f t="shared" si="2"/>
        <v>390</v>
      </c>
    </row>
    <row r="13" spans="1:14">
      <c r="A13" s="226"/>
      <c r="B13" s="252" t="s">
        <v>306</v>
      </c>
      <c r="C13" s="259">
        <v>25.5</v>
      </c>
      <c r="D13" s="275">
        <v>12</v>
      </c>
      <c r="E13" s="252" t="s">
        <v>229</v>
      </c>
      <c r="F13" s="261">
        <f t="shared" si="0"/>
        <v>306</v>
      </c>
      <c r="G13" s="266">
        <v>3</v>
      </c>
      <c r="H13" s="261">
        <f>C13*G13</f>
        <v>76.5</v>
      </c>
      <c r="I13" s="252">
        <v>3</v>
      </c>
      <c r="J13" s="259">
        <f t="shared" si="1"/>
        <v>76.5</v>
      </c>
      <c r="K13" s="252">
        <v>3</v>
      </c>
      <c r="L13" s="259">
        <f>C13*K13</f>
        <v>76.5</v>
      </c>
      <c r="M13" s="252">
        <v>3</v>
      </c>
      <c r="N13" s="261">
        <f t="shared" si="2"/>
        <v>76.5</v>
      </c>
    </row>
    <row r="14" spans="1:14">
      <c r="A14" s="226"/>
      <c r="B14" s="252" t="s">
        <v>307</v>
      </c>
      <c r="C14" s="259">
        <v>250</v>
      </c>
      <c r="D14" s="275">
        <v>6</v>
      </c>
      <c r="E14" s="252" t="s">
        <v>229</v>
      </c>
      <c r="F14" s="261">
        <f t="shared" si="0"/>
        <v>1500</v>
      </c>
      <c r="G14" s="266">
        <v>3</v>
      </c>
      <c r="H14" s="261">
        <f>C14*G14</f>
        <v>750</v>
      </c>
      <c r="I14" s="252"/>
      <c r="J14" s="259">
        <f t="shared" si="1"/>
        <v>0</v>
      </c>
      <c r="K14" s="252">
        <v>3</v>
      </c>
      <c r="L14" s="259">
        <f>C14*K14</f>
        <v>750</v>
      </c>
      <c r="M14" s="252"/>
      <c r="N14" s="261">
        <f t="shared" si="2"/>
        <v>0</v>
      </c>
    </row>
    <row r="15" spans="1:14">
      <c r="A15" s="226"/>
      <c r="B15" s="252" t="s">
        <v>308</v>
      </c>
      <c r="C15" s="259">
        <v>3000</v>
      </c>
      <c r="D15" s="275">
        <v>2</v>
      </c>
      <c r="E15" s="252" t="s">
        <v>229</v>
      </c>
      <c r="F15" s="261">
        <f t="shared" si="0"/>
        <v>6000</v>
      </c>
      <c r="G15" s="266">
        <v>2</v>
      </c>
      <c r="H15" s="261">
        <f>C15*G15</f>
        <v>6000</v>
      </c>
      <c r="I15" s="252"/>
      <c r="J15" s="259">
        <f t="shared" si="1"/>
        <v>0</v>
      </c>
      <c r="K15" s="252"/>
      <c r="L15" s="259"/>
      <c r="M15" s="252"/>
      <c r="N15" s="261">
        <f t="shared" si="2"/>
        <v>0</v>
      </c>
    </row>
    <row r="16" spans="1:14">
      <c r="A16" s="226"/>
      <c r="B16" s="252" t="s">
        <v>309</v>
      </c>
      <c r="C16" s="259">
        <v>30000</v>
      </c>
      <c r="D16" s="275">
        <v>1</v>
      </c>
      <c r="E16" s="252" t="s">
        <v>269</v>
      </c>
      <c r="F16" s="261">
        <f t="shared" si="0"/>
        <v>30000</v>
      </c>
      <c r="G16" s="266"/>
      <c r="H16" s="261"/>
      <c r="I16" s="252">
        <v>1</v>
      </c>
      <c r="J16" s="259">
        <f t="shared" si="1"/>
        <v>30000</v>
      </c>
      <c r="K16" s="252"/>
      <c r="L16" s="259"/>
      <c r="M16" s="252"/>
      <c r="N16" s="261">
        <f t="shared" si="2"/>
        <v>0</v>
      </c>
    </row>
    <row r="17" spans="1:14">
      <c r="A17" s="243">
        <v>2</v>
      </c>
      <c r="B17" s="264" t="s">
        <v>286</v>
      </c>
      <c r="C17" s="259"/>
      <c r="D17" s="275"/>
      <c r="E17" s="252"/>
      <c r="F17" s="261"/>
      <c r="G17" s="266"/>
      <c r="H17" s="261"/>
      <c r="I17" s="252"/>
      <c r="J17" s="259"/>
      <c r="K17" s="252"/>
      <c r="L17" s="259"/>
      <c r="M17" s="252"/>
      <c r="N17" s="261"/>
    </row>
    <row r="18" spans="1:14">
      <c r="A18" s="226"/>
      <c r="B18" s="252" t="s">
        <v>298</v>
      </c>
      <c r="C18" s="259">
        <v>56</v>
      </c>
      <c r="D18" s="275">
        <f>20*52</f>
        <v>1040</v>
      </c>
      <c r="E18" s="252" t="s">
        <v>288</v>
      </c>
      <c r="F18" s="261">
        <f>C18*D18</f>
        <v>58240</v>
      </c>
      <c r="G18" s="266">
        <v>260</v>
      </c>
      <c r="H18" s="261">
        <f>C18*G18</f>
        <v>14560</v>
      </c>
      <c r="I18" s="252">
        <v>260</v>
      </c>
      <c r="J18" s="259">
        <f>C18*I18</f>
        <v>14560</v>
      </c>
      <c r="K18" s="252">
        <v>260</v>
      </c>
      <c r="L18" s="259">
        <f>C18*K18</f>
        <v>14560</v>
      </c>
      <c r="M18" s="252">
        <v>260</v>
      </c>
      <c r="N18" s="261">
        <f>C18*M18</f>
        <v>14560</v>
      </c>
    </row>
    <row r="19" spans="1:14">
      <c r="A19" s="226"/>
      <c r="B19" s="252" t="s">
        <v>289</v>
      </c>
      <c r="C19" s="259">
        <v>250</v>
      </c>
      <c r="D19" s="275">
        <f>1*52</f>
        <v>52</v>
      </c>
      <c r="E19" s="252" t="s">
        <v>229</v>
      </c>
      <c r="F19" s="261">
        <f>C19*D19</f>
        <v>13000</v>
      </c>
      <c r="G19" s="266">
        <v>13</v>
      </c>
      <c r="H19" s="261">
        <f>C19*G19</f>
        <v>3250</v>
      </c>
      <c r="I19" s="266">
        <v>13</v>
      </c>
      <c r="J19" s="259">
        <f>C19*I19</f>
        <v>3250</v>
      </c>
      <c r="K19" s="266">
        <v>13</v>
      </c>
      <c r="L19" s="259">
        <f>C19*K19</f>
        <v>3250</v>
      </c>
      <c r="M19" s="266">
        <v>13</v>
      </c>
      <c r="N19" s="261">
        <f>C19*M19</f>
        <v>3250</v>
      </c>
    </row>
    <row r="20" spans="1:14">
      <c r="A20" s="243">
        <v>3</v>
      </c>
      <c r="B20" s="264" t="s">
        <v>310</v>
      </c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</row>
    <row r="21" spans="1:14">
      <c r="A21" s="226"/>
      <c r="B21" s="252" t="s">
        <v>311</v>
      </c>
      <c r="C21" s="259">
        <v>500</v>
      </c>
      <c r="D21" s="252">
        <v>4</v>
      </c>
      <c r="E21" s="252" t="s">
        <v>269</v>
      </c>
      <c r="F21" s="261">
        <f>C21*D21</f>
        <v>2000</v>
      </c>
      <c r="G21" s="266">
        <v>1</v>
      </c>
      <c r="H21" s="261">
        <f>C21*G21</f>
        <v>500</v>
      </c>
      <c r="I21" s="252">
        <v>1</v>
      </c>
      <c r="J21" s="259">
        <f>C21*I21</f>
        <v>500</v>
      </c>
      <c r="K21" s="252">
        <v>1</v>
      </c>
      <c r="L21" s="259">
        <f>C21*K21</f>
        <v>500</v>
      </c>
      <c r="M21" s="252">
        <v>1</v>
      </c>
      <c r="N21" s="261">
        <f>C21*M21</f>
        <v>500</v>
      </c>
    </row>
    <row r="22" spans="1:14">
      <c r="A22" s="226"/>
      <c r="B22" s="264" t="s">
        <v>149</v>
      </c>
      <c r="C22" s="252"/>
      <c r="D22" s="252"/>
      <c r="E22" s="252"/>
      <c r="F22" s="265">
        <f>SUM(F11:F21)</f>
        <v>138606</v>
      </c>
      <c r="G22" s="266"/>
      <c r="H22" s="265">
        <f>SUM(H11:H21)</f>
        <v>32026.5</v>
      </c>
      <c r="I22" s="265"/>
      <c r="J22" s="265">
        <f>SUM(J11:J21)</f>
        <v>55276.5</v>
      </c>
      <c r="K22" s="265"/>
      <c r="L22" s="265">
        <f>SUM(L11:L21)</f>
        <v>26026.5</v>
      </c>
      <c r="M22" s="265"/>
      <c r="N22" s="265">
        <f>SUM(N11:N21)</f>
        <v>25276.5</v>
      </c>
    </row>
    <row r="23" spans="1:14">
      <c r="A23" t="s">
        <v>270</v>
      </c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71"/>
    </row>
    <row r="24" spans="1:14">
      <c r="H24" s="244"/>
    </row>
    <row r="26" spans="1:14">
      <c r="A26" s="245" t="s">
        <v>271</v>
      </c>
      <c r="B26" s="247"/>
      <c r="C26" s="247"/>
      <c r="D26" s="245"/>
      <c r="E26" s="1014"/>
      <c r="F26" s="1014"/>
      <c r="G26" s="1014"/>
      <c r="H26" s="1012" t="s">
        <v>272</v>
      </c>
      <c r="I26" s="1012"/>
      <c r="J26" s="1012"/>
      <c r="K26" s="245"/>
      <c r="L26" s="245"/>
      <c r="M26" s="245"/>
      <c r="N26" s="245"/>
    </row>
    <row r="27" spans="1:14">
      <c r="A27" s="245"/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5"/>
    </row>
    <row r="28" spans="1:14">
      <c r="A28" s="245"/>
      <c r="B28" s="1015" t="s">
        <v>273</v>
      </c>
      <c r="C28" s="1015"/>
      <c r="D28" s="1015"/>
      <c r="E28" s="245"/>
      <c r="F28" s="245"/>
      <c r="G28" s="245"/>
      <c r="H28" s="245"/>
      <c r="I28" s="245"/>
      <c r="J28" s="1015" t="s">
        <v>274</v>
      </c>
      <c r="K28" s="1015"/>
      <c r="L28" s="1015"/>
      <c r="M28" s="1015"/>
      <c r="N28" s="1015"/>
    </row>
    <row r="29" spans="1:14">
      <c r="A29" s="245"/>
      <c r="B29" s="1012" t="s">
        <v>275</v>
      </c>
      <c r="C29" s="1012"/>
      <c r="D29" s="1012"/>
      <c r="E29" s="245"/>
      <c r="F29" s="245"/>
      <c r="G29" s="245"/>
      <c r="H29" s="245"/>
      <c r="I29" s="245"/>
      <c r="J29" s="1012" t="s">
        <v>276</v>
      </c>
      <c r="K29" s="1012"/>
      <c r="L29" s="1012"/>
      <c r="M29" s="1012"/>
      <c r="N29" s="1012"/>
    </row>
    <row r="30" spans="1:14" ht="18.75">
      <c r="A30" s="248"/>
      <c r="B30" s="248"/>
      <c r="C30" s="249"/>
      <c r="D30" s="248"/>
      <c r="E30" s="248"/>
      <c r="F30" s="248"/>
      <c r="G30" s="248"/>
      <c r="H30" s="248"/>
      <c r="I30" s="248"/>
      <c r="J30" s="248"/>
      <c r="K30" s="248"/>
    </row>
  </sheetData>
  <sheetProtection password="CCFC" sheet="1" objects="1" scenarios="1" selectLockedCells="1" selectUnlockedCells="1"/>
  <mergeCells count="19">
    <mergeCell ref="B29:D29"/>
    <mergeCell ref="J29:N29"/>
    <mergeCell ref="I7:J7"/>
    <mergeCell ref="K7:L7"/>
    <mergeCell ref="M7:N7"/>
    <mergeCell ref="E26:G26"/>
    <mergeCell ref="H26:J26"/>
    <mergeCell ref="B28:D28"/>
    <mergeCell ref="J28:N28"/>
    <mergeCell ref="A1:N1"/>
    <mergeCell ref="A2:N2"/>
    <mergeCell ref="G6:N6"/>
    <mergeCell ref="A7:A8"/>
    <mergeCell ref="B7:B8"/>
    <mergeCell ref="C7:C8"/>
    <mergeCell ref="D7:D8"/>
    <mergeCell ref="E7:E8"/>
    <mergeCell ref="F7:F8"/>
    <mergeCell ref="G7:H7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1" sqref="K21"/>
    </sheetView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topLeftCell="A34" workbookViewId="0">
      <selection activeCell="I64" sqref="I64"/>
    </sheetView>
  </sheetViews>
  <sheetFormatPr defaultRowHeight="15"/>
  <cols>
    <col min="2" max="2" width="27.140625" customWidth="1"/>
    <col min="6" max="6" width="10.5703125" customWidth="1"/>
    <col min="8" max="8" width="10.42578125" customWidth="1"/>
    <col min="12" max="12" width="9.57031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51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700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  <c r="O4" s="251"/>
    </row>
    <row r="5" spans="1:15">
      <c r="A5" s="282" t="s">
        <v>658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  <c r="O5" s="251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84" t="s">
        <v>674</v>
      </c>
      <c r="L6" s="284"/>
      <c r="M6" s="284"/>
      <c r="N6" s="800"/>
      <c r="O6" s="251"/>
    </row>
    <row r="7" spans="1:15">
      <c r="A7" s="293" t="s">
        <v>701</v>
      </c>
      <c r="B7" s="282"/>
      <c r="C7" s="294"/>
      <c r="D7" s="295"/>
      <c r="E7" s="799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  <c r="O7" s="251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  <c r="O8" s="251"/>
    </row>
    <row r="9" spans="1:15">
      <c r="A9" s="304" t="s">
        <v>49</v>
      </c>
      <c r="B9" s="798" t="s">
        <v>48</v>
      </c>
      <c r="C9" s="306" t="s">
        <v>47</v>
      </c>
      <c r="D9" s="884" t="s">
        <v>46</v>
      </c>
      <c r="E9" s="885"/>
      <c r="F9" s="798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  <c r="O9" s="251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  <c r="O10" s="251"/>
    </row>
    <row r="11" spans="1:15">
      <c r="A11" s="801">
        <v>1</v>
      </c>
      <c r="B11" s="802" t="s">
        <v>702</v>
      </c>
      <c r="C11" s="803">
        <v>150</v>
      </c>
      <c r="D11" s="804">
        <v>4</v>
      </c>
      <c r="E11" s="805" t="s">
        <v>232</v>
      </c>
      <c r="F11" s="806">
        <f t="shared" ref="F11:F46" si="0">C11*D11</f>
        <v>600</v>
      </c>
      <c r="G11" s="801">
        <v>2</v>
      </c>
      <c r="H11" s="807">
        <f t="shared" ref="H11:H46" si="1">G11*C11</f>
        <v>300</v>
      </c>
      <c r="I11" s="801">
        <v>0</v>
      </c>
      <c r="J11" s="807">
        <v>0</v>
      </c>
      <c r="K11" s="801">
        <v>2</v>
      </c>
      <c r="L11" s="807">
        <v>300</v>
      </c>
      <c r="M11" s="801">
        <v>0</v>
      </c>
      <c r="N11" s="807">
        <v>0</v>
      </c>
      <c r="O11" s="317"/>
    </row>
    <row r="12" spans="1:15">
      <c r="A12" s="801">
        <v>2</v>
      </c>
      <c r="B12" s="802" t="s">
        <v>638</v>
      </c>
      <c r="C12" s="803">
        <v>40</v>
      </c>
      <c r="D12" s="804">
        <v>4</v>
      </c>
      <c r="E12" s="805" t="s">
        <v>232</v>
      </c>
      <c r="F12" s="806">
        <f t="shared" si="0"/>
        <v>160</v>
      </c>
      <c r="G12" s="801">
        <v>2</v>
      </c>
      <c r="H12" s="807">
        <f t="shared" si="1"/>
        <v>80</v>
      </c>
      <c r="I12" s="801">
        <v>0</v>
      </c>
      <c r="J12" s="807">
        <v>0</v>
      </c>
      <c r="K12" s="801">
        <v>2</v>
      </c>
      <c r="L12" s="807">
        <v>80</v>
      </c>
      <c r="M12" s="801">
        <v>1</v>
      </c>
      <c r="N12" s="807">
        <v>0</v>
      </c>
      <c r="O12" s="317"/>
    </row>
    <row r="13" spans="1:15">
      <c r="A13" s="801">
        <v>3</v>
      </c>
      <c r="B13" s="802" t="s">
        <v>703</v>
      </c>
      <c r="C13" s="803">
        <v>30</v>
      </c>
      <c r="D13" s="804">
        <v>4</v>
      </c>
      <c r="E13" s="805" t="s">
        <v>28</v>
      </c>
      <c r="F13" s="806">
        <f t="shared" si="0"/>
        <v>120</v>
      </c>
      <c r="G13" s="801">
        <v>2</v>
      </c>
      <c r="H13" s="807">
        <f t="shared" si="1"/>
        <v>60</v>
      </c>
      <c r="I13" s="801">
        <v>0</v>
      </c>
      <c r="J13" s="807">
        <v>0</v>
      </c>
      <c r="K13" s="801">
        <v>2</v>
      </c>
      <c r="L13" s="807">
        <v>60</v>
      </c>
      <c r="M13" s="801">
        <v>0</v>
      </c>
      <c r="N13" s="807">
        <v>0</v>
      </c>
      <c r="O13" s="317"/>
    </row>
    <row r="14" spans="1:15">
      <c r="A14" s="801">
        <v>4</v>
      </c>
      <c r="B14" s="802" t="s">
        <v>704</v>
      </c>
      <c r="C14" s="808">
        <v>40</v>
      </c>
      <c r="D14" s="804">
        <v>4</v>
      </c>
      <c r="E14" s="805" t="s">
        <v>28</v>
      </c>
      <c r="F14" s="806">
        <f t="shared" si="0"/>
        <v>160</v>
      </c>
      <c r="G14" s="801">
        <v>2</v>
      </c>
      <c r="H14" s="807">
        <f t="shared" si="1"/>
        <v>80</v>
      </c>
      <c r="I14" s="801">
        <v>0</v>
      </c>
      <c r="J14" s="807">
        <v>0</v>
      </c>
      <c r="K14" s="801">
        <v>2</v>
      </c>
      <c r="L14" s="807">
        <v>80</v>
      </c>
      <c r="M14" s="801">
        <v>0</v>
      </c>
      <c r="N14" s="807">
        <v>0</v>
      </c>
      <c r="O14" s="317"/>
    </row>
    <row r="15" spans="1:15">
      <c r="A15" s="801">
        <v>5</v>
      </c>
      <c r="B15" s="802" t="s">
        <v>705</v>
      </c>
      <c r="C15" s="808">
        <v>50</v>
      </c>
      <c r="D15" s="804">
        <v>4</v>
      </c>
      <c r="E15" s="805" t="s">
        <v>706</v>
      </c>
      <c r="F15" s="806">
        <f t="shared" si="0"/>
        <v>200</v>
      </c>
      <c r="G15" s="809">
        <v>2</v>
      </c>
      <c r="H15" s="807">
        <f t="shared" si="1"/>
        <v>100</v>
      </c>
      <c r="I15" s="801">
        <v>0</v>
      </c>
      <c r="J15" s="807">
        <v>0</v>
      </c>
      <c r="K15" s="801">
        <v>2</v>
      </c>
      <c r="L15" s="807">
        <v>100</v>
      </c>
      <c r="M15" s="801">
        <v>0</v>
      </c>
      <c r="N15" s="807">
        <v>0</v>
      </c>
      <c r="O15" s="317"/>
    </row>
    <row r="16" spans="1:15">
      <c r="A16" s="801">
        <v>6</v>
      </c>
      <c r="B16" s="802" t="s">
        <v>37</v>
      </c>
      <c r="C16" s="803">
        <v>85</v>
      </c>
      <c r="D16" s="804">
        <v>4</v>
      </c>
      <c r="E16" s="805" t="s">
        <v>706</v>
      </c>
      <c r="F16" s="806">
        <f t="shared" si="0"/>
        <v>340</v>
      </c>
      <c r="G16" s="801">
        <v>2</v>
      </c>
      <c r="H16" s="807">
        <f t="shared" si="1"/>
        <v>170</v>
      </c>
      <c r="I16" s="801">
        <v>0</v>
      </c>
      <c r="J16" s="807">
        <v>0</v>
      </c>
      <c r="K16" s="801">
        <v>2</v>
      </c>
      <c r="L16" s="807">
        <v>170</v>
      </c>
      <c r="M16" s="801">
        <v>0</v>
      </c>
      <c r="N16" s="807">
        <v>0</v>
      </c>
      <c r="O16" s="317"/>
    </row>
    <row r="17" spans="1:15">
      <c r="A17" s="801">
        <v>7</v>
      </c>
      <c r="B17" s="802" t="s">
        <v>707</v>
      </c>
      <c r="C17" s="803">
        <v>50</v>
      </c>
      <c r="D17" s="804">
        <v>4</v>
      </c>
      <c r="E17" s="805" t="s">
        <v>706</v>
      </c>
      <c r="F17" s="806">
        <f t="shared" si="0"/>
        <v>200</v>
      </c>
      <c r="G17" s="801">
        <v>2</v>
      </c>
      <c r="H17" s="807">
        <f t="shared" si="1"/>
        <v>100</v>
      </c>
      <c r="I17" s="801">
        <v>0</v>
      </c>
      <c r="J17" s="807">
        <v>0</v>
      </c>
      <c r="K17" s="801">
        <v>2</v>
      </c>
      <c r="L17" s="807">
        <v>100</v>
      </c>
      <c r="M17" s="801">
        <v>0</v>
      </c>
      <c r="N17" s="807">
        <v>0</v>
      </c>
      <c r="O17" s="317"/>
    </row>
    <row r="18" spans="1:15">
      <c r="A18" s="801">
        <v>8</v>
      </c>
      <c r="B18" s="802" t="s">
        <v>92</v>
      </c>
      <c r="C18" s="803">
        <v>300</v>
      </c>
      <c r="D18" s="804">
        <v>1</v>
      </c>
      <c r="E18" s="805" t="s">
        <v>232</v>
      </c>
      <c r="F18" s="806">
        <f t="shared" si="0"/>
        <v>300</v>
      </c>
      <c r="G18" s="801">
        <v>1</v>
      </c>
      <c r="H18" s="807">
        <f t="shared" si="1"/>
        <v>300</v>
      </c>
      <c r="I18" s="801">
        <v>0</v>
      </c>
      <c r="J18" s="807">
        <v>0</v>
      </c>
      <c r="K18" s="801">
        <v>0</v>
      </c>
      <c r="L18" s="807">
        <v>0</v>
      </c>
      <c r="M18" s="801">
        <v>0</v>
      </c>
      <c r="N18" s="807">
        <v>0</v>
      </c>
      <c r="O18" s="317"/>
    </row>
    <row r="19" spans="1:15">
      <c r="A19" s="801">
        <v>9</v>
      </c>
      <c r="B19" s="802" t="s">
        <v>467</v>
      </c>
      <c r="C19" s="803">
        <v>10</v>
      </c>
      <c r="D19" s="804">
        <v>10</v>
      </c>
      <c r="E19" s="805" t="s">
        <v>229</v>
      </c>
      <c r="F19" s="806">
        <f t="shared" si="0"/>
        <v>100</v>
      </c>
      <c r="G19" s="801">
        <v>5</v>
      </c>
      <c r="H19" s="807">
        <f t="shared" si="1"/>
        <v>50</v>
      </c>
      <c r="I19" s="801">
        <v>0</v>
      </c>
      <c r="J19" s="807">
        <v>0</v>
      </c>
      <c r="K19" s="801">
        <v>5</v>
      </c>
      <c r="L19" s="807">
        <v>50</v>
      </c>
      <c r="M19" s="801">
        <v>0</v>
      </c>
      <c r="N19" s="807">
        <v>0</v>
      </c>
      <c r="O19" s="317"/>
    </row>
    <row r="20" spans="1:15">
      <c r="A20" s="801">
        <v>10</v>
      </c>
      <c r="B20" s="802" t="s">
        <v>1438</v>
      </c>
      <c r="C20" s="803">
        <v>15</v>
      </c>
      <c r="D20" s="804">
        <v>150</v>
      </c>
      <c r="E20" s="805" t="s">
        <v>229</v>
      </c>
      <c r="F20" s="806">
        <f t="shared" si="0"/>
        <v>2250</v>
      </c>
      <c r="G20" s="801">
        <v>150</v>
      </c>
      <c r="H20" s="807">
        <f t="shared" si="1"/>
        <v>2250</v>
      </c>
      <c r="I20" s="801">
        <v>0</v>
      </c>
      <c r="J20" s="807">
        <v>0</v>
      </c>
      <c r="K20" s="801">
        <v>0</v>
      </c>
      <c r="L20" s="807">
        <v>0</v>
      </c>
      <c r="M20" s="801">
        <v>0</v>
      </c>
      <c r="N20" s="807">
        <v>0</v>
      </c>
      <c r="O20" s="317"/>
    </row>
    <row r="21" spans="1:15">
      <c r="A21" s="801">
        <v>11</v>
      </c>
      <c r="B21" s="802" t="s">
        <v>708</v>
      </c>
      <c r="C21" s="803">
        <v>8</v>
      </c>
      <c r="D21" s="804">
        <v>40</v>
      </c>
      <c r="E21" s="805" t="s">
        <v>229</v>
      </c>
      <c r="F21" s="806">
        <f t="shared" si="0"/>
        <v>320</v>
      </c>
      <c r="G21" s="801">
        <v>40</v>
      </c>
      <c r="H21" s="807">
        <f t="shared" si="1"/>
        <v>320</v>
      </c>
      <c r="I21" s="801">
        <v>0</v>
      </c>
      <c r="J21" s="807">
        <v>0</v>
      </c>
      <c r="K21" s="801">
        <v>0</v>
      </c>
      <c r="L21" s="807">
        <v>0</v>
      </c>
      <c r="M21" s="801">
        <v>0</v>
      </c>
      <c r="N21" s="807">
        <v>0</v>
      </c>
      <c r="O21" s="317"/>
    </row>
    <row r="22" spans="1:15">
      <c r="A22" s="801">
        <v>12</v>
      </c>
      <c r="B22" s="802" t="s">
        <v>709</v>
      </c>
      <c r="C22" s="803">
        <v>8</v>
      </c>
      <c r="D22" s="804">
        <v>20</v>
      </c>
      <c r="E22" s="805" t="s">
        <v>229</v>
      </c>
      <c r="F22" s="806">
        <f t="shared" si="0"/>
        <v>160</v>
      </c>
      <c r="G22" s="801">
        <v>20</v>
      </c>
      <c r="H22" s="807">
        <f t="shared" si="1"/>
        <v>160</v>
      </c>
      <c r="I22" s="801">
        <v>0</v>
      </c>
      <c r="J22" s="807">
        <v>0</v>
      </c>
      <c r="K22" s="801">
        <v>0</v>
      </c>
      <c r="L22" s="807">
        <v>0</v>
      </c>
      <c r="M22" s="801">
        <v>0</v>
      </c>
      <c r="N22" s="807">
        <v>0</v>
      </c>
      <c r="O22" s="317"/>
    </row>
    <row r="23" spans="1:15">
      <c r="A23" s="801">
        <v>13</v>
      </c>
      <c r="B23" s="802" t="s">
        <v>710</v>
      </c>
      <c r="C23" s="803">
        <v>200</v>
      </c>
      <c r="D23" s="804">
        <v>1</v>
      </c>
      <c r="E23" s="805" t="s">
        <v>232</v>
      </c>
      <c r="F23" s="806">
        <f t="shared" si="0"/>
        <v>200</v>
      </c>
      <c r="G23" s="801">
        <v>1</v>
      </c>
      <c r="H23" s="807">
        <f t="shared" si="1"/>
        <v>200</v>
      </c>
      <c r="I23" s="801">
        <v>0</v>
      </c>
      <c r="J23" s="807">
        <v>0</v>
      </c>
      <c r="K23" s="801">
        <v>0</v>
      </c>
      <c r="L23" s="807">
        <v>0</v>
      </c>
      <c r="M23" s="801">
        <v>0</v>
      </c>
      <c r="N23" s="807">
        <v>0</v>
      </c>
      <c r="O23" s="317"/>
    </row>
    <row r="24" spans="1:15">
      <c r="A24" s="801">
        <v>14</v>
      </c>
      <c r="B24" s="802" t="s">
        <v>711</v>
      </c>
      <c r="C24" s="803">
        <v>500</v>
      </c>
      <c r="D24" s="804">
        <v>1</v>
      </c>
      <c r="E24" s="805" t="s">
        <v>232</v>
      </c>
      <c r="F24" s="806">
        <f t="shared" si="0"/>
        <v>500</v>
      </c>
      <c r="G24" s="801">
        <v>1</v>
      </c>
      <c r="H24" s="807">
        <f t="shared" si="1"/>
        <v>500</v>
      </c>
      <c r="I24" s="801">
        <v>0</v>
      </c>
      <c r="J24" s="807">
        <v>0</v>
      </c>
      <c r="K24" s="801">
        <v>0</v>
      </c>
      <c r="L24" s="807">
        <v>0</v>
      </c>
      <c r="M24" s="801">
        <v>0</v>
      </c>
      <c r="N24" s="807">
        <v>0</v>
      </c>
      <c r="O24" s="317"/>
    </row>
    <row r="25" spans="1:15">
      <c r="A25" s="801">
        <v>15</v>
      </c>
      <c r="B25" s="802" t="s">
        <v>712</v>
      </c>
      <c r="C25" s="803">
        <v>85</v>
      </c>
      <c r="D25" s="804">
        <v>3</v>
      </c>
      <c r="E25" s="805" t="s">
        <v>162</v>
      </c>
      <c r="F25" s="806">
        <f t="shared" si="0"/>
        <v>255</v>
      </c>
      <c r="G25" s="801">
        <v>3</v>
      </c>
      <c r="H25" s="807">
        <f t="shared" si="1"/>
        <v>255</v>
      </c>
      <c r="I25" s="801">
        <v>0</v>
      </c>
      <c r="J25" s="807">
        <v>0</v>
      </c>
      <c r="K25" s="801">
        <v>0</v>
      </c>
      <c r="L25" s="807">
        <v>0</v>
      </c>
      <c r="M25" s="801">
        <v>0</v>
      </c>
      <c r="N25" s="807">
        <v>0</v>
      </c>
      <c r="O25" s="317"/>
    </row>
    <row r="26" spans="1:15">
      <c r="A26" s="801">
        <v>16</v>
      </c>
      <c r="B26" s="802" t="s">
        <v>1439</v>
      </c>
      <c r="C26" s="803">
        <v>150</v>
      </c>
      <c r="D26" s="804">
        <v>1</v>
      </c>
      <c r="E26" s="805" t="s">
        <v>16</v>
      </c>
      <c r="F26" s="806">
        <f t="shared" si="0"/>
        <v>150</v>
      </c>
      <c r="G26" s="801">
        <v>1</v>
      </c>
      <c r="H26" s="807">
        <f t="shared" si="1"/>
        <v>150</v>
      </c>
      <c r="I26" s="801">
        <v>0</v>
      </c>
      <c r="J26" s="807">
        <v>0</v>
      </c>
      <c r="K26" s="801">
        <v>0</v>
      </c>
      <c r="L26" s="807">
        <v>0</v>
      </c>
      <c r="M26" s="801">
        <v>0</v>
      </c>
      <c r="N26" s="807">
        <v>0</v>
      </c>
      <c r="O26" s="317"/>
    </row>
    <row r="27" spans="1:15">
      <c r="A27" s="801">
        <v>17</v>
      </c>
      <c r="B27" s="802" t="s">
        <v>1440</v>
      </c>
      <c r="C27" s="803">
        <v>190</v>
      </c>
      <c r="D27" s="804">
        <v>16</v>
      </c>
      <c r="E27" s="805" t="s">
        <v>158</v>
      </c>
      <c r="F27" s="806">
        <f t="shared" si="0"/>
        <v>3040</v>
      </c>
      <c r="G27" s="801">
        <v>8</v>
      </c>
      <c r="H27" s="807">
        <f t="shared" si="1"/>
        <v>1520</v>
      </c>
      <c r="I27" s="801">
        <v>0</v>
      </c>
      <c r="J27" s="807">
        <v>0</v>
      </c>
      <c r="K27" s="801">
        <v>8</v>
      </c>
      <c r="L27" s="807">
        <v>1520</v>
      </c>
      <c r="M27" s="801">
        <v>0</v>
      </c>
      <c r="N27" s="807">
        <v>0</v>
      </c>
      <c r="O27" s="317"/>
    </row>
    <row r="28" spans="1:15">
      <c r="A28" s="801">
        <v>18</v>
      </c>
      <c r="B28" s="802" t="s">
        <v>1441</v>
      </c>
      <c r="C28" s="803">
        <v>200</v>
      </c>
      <c r="D28" s="804">
        <v>16</v>
      </c>
      <c r="E28" s="805" t="s">
        <v>158</v>
      </c>
      <c r="F28" s="806">
        <f t="shared" si="0"/>
        <v>3200</v>
      </c>
      <c r="G28" s="801">
        <v>8</v>
      </c>
      <c r="H28" s="807">
        <f t="shared" si="1"/>
        <v>1600</v>
      </c>
      <c r="I28" s="801">
        <v>0</v>
      </c>
      <c r="J28" s="807">
        <v>0</v>
      </c>
      <c r="K28" s="801">
        <v>8</v>
      </c>
      <c r="L28" s="807">
        <v>1600</v>
      </c>
      <c r="M28" s="801">
        <v>0</v>
      </c>
      <c r="N28" s="807">
        <v>0</v>
      </c>
      <c r="O28" s="317"/>
    </row>
    <row r="29" spans="1:15">
      <c r="A29" s="801">
        <v>19</v>
      </c>
      <c r="B29" s="802" t="s">
        <v>1442</v>
      </c>
      <c r="C29" s="803">
        <v>285</v>
      </c>
      <c r="D29" s="804">
        <v>8</v>
      </c>
      <c r="E29" s="805" t="s">
        <v>348</v>
      </c>
      <c r="F29" s="806">
        <f t="shared" si="0"/>
        <v>2280</v>
      </c>
      <c r="G29" s="801">
        <v>4</v>
      </c>
      <c r="H29" s="807">
        <f t="shared" si="1"/>
        <v>1140</v>
      </c>
      <c r="I29" s="801">
        <v>0</v>
      </c>
      <c r="J29" s="807">
        <v>0</v>
      </c>
      <c r="K29" s="801">
        <v>4</v>
      </c>
      <c r="L29" s="807">
        <v>1140</v>
      </c>
      <c r="M29" s="801">
        <v>0</v>
      </c>
      <c r="N29" s="807">
        <v>0</v>
      </c>
      <c r="O29" s="317"/>
    </row>
    <row r="30" spans="1:15">
      <c r="A30" s="801">
        <v>20</v>
      </c>
      <c r="B30" s="802" t="s">
        <v>1443</v>
      </c>
      <c r="C30" s="803">
        <v>285</v>
      </c>
      <c r="D30" s="804">
        <v>8</v>
      </c>
      <c r="E30" s="805" t="s">
        <v>348</v>
      </c>
      <c r="F30" s="806">
        <f t="shared" si="0"/>
        <v>2280</v>
      </c>
      <c r="G30" s="801">
        <v>4</v>
      </c>
      <c r="H30" s="807">
        <f t="shared" si="1"/>
        <v>1140</v>
      </c>
      <c r="I30" s="801">
        <v>0</v>
      </c>
      <c r="J30" s="807">
        <v>0</v>
      </c>
      <c r="K30" s="801">
        <v>4</v>
      </c>
      <c r="L30" s="807">
        <v>1140</v>
      </c>
      <c r="M30" s="801">
        <v>0</v>
      </c>
      <c r="N30" s="807">
        <v>0</v>
      </c>
      <c r="O30" s="317"/>
    </row>
    <row r="31" spans="1:15">
      <c r="A31" s="801">
        <v>21</v>
      </c>
      <c r="B31" s="802" t="s">
        <v>1444</v>
      </c>
      <c r="C31" s="803">
        <v>285</v>
      </c>
      <c r="D31" s="804">
        <v>8</v>
      </c>
      <c r="E31" s="805" t="s">
        <v>348</v>
      </c>
      <c r="F31" s="806">
        <f t="shared" si="0"/>
        <v>2280</v>
      </c>
      <c r="G31" s="801">
        <v>4</v>
      </c>
      <c r="H31" s="807">
        <f t="shared" si="1"/>
        <v>1140</v>
      </c>
      <c r="I31" s="801">
        <v>0</v>
      </c>
      <c r="J31" s="807">
        <v>0</v>
      </c>
      <c r="K31" s="801">
        <v>4</v>
      </c>
      <c r="L31" s="807">
        <v>1140</v>
      </c>
      <c r="M31" s="801">
        <v>0</v>
      </c>
      <c r="N31" s="807">
        <v>0</v>
      </c>
      <c r="O31" s="317"/>
    </row>
    <row r="32" spans="1:15">
      <c r="A32" s="801">
        <v>22</v>
      </c>
      <c r="B32" s="802" t="s">
        <v>1445</v>
      </c>
      <c r="C32" s="803">
        <v>285</v>
      </c>
      <c r="D32" s="804">
        <v>8</v>
      </c>
      <c r="E32" s="805" t="s">
        <v>348</v>
      </c>
      <c r="F32" s="806">
        <f t="shared" si="0"/>
        <v>2280</v>
      </c>
      <c r="G32" s="801">
        <v>4</v>
      </c>
      <c r="H32" s="807">
        <f t="shared" si="1"/>
        <v>1140</v>
      </c>
      <c r="I32" s="801">
        <v>0</v>
      </c>
      <c r="J32" s="807">
        <v>0</v>
      </c>
      <c r="K32" s="801">
        <v>4</v>
      </c>
      <c r="L32" s="807">
        <v>1140</v>
      </c>
      <c r="M32" s="801">
        <v>0</v>
      </c>
      <c r="N32" s="807">
        <v>0</v>
      </c>
      <c r="O32" s="317"/>
    </row>
    <row r="33" spans="1:15">
      <c r="A33" s="801">
        <v>23</v>
      </c>
      <c r="B33" s="802" t="s">
        <v>1446</v>
      </c>
      <c r="C33" s="803">
        <v>50</v>
      </c>
      <c r="D33" s="804">
        <v>4</v>
      </c>
      <c r="E33" s="805" t="s">
        <v>229</v>
      </c>
      <c r="F33" s="806">
        <f t="shared" si="0"/>
        <v>200</v>
      </c>
      <c r="G33" s="801">
        <v>4</v>
      </c>
      <c r="H33" s="807">
        <f t="shared" si="1"/>
        <v>200</v>
      </c>
      <c r="I33" s="801">
        <v>0</v>
      </c>
      <c r="J33" s="807">
        <v>0</v>
      </c>
      <c r="K33" s="801">
        <v>0</v>
      </c>
      <c r="L33" s="807">
        <v>0</v>
      </c>
      <c r="M33" s="801">
        <v>0</v>
      </c>
      <c r="N33" s="807">
        <v>0</v>
      </c>
      <c r="O33" s="317"/>
    </row>
    <row r="34" spans="1:15">
      <c r="A34" s="801">
        <v>24</v>
      </c>
      <c r="B34" s="802" t="s">
        <v>1447</v>
      </c>
      <c r="C34" s="803">
        <v>20</v>
      </c>
      <c r="D34" s="804">
        <v>12</v>
      </c>
      <c r="E34" s="805" t="s">
        <v>229</v>
      </c>
      <c r="F34" s="806">
        <f t="shared" si="0"/>
        <v>240</v>
      </c>
      <c r="G34" s="801">
        <v>12</v>
      </c>
      <c r="H34" s="807">
        <f t="shared" si="1"/>
        <v>240</v>
      </c>
      <c r="I34" s="801">
        <v>0</v>
      </c>
      <c r="J34" s="807">
        <v>0</v>
      </c>
      <c r="K34" s="801">
        <v>0</v>
      </c>
      <c r="L34" s="807">
        <v>0</v>
      </c>
      <c r="M34" s="801">
        <v>0</v>
      </c>
      <c r="N34" s="807">
        <v>0</v>
      </c>
      <c r="O34" s="317"/>
    </row>
    <row r="35" spans="1:15">
      <c r="A35" s="801">
        <v>25</v>
      </c>
      <c r="B35" s="802" t="s">
        <v>727</v>
      </c>
      <c r="C35" s="803">
        <v>31</v>
      </c>
      <c r="D35" s="804">
        <v>2</v>
      </c>
      <c r="E35" s="805" t="s">
        <v>28</v>
      </c>
      <c r="F35" s="806">
        <f t="shared" si="0"/>
        <v>62</v>
      </c>
      <c r="G35" s="801">
        <v>2</v>
      </c>
      <c r="H35" s="807">
        <f t="shared" si="1"/>
        <v>62</v>
      </c>
      <c r="I35" s="801">
        <v>0</v>
      </c>
      <c r="J35" s="807">
        <v>0</v>
      </c>
      <c r="K35" s="801">
        <v>0</v>
      </c>
      <c r="L35" s="807">
        <v>0</v>
      </c>
      <c r="M35" s="801">
        <v>0</v>
      </c>
      <c r="N35" s="807">
        <v>0</v>
      </c>
      <c r="O35" s="317"/>
    </row>
    <row r="36" spans="1:15">
      <c r="A36" s="801">
        <v>26</v>
      </c>
      <c r="B36" s="802" t="s">
        <v>1311</v>
      </c>
      <c r="C36" s="803">
        <v>40</v>
      </c>
      <c r="D36" s="804">
        <v>4</v>
      </c>
      <c r="E36" s="805" t="s">
        <v>28</v>
      </c>
      <c r="F36" s="806">
        <f t="shared" si="0"/>
        <v>160</v>
      </c>
      <c r="G36" s="801">
        <v>2</v>
      </c>
      <c r="H36" s="807">
        <f t="shared" si="1"/>
        <v>80</v>
      </c>
      <c r="I36" s="801">
        <v>0</v>
      </c>
      <c r="J36" s="807">
        <v>0</v>
      </c>
      <c r="K36" s="801">
        <v>2</v>
      </c>
      <c r="L36" s="807">
        <v>80</v>
      </c>
      <c r="M36" s="801">
        <v>0</v>
      </c>
      <c r="N36" s="807">
        <v>0</v>
      </c>
      <c r="O36" s="317"/>
    </row>
    <row r="37" spans="1:15">
      <c r="A37" s="801">
        <v>27</v>
      </c>
      <c r="B37" s="802" t="s">
        <v>1448</v>
      </c>
      <c r="C37" s="803">
        <v>40</v>
      </c>
      <c r="D37" s="804">
        <v>2</v>
      </c>
      <c r="E37" s="805" t="s">
        <v>28</v>
      </c>
      <c r="F37" s="806">
        <f t="shared" si="0"/>
        <v>80</v>
      </c>
      <c r="G37" s="801">
        <v>2</v>
      </c>
      <c r="H37" s="807">
        <f t="shared" si="1"/>
        <v>80</v>
      </c>
      <c r="I37" s="801">
        <v>0</v>
      </c>
      <c r="J37" s="807">
        <v>0</v>
      </c>
      <c r="K37" s="801">
        <v>0</v>
      </c>
      <c r="L37" s="807">
        <v>0</v>
      </c>
      <c r="M37" s="801">
        <v>0</v>
      </c>
      <c r="N37" s="807">
        <v>0</v>
      </c>
      <c r="O37" s="317"/>
    </row>
    <row r="38" spans="1:15">
      <c r="A38" s="801">
        <v>28</v>
      </c>
      <c r="B38" s="802" t="s">
        <v>1132</v>
      </c>
      <c r="C38" s="803">
        <v>75</v>
      </c>
      <c r="D38" s="804">
        <v>1</v>
      </c>
      <c r="E38" s="805" t="s">
        <v>16</v>
      </c>
      <c r="F38" s="806">
        <f t="shared" si="0"/>
        <v>75</v>
      </c>
      <c r="G38" s="801">
        <v>1</v>
      </c>
      <c r="H38" s="807">
        <f t="shared" si="1"/>
        <v>75</v>
      </c>
      <c r="I38" s="801">
        <v>0</v>
      </c>
      <c r="J38" s="807">
        <v>0</v>
      </c>
      <c r="K38" s="801">
        <v>0</v>
      </c>
      <c r="L38" s="807">
        <v>0</v>
      </c>
      <c r="M38" s="801">
        <v>0</v>
      </c>
      <c r="N38" s="807">
        <v>0</v>
      </c>
      <c r="O38" s="317"/>
    </row>
    <row r="39" spans="1:15">
      <c r="A39" s="801">
        <v>29</v>
      </c>
      <c r="B39" s="802" t="s">
        <v>772</v>
      </c>
      <c r="C39" s="803">
        <v>100</v>
      </c>
      <c r="D39" s="804">
        <v>2</v>
      </c>
      <c r="E39" s="805" t="s">
        <v>16</v>
      </c>
      <c r="F39" s="806">
        <f t="shared" si="0"/>
        <v>200</v>
      </c>
      <c r="G39" s="801">
        <v>2</v>
      </c>
      <c r="H39" s="807">
        <f t="shared" si="1"/>
        <v>200</v>
      </c>
      <c r="I39" s="801">
        <v>0</v>
      </c>
      <c r="J39" s="807">
        <v>0</v>
      </c>
      <c r="K39" s="801">
        <v>0</v>
      </c>
      <c r="L39" s="807">
        <v>0</v>
      </c>
      <c r="M39" s="801">
        <v>0</v>
      </c>
      <c r="N39" s="807">
        <v>0</v>
      </c>
      <c r="O39" s="317"/>
    </row>
    <row r="40" spans="1:15">
      <c r="A40" s="801">
        <v>30</v>
      </c>
      <c r="B40" s="802" t="s">
        <v>1449</v>
      </c>
      <c r="C40" s="803">
        <v>32</v>
      </c>
      <c r="D40" s="804">
        <v>1</v>
      </c>
      <c r="E40" s="805" t="s">
        <v>232</v>
      </c>
      <c r="F40" s="806">
        <f t="shared" si="0"/>
        <v>32</v>
      </c>
      <c r="G40" s="801">
        <v>1</v>
      </c>
      <c r="H40" s="807">
        <f t="shared" si="1"/>
        <v>32</v>
      </c>
      <c r="I40" s="801">
        <v>0</v>
      </c>
      <c r="J40" s="807">
        <v>0</v>
      </c>
      <c r="K40" s="801">
        <v>0</v>
      </c>
      <c r="L40" s="807">
        <v>0</v>
      </c>
      <c r="M40" s="801">
        <v>0</v>
      </c>
      <c r="N40" s="807">
        <v>0</v>
      </c>
      <c r="O40" s="317"/>
    </row>
    <row r="41" spans="1:15">
      <c r="A41" s="801">
        <v>31</v>
      </c>
      <c r="B41" s="802" t="s">
        <v>1450</v>
      </c>
      <c r="C41" s="803">
        <v>35</v>
      </c>
      <c r="D41" s="804">
        <v>1</v>
      </c>
      <c r="E41" s="805" t="s">
        <v>232</v>
      </c>
      <c r="F41" s="806">
        <f t="shared" si="0"/>
        <v>35</v>
      </c>
      <c r="G41" s="801">
        <v>1</v>
      </c>
      <c r="H41" s="807">
        <f t="shared" si="1"/>
        <v>35</v>
      </c>
      <c r="I41" s="801">
        <v>0</v>
      </c>
      <c r="J41" s="807">
        <v>0</v>
      </c>
      <c r="K41" s="801">
        <v>0</v>
      </c>
      <c r="L41" s="807">
        <v>0</v>
      </c>
      <c r="M41" s="801">
        <v>0</v>
      </c>
      <c r="N41" s="810">
        <v>0</v>
      </c>
      <c r="O41" s="317"/>
    </row>
    <row r="42" spans="1:15">
      <c r="A42" s="402">
        <v>32</v>
      </c>
      <c r="B42" s="802" t="s">
        <v>605</v>
      </c>
      <c r="C42" s="811">
        <v>50</v>
      </c>
      <c r="D42" s="804">
        <v>1</v>
      </c>
      <c r="E42" s="805" t="s">
        <v>280</v>
      </c>
      <c r="F42" s="806">
        <f t="shared" si="0"/>
        <v>50</v>
      </c>
      <c r="G42" s="801">
        <v>1</v>
      </c>
      <c r="H42" s="807">
        <f t="shared" si="1"/>
        <v>50</v>
      </c>
      <c r="I42" s="801">
        <v>0</v>
      </c>
      <c r="J42" s="812">
        <v>0</v>
      </c>
      <c r="K42" s="801">
        <v>0</v>
      </c>
      <c r="L42" s="812">
        <v>0</v>
      </c>
      <c r="M42" s="813">
        <v>0</v>
      </c>
      <c r="N42" s="814">
        <v>0</v>
      </c>
      <c r="O42" s="815"/>
    </row>
    <row r="43" spans="1:15">
      <c r="A43" s="402">
        <v>33</v>
      </c>
      <c r="B43" s="802" t="s">
        <v>1451</v>
      </c>
      <c r="C43" s="811">
        <v>7</v>
      </c>
      <c r="D43" s="804">
        <v>20</v>
      </c>
      <c r="E43" s="805" t="s">
        <v>229</v>
      </c>
      <c r="F43" s="806">
        <f t="shared" si="0"/>
        <v>140</v>
      </c>
      <c r="G43" s="801">
        <v>20</v>
      </c>
      <c r="H43" s="807">
        <f t="shared" si="1"/>
        <v>140</v>
      </c>
      <c r="I43" s="801">
        <v>0</v>
      </c>
      <c r="J43" s="812">
        <v>0</v>
      </c>
      <c r="K43" s="801">
        <v>0</v>
      </c>
      <c r="L43" s="812">
        <v>0</v>
      </c>
      <c r="M43" s="813">
        <v>0</v>
      </c>
      <c r="N43" s="814">
        <v>0</v>
      </c>
      <c r="O43" s="815"/>
    </row>
    <row r="44" spans="1:15">
      <c r="A44" s="402">
        <v>34</v>
      </c>
      <c r="B44" s="802" t="s">
        <v>1452</v>
      </c>
      <c r="C44" s="811">
        <v>150</v>
      </c>
      <c r="D44" s="804">
        <v>1</v>
      </c>
      <c r="E44" s="805" t="s">
        <v>1372</v>
      </c>
      <c r="F44" s="806">
        <f t="shared" si="0"/>
        <v>150</v>
      </c>
      <c r="G44" s="801">
        <v>1</v>
      </c>
      <c r="H44" s="807">
        <f t="shared" si="1"/>
        <v>150</v>
      </c>
      <c r="I44" s="801">
        <v>0</v>
      </c>
      <c r="J44" s="812">
        <v>0</v>
      </c>
      <c r="K44" s="801">
        <v>0</v>
      </c>
      <c r="L44" s="812">
        <v>0</v>
      </c>
      <c r="M44" s="813">
        <v>0</v>
      </c>
      <c r="N44" s="814">
        <v>0</v>
      </c>
      <c r="O44" s="815"/>
    </row>
    <row r="45" spans="1:15">
      <c r="A45" s="402">
        <v>35</v>
      </c>
      <c r="B45" s="802" t="s">
        <v>1453</v>
      </c>
      <c r="C45" s="811">
        <v>85</v>
      </c>
      <c r="D45" s="804">
        <v>2</v>
      </c>
      <c r="E45" s="805" t="s">
        <v>229</v>
      </c>
      <c r="F45" s="806">
        <f t="shared" si="0"/>
        <v>170</v>
      </c>
      <c r="G45" s="801">
        <v>1</v>
      </c>
      <c r="H45" s="807">
        <f t="shared" si="1"/>
        <v>85</v>
      </c>
      <c r="I45" s="801"/>
      <c r="J45" s="812"/>
      <c r="K45" s="801">
        <v>1</v>
      </c>
      <c r="L45" s="812">
        <v>85</v>
      </c>
      <c r="M45" s="813"/>
      <c r="N45" s="814"/>
      <c r="O45" s="815"/>
    </row>
    <row r="46" spans="1:15">
      <c r="A46" s="816">
        <v>36</v>
      </c>
      <c r="B46" s="817" t="s">
        <v>1148</v>
      </c>
      <c r="C46" s="818">
        <v>6000</v>
      </c>
      <c r="D46" s="819">
        <v>1</v>
      </c>
      <c r="E46" s="820" t="s">
        <v>232</v>
      </c>
      <c r="F46" s="821">
        <f t="shared" si="0"/>
        <v>6000</v>
      </c>
      <c r="G46" s="816">
        <v>1</v>
      </c>
      <c r="H46" s="807">
        <f t="shared" si="1"/>
        <v>6000</v>
      </c>
      <c r="I46" s="816">
        <v>0</v>
      </c>
      <c r="J46" s="810">
        <v>0</v>
      </c>
      <c r="K46" s="816">
        <v>0</v>
      </c>
      <c r="L46" s="810">
        <v>0</v>
      </c>
      <c r="M46" s="822">
        <v>0</v>
      </c>
      <c r="N46" s="810">
        <v>0</v>
      </c>
      <c r="O46" s="317"/>
    </row>
    <row r="47" spans="1:15">
      <c r="A47" s="823" t="s">
        <v>66</v>
      </c>
      <c r="B47" s="824"/>
      <c r="C47" s="825"/>
      <c r="D47" s="826"/>
      <c r="E47" s="827"/>
      <c r="F47" s="828">
        <f>SUM(F11:F46)</f>
        <v>28969</v>
      </c>
      <c r="G47" s="823"/>
      <c r="H47" s="829">
        <f>SUM(H11:H46)</f>
        <v>20184</v>
      </c>
      <c r="I47" s="823"/>
      <c r="J47" s="829">
        <f>SUM(J11:J46)</f>
        <v>0</v>
      </c>
      <c r="K47" s="823"/>
      <c r="L47" s="829">
        <f>SUM(L11:L46)</f>
        <v>8785</v>
      </c>
      <c r="M47" s="823"/>
      <c r="N47" s="830">
        <f>SUM(N11:N46)</f>
        <v>0</v>
      </c>
    </row>
    <row r="48" spans="1:15" ht="15.75">
      <c r="A48" s="831"/>
      <c r="B48" s="831"/>
      <c r="C48" s="832"/>
      <c r="D48" s="833"/>
      <c r="E48" s="834"/>
      <c r="F48" s="831"/>
      <c r="G48" s="831"/>
      <c r="H48" s="831"/>
      <c r="I48" s="831"/>
      <c r="J48" s="831"/>
      <c r="K48" s="831"/>
      <c r="L48" s="831"/>
      <c r="M48" s="831"/>
      <c r="N48" s="324"/>
    </row>
    <row r="49" spans="1:15">
      <c r="A49" s="281"/>
      <c r="B49" s="324" t="s">
        <v>2</v>
      </c>
      <c r="C49" s="326"/>
      <c r="D49" s="327"/>
      <c r="E49" s="328"/>
      <c r="F49" s="324"/>
      <c r="G49" s="324"/>
      <c r="H49" s="324"/>
      <c r="I49" s="324"/>
      <c r="J49" s="324"/>
      <c r="K49" s="324"/>
      <c r="L49" s="324"/>
      <c r="M49" s="324"/>
      <c r="N49" s="324"/>
      <c r="O49" s="225"/>
    </row>
    <row r="50" spans="1:15">
      <c r="A50" s="281"/>
      <c r="B50" s="324"/>
      <c r="C50" s="326"/>
      <c r="D50" s="327"/>
      <c r="E50" s="328"/>
      <c r="F50" s="324"/>
      <c r="G50" s="324"/>
      <c r="H50" s="324" t="s">
        <v>1</v>
      </c>
      <c r="I50" s="324"/>
      <c r="J50" s="888" t="s">
        <v>274</v>
      </c>
      <c r="K50" s="888"/>
      <c r="L50" s="888"/>
      <c r="M50" s="324"/>
      <c r="N50" s="324"/>
      <c r="O50" s="225"/>
    </row>
    <row r="51" spans="1:15">
      <c r="A51" s="281"/>
      <c r="B51" s="324"/>
      <c r="C51" s="326"/>
      <c r="D51" s="327"/>
      <c r="E51" s="328"/>
      <c r="F51" s="324"/>
      <c r="G51" s="324"/>
      <c r="H51" s="324"/>
      <c r="I51" s="324"/>
      <c r="J51" s="886" t="s">
        <v>0</v>
      </c>
      <c r="K51" s="886"/>
      <c r="L51" s="886"/>
      <c r="M51" s="324"/>
      <c r="N51" s="281"/>
      <c r="O51" s="225"/>
    </row>
  </sheetData>
  <sheetProtection password="CCFC" sheet="1" objects="1" scenarios="1" selectLockedCells="1" selectUnlockedCells="1"/>
  <mergeCells count="10">
    <mergeCell ref="J50:L50"/>
    <mergeCell ref="J51:L51"/>
    <mergeCell ref="A2:O2"/>
    <mergeCell ref="A3:O3"/>
    <mergeCell ref="G8:N8"/>
    <mergeCell ref="D9:E9"/>
    <mergeCell ref="G9:H9"/>
    <mergeCell ref="I9:J9"/>
    <mergeCell ref="K9:L9"/>
    <mergeCell ref="M9:N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topLeftCell="A88" workbookViewId="0">
      <selection activeCell="I46" sqref="I46"/>
    </sheetView>
  </sheetViews>
  <sheetFormatPr defaultRowHeight="15"/>
  <cols>
    <col min="1" max="1" width="13.42578125" customWidth="1"/>
    <col min="2" max="2" width="29.7109375" customWidth="1"/>
    <col min="6" max="6" width="11.85546875" customWidth="1"/>
    <col min="8" max="8" width="10.28515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582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713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106</v>
      </c>
      <c r="L6" s="291"/>
      <c r="M6" s="291"/>
      <c r="N6" s="292"/>
    </row>
    <row r="7" spans="1:15">
      <c r="A7" s="293" t="s">
        <v>714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715</v>
      </c>
      <c r="C11" s="36">
        <v>197.5</v>
      </c>
      <c r="D11" s="318">
        <v>8</v>
      </c>
      <c r="E11" s="319" t="s">
        <v>102</v>
      </c>
      <c r="F11" s="33">
        <v>1580</v>
      </c>
      <c r="G11" s="313"/>
      <c r="H11" s="28"/>
      <c r="I11" s="313">
        <v>8</v>
      </c>
      <c r="J11" s="28">
        <v>1580</v>
      </c>
      <c r="K11" s="313"/>
      <c r="L11" s="28"/>
      <c r="M11" s="313"/>
      <c r="N11" s="28"/>
      <c r="O11" s="317"/>
    </row>
    <row r="12" spans="1:15">
      <c r="A12" s="313">
        <v>2</v>
      </c>
      <c r="B12" s="315" t="s">
        <v>716</v>
      </c>
      <c r="C12" s="36">
        <v>168.5</v>
      </c>
      <c r="D12" s="318">
        <v>15</v>
      </c>
      <c r="E12" s="319" t="s">
        <v>102</v>
      </c>
      <c r="F12" s="33">
        <v>2527.5</v>
      </c>
      <c r="G12" s="313"/>
      <c r="H12" s="28"/>
      <c r="I12" s="313">
        <v>15</v>
      </c>
      <c r="J12" s="28">
        <v>2527.5</v>
      </c>
      <c r="K12" s="313"/>
      <c r="L12" s="28"/>
      <c r="M12" s="313"/>
      <c r="N12" s="28"/>
      <c r="O12" s="317"/>
    </row>
    <row r="13" spans="1:15">
      <c r="A13" s="313">
        <v>3</v>
      </c>
      <c r="B13" s="315" t="s">
        <v>717</v>
      </c>
      <c r="C13" s="36">
        <v>4.25</v>
      </c>
      <c r="D13" s="318">
        <v>30</v>
      </c>
      <c r="E13" s="319" t="s">
        <v>229</v>
      </c>
      <c r="F13" s="33">
        <v>127.5</v>
      </c>
      <c r="G13" s="313"/>
      <c r="H13" s="28"/>
      <c r="I13" s="313">
        <v>30</v>
      </c>
      <c r="J13" s="28">
        <v>127.5</v>
      </c>
      <c r="K13" s="313"/>
      <c r="L13" s="28"/>
      <c r="M13" s="313"/>
      <c r="N13" s="28"/>
      <c r="O13" s="317"/>
    </row>
    <row r="14" spans="1:15">
      <c r="A14" s="313">
        <v>4</v>
      </c>
      <c r="B14" s="315" t="s">
        <v>718</v>
      </c>
      <c r="C14" s="29">
        <v>3.5</v>
      </c>
      <c r="D14" s="318">
        <v>20</v>
      </c>
      <c r="E14" s="319" t="s">
        <v>229</v>
      </c>
      <c r="F14" s="33">
        <v>70</v>
      </c>
      <c r="G14" s="313"/>
      <c r="H14" s="28"/>
      <c r="I14" s="313">
        <v>20</v>
      </c>
      <c r="J14" s="28">
        <v>70</v>
      </c>
      <c r="K14" s="313"/>
      <c r="L14" s="28"/>
      <c r="M14" s="313"/>
      <c r="N14" s="28"/>
      <c r="O14" s="317"/>
    </row>
    <row r="15" spans="1:15">
      <c r="A15" s="313">
        <v>5</v>
      </c>
      <c r="B15" s="315" t="s">
        <v>719</v>
      </c>
      <c r="C15" s="29">
        <v>15</v>
      </c>
      <c r="D15" s="318">
        <v>20</v>
      </c>
      <c r="E15" s="319" t="s">
        <v>229</v>
      </c>
      <c r="F15" s="33">
        <v>300</v>
      </c>
      <c r="G15" s="313"/>
      <c r="H15" s="28"/>
      <c r="I15" s="313">
        <v>20</v>
      </c>
      <c r="J15" s="28">
        <v>300</v>
      </c>
      <c r="K15" s="313"/>
      <c r="L15" s="28"/>
      <c r="M15" s="313"/>
      <c r="N15" s="28"/>
      <c r="O15" s="317"/>
    </row>
    <row r="16" spans="1:15">
      <c r="A16" s="313">
        <v>6</v>
      </c>
      <c r="B16" s="315" t="s">
        <v>720</v>
      </c>
      <c r="C16" s="36">
        <v>2.5</v>
      </c>
      <c r="D16" s="318">
        <v>20</v>
      </c>
      <c r="E16" s="319" t="s">
        <v>229</v>
      </c>
      <c r="F16" s="33">
        <v>50</v>
      </c>
      <c r="G16" s="313"/>
      <c r="H16" s="28"/>
      <c r="I16" s="313">
        <v>20</v>
      </c>
      <c r="J16" s="28">
        <v>50</v>
      </c>
      <c r="K16" s="313"/>
      <c r="L16" s="28"/>
      <c r="M16" s="313"/>
      <c r="N16" s="28"/>
      <c r="O16" s="317"/>
    </row>
    <row r="17" spans="1:15">
      <c r="A17" s="313">
        <v>7</v>
      </c>
      <c r="B17" s="315" t="s">
        <v>721</v>
      </c>
      <c r="C17" s="36">
        <v>2</v>
      </c>
      <c r="D17" s="318">
        <v>10</v>
      </c>
      <c r="E17" s="319" t="s">
        <v>229</v>
      </c>
      <c r="F17" s="33">
        <v>20</v>
      </c>
      <c r="G17" s="313"/>
      <c r="H17" s="28"/>
      <c r="I17" s="313">
        <v>10</v>
      </c>
      <c r="J17" s="28">
        <v>20</v>
      </c>
      <c r="K17" s="313"/>
      <c r="L17" s="28"/>
      <c r="M17" s="313"/>
      <c r="N17" s="28"/>
      <c r="O17" s="317"/>
    </row>
    <row r="18" spans="1:15">
      <c r="A18" s="313">
        <v>8</v>
      </c>
      <c r="B18" s="315" t="s">
        <v>722</v>
      </c>
      <c r="C18" s="36">
        <v>21.8</v>
      </c>
      <c r="D18" s="318">
        <v>3</v>
      </c>
      <c r="E18" s="319" t="s">
        <v>28</v>
      </c>
      <c r="F18" s="33">
        <v>65.400000000000006</v>
      </c>
      <c r="G18" s="313"/>
      <c r="H18" s="28"/>
      <c r="I18" s="313">
        <v>3</v>
      </c>
      <c r="J18" s="28">
        <v>65.400000000000006</v>
      </c>
      <c r="K18" s="313"/>
      <c r="L18" s="28"/>
      <c r="M18" s="313"/>
      <c r="N18" s="28"/>
      <c r="O18" s="317"/>
    </row>
    <row r="19" spans="1:15">
      <c r="A19" s="313">
        <v>9</v>
      </c>
      <c r="B19" s="315" t="s">
        <v>723</v>
      </c>
      <c r="C19" s="36">
        <v>18.5</v>
      </c>
      <c r="D19" s="318">
        <v>5</v>
      </c>
      <c r="E19" s="319" t="s">
        <v>28</v>
      </c>
      <c r="F19" s="33">
        <v>92.5</v>
      </c>
      <c r="G19" s="313"/>
      <c r="H19" s="28"/>
      <c r="I19" s="313">
        <v>5</v>
      </c>
      <c r="J19" s="28">
        <v>92.5</v>
      </c>
      <c r="K19" s="313"/>
      <c r="L19" s="28"/>
      <c r="M19" s="313"/>
      <c r="N19" s="28"/>
      <c r="O19" s="317"/>
    </row>
    <row r="20" spans="1:15">
      <c r="A20" s="313">
        <v>10</v>
      </c>
      <c r="B20" s="387" t="s">
        <v>724</v>
      </c>
      <c r="C20" s="36">
        <v>36</v>
      </c>
      <c r="D20" s="318">
        <v>15</v>
      </c>
      <c r="E20" s="319" t="s">
        <v>229</v>
      </c>
      <c r="F20" s="33">
        <v>540</v>
      </c>
      <c r="G20" s="313"/>
      <c r="H20" s="28"/>
      <c r="I20" s="313">
        <v>15</v>
      </c>
      <c r="J20" s="28">
        <v>540</v>
      </c>
      <c r="K20" s="313"/>
      <c r="L20" s="28"/>
      <c r="M20" s="313"/>
      <c r="N20" s="28"/>
      <c r="O20" s="317"/>
    </row>
    <row r="21" spans="1:15">
      <c r="A21" s="313">
        <v>11</v>
      </c>
      <c r="B21" s="315" t="s">
        <v>668</v>
      </c>
      <c r="C21" s="36">
        <v>60.85</v>
      </c>
      <c r="D21" s="318">
        <v>3</v>
      </c>
      <c r="E21" s="319" t="s">
        <v>229</v>
      </c>
      <c r="F21" s="33">
        <v>182.55</v>
      </c>
      <c r="G21" s="313"/>
      <c r="H21" s="28"/>
      <c r="I21" s="313">
        <v>3</v>
      </c>
      <c r="J21" s="28">
        <v>182.55</v>
      </c>
      <c r="K21" s="313"/>
      <c r="L21" s="28"/>
      <c r="M21" s="313"/>
      <c r="N21" s="28"/>
      <c r="O21" s="317"/>
    </row>
    <row r="22" spans="1:15">
      <c r="A22" s="313">
        <v>12</v>
      </c>
      <c r="B22" s="315" t="s">
        <v>725</v>
      </c>
      <c r="C22" s="36">
        <v>8</v>
      </c>
      <c r="D22" s="318">
        <v>25</v>
      </c>
      <c r="E22" s="319" t="s">
        <v>229</v>
      </c>
      <c r="F22" s="33">
        <v>200</v>
      </c>
      <c r="G22" s="313"/>
      <c r="H22" s="28"/>
      <c r="I22" s="313">
        <v>25</v>
      </c>
      <c r="J22" s="28">
        <v>200</v>
      </c>
      <c r="K22" s="313"/>
      <c r="L22" s="28"/>
      <c r="M22" s="313"/>
      <c r="N22" s="28"/>
      <c r="O22" s="317"/>
    </row>
    <row r="23" spans="1:15">
      <c r="A23" s="313">
        <v>13</v>
      </c>
      <c r="B23" s="315" t="s">
        <v>726</v>
      </c>
      <c r="C23" s="36">
        <v>8</v>
      </c>
      <c r="D23" s="318">
        <v>15</v>
      </c>
      <c r="E23" s="319" t="s">
        <v>229</v>
      </c>
      <c r="F23" s="33">
        <v>120</v>
      </c>
      <c r="G23" s="313"/>
      <c r="H23" s="28"/>
      <c r="I23" s="313">
        <v>15</v>
      </c>
      <c r="J23" s="28">
        <v>120</v>
      </c>
      <c r="K23" s="313"/>
      <c r="L23" s="28"/>
      <c r="M23" s="313"/>
      <c r="N23" s="28"/>
      <c r="O23" s="317"/>
    </row>
    <row r="24" spans="1:15">
      <c r="A24" s="313">
        <v>14</v>
      </c>
      <c r="B24" s="315" t="s">
        <v>727</v>
      </c>
      <c r="C24" s="36">
        <v>48</v>
      </c>
      <c r="D24" s="318">
        <v>2</v>
      </c>
      <c r="E24" s="319" t="s">
        <v>229</v>
      </c>
      <c r="F24" s="33">
        <v>96</v>
      </c>
      <c r="G24" s="313"/>
      <c r="H24" s="28"/>
      <c r="I24" s="313">
        <v>2</v>
      </c>
      <c r="J24" s="28">
        <v>96</v>
      </c>
      <c r="K24" s="313"/>
      <c r="L24" s="28"/>
      <c r="M24" s="313"/>
      <c r="N24" s="28"/>
      <c r="O24" s="317"/>
    </row>
    <row r="25" spans="1:15">
      <c r="A25" s="313">
        <v>15</v>
      </c>
      <c r="B25" s="315" t="s">
        <v>74</v>
      </c>
      <c r="C25" s="36">
        <v>20</v>
      </c>
      <c r="D25" s="318">
        <v>5</v>
      </c>
      <c r="E25" s="319" t="s">
        <v>229</v>
      </c>
      <c r="F25" s="33">
        <v>100</v>
      </c>
      <c r="G25" s="313"/>
      <c r="H25" s="28"/>
      <c r="I25" s="313">
        <v>5</v>
      </c>
      <c r="J25" s="28">
        <v>100</v>
      </c>
      <c r="K25" s="313"/>
      <c r="L25" s="28"/>
      <c r="M25" s="313"/>
      <c r="N25" s="28"/>
      <c r="O25" s="317"/>
    </row>
    <row r="26" spans="1:15">
      <c r="A26" s="313">
        <v>16</v>
      </c>
      <c r="B26" s="315" t="s">
        <v>712</v>
      </c>
      <c r="C26" s="36">
        <v>58</v>
      </c>
      <c r="D26" s="318">
        <v>2</v>
      </c>
      <c r="E26" s="319" t="s">
        <v>229</v>
      </c>
      <c r="F26" s="33">
        <v>116</v>
      </c>
      <c r="G26" s="313">
        <v>2</v>
      </c>
      <c r="H26" s="28">
        <v>116</v>
      </c>
      <c r="I26" s="313"/>
      <c r="J26" s="28"/>
      <c r="K26" s="313"/>
      <c r="L26" s="28"/>
      <c r="M26" s="313"/>
      <c r="N26" s="28"/>
      <c r="O26" s="317"/>
    </row>
    <row r="27" spans="1:15">
      <c r="A27" s="313">
        <v>17</v>
      </c>
      <c r="B27" s="315" t="s">
        <v>728</v>
      </c>
      <c r="C27" s="36">
        <v>30</v>
      </c>
      <c r="D27" s="318">
        <v>4</v>
      </c>
      <c r="E27" s="319" t="s">
        <v>229</v>
      </c>
      <c r="F27" s="33">
        <v>120</v>
      </c>
      <c r="G27" s="313"/>
      <c r="H27" s="28"/>
      <c r="I27" s="313">
        <v>4</v>
      </c>
      <c r="J27" s="28">
        <v>120</v>
      </c>
      <c r="K27" s="313"/>
      <c r="L27" s="28"/>
      <c r="M27" s="313"/>
      <c r="N27" s="28"/>
      <c r="O27" s="317"/>
    </row>
    <row r="28" spans="1:15">
      <c r="A28" s="313">
        <v>18</v>
      </c>
      <c r="B28" s="315" t="s">
        <v>729</v>
      </c>
      <c r="C28" s="36">
        <v>59</v>
      </c>
      <c r="D28" s="318">
        <v>2</v>
      </c>
      <c r="E28" s="319" t="s">
        <v>229</v>
      </c>
      <c r="F28" s="33">
        <v>118</v>
      </c>
      <c r="G28" s="313"/>
      <c r="H28" s="28"/>
      <c r="I28" s="313">
        <v>2</v>
      </c>
      <c r="J28" s="28">
        <v>118</v>
      </c>
      <c r="K28" s="313"/>
      <c r="L28" s="28"/>
      <c r="M28" s="313"/>
      <c r="N28" s="28"/>
      <c r="O28" s="317"/>
    </row>
    <row r="29" spans="1:15">
      <c r="A29" s="313">
        <v>19</v>
      </c>
      <c r="B29" s="387" t="s">
        <v>730</v>
      </c>
      <c r="C29" s="36">
        <v>109.25</v>
      </c>
      <c r="D29" s="318">
        <v>1</v>
      </c>
      <c r="E29" s="319" t="s">
        <v>229</v>
      </c>
      <c r="F29" s="33">
        <v>109.25</v>
      </c>
      <c r="G29" s="313"/>
      <c r="H29" s="28"/>
      <c r="I29" s="313">
        <v>1</v>
      </c>
      <c r="J29" s="28">
        <v>109.25</v>
      </c>
      <c r="K29" s="313"/>
      <c r="L29" s="28"/>
      <c r="M29" s="313"/>
      <c r="N29" s="28"/>
      <c r="O29" s="317"/>
    </row>
    <row r="30" spans="1:15">
      <c r="A30" s="313">
        <v>20</v>
      </c>
      <c r="B30" s="387" t="s">
        <v>724</v>
      </c>
      <c r="C30" s="36">
        <v>85.5</v>
      </c>
      <c r="D30" s="318">
        <v>4</v>
      </c>
      <c r="E30" s="319" t="s">
        <v>229</v>
      </c>
      <c r="F30" s="33">
        <v>342</v>
      </c>
      <c r="G30" s="313"/>
      <c r="H30" s="28"/>
      <c r="I30" s="313">
        <v>4</v>
      </c>
      <c r="J30" s="28">
        <v>342</v>
      </c>
      <c r="K30" s="313"/>
      <c r="L30" s="28"/>
      <c r="M30" s="313"/>
      <c r="N30" s="28"/>
      <c r="O30" s="317"/>
    </row>
    <row r="31" spans="1:15">
      <c r="A31" s="313">
        <v>21</v>
      </c>
      <c r="B31" s="387" t="s">
        <v>91</v>
      </c>
      <c r="C31" s="36">
        <v>35.799999999999997</v>
      </c>
      <c r="D31" s="318">
        <v>1</v>
      </c>
      <c r="E31" s="319" t="s">
        <v>28</v>
      </c>
      <c r="F31" s="33">
        <v>35.799999999999997</v>
      </c>
      <c r="G31" s="313"/>
      <c r="H31" s="28"/>
      <c r="I31" s="313">
        <v>1</v>
      </c>
      <c r="J31" s="28">
        <v>35.799999999999997</v>
      </c>
      <c r="K31" s="313"/>
      <c r="L31" s="28"/>
      <c r="M31" s="313"/>
      <c r="N31" s="28"/>
      <c r="O31" s="317"/>
    </row>
    <row r="32" spans="1:15">
      <c r="A32" s="313">
        <v>22</v>
      </c>
      <c r="B32" s="315" t="s">
        <v>71</v>
      </c>
      <c r="C32" s="29">
        <v>125</v>
      </c>
      <c r="D32" s="318">
        <v>1</v>
      </c>
      <c r="E32" s="319" t="s">
        <v>731</v>
      </c>
      <c r="F32" s="33">
        <v>125</v>
      </c>
      <c r="G32" s="313"/>
      <c r="H32" s="28"/>
      <c r="I32" s="313">
        <v>1</v>
      </c>
      <c r="J32" s="28">
        <v>125</v>
      </c>
      <c r="K32" s="313"/>
      <c r="L32" s="28"/>
      <c r="M32" s="313"/>
      <c r="N32" s="28"/>
      <c r="O32" s="317"/>
    </row>
    <row r="33" spans="1:15">
      <c r="A33" s="313">
        <v>23</v>
      </c>
      <c r="B33" s="315" t="s">
        <v>732</v>
      </c>
      <c r="C33" s="29">
        <v>101</v>
      </c>
      <c r="D33" s="318">
        <v>1</v>
      </c>
      <c r="E33" s="319" t="s">
        <v>28</v>
      </c>
      <c r="F33" s="33">
        <v>101</v>
      </c>
      <c r="G33" s="313">
        <v>1</v>
      </c>
      <c r="H33" s="28">
        <v>101</v>
      </c>
      <c r="I33" s="313"/>
      <c r="J33" s="28"/>
      <c r="K33" s="313"/>
      <c r="L33" s="28"/>
      <c r="M33" s="313"/>
      <c r="N33" s="28"/>
      <c r="O33" s="317"/>
    </row>
    <row r="34" spans="1:15">
      <c r="A34" s="313">
        <v>24</v>
      </c>
      <c r="B34" s="315" t="s">
        <v>733</v>
      </c>
      <c r="C34" s="29">
        <v>26</v>
      </c>
      <c r="D34" s="318">
        <v>5</v>
      </c>
      <c r="E34" s="319" t="s">
        <v>607</v>
      </c>
      <c r="F34" s="33">
        <v>130</v>
      </c>
      <c r="G34" s="313">
        <v>5</v>
      </c>
      <c r="H34" s="28">
        <v>130</v>
      </c>
      <c r="I34" s="313"/>
      <c r="J34" s="28"/>
      <c r="K34" s="313"/>
      <c r="L34" s="28"/>
      <c r="M34" s="313"/>
      <c r="N34" s="28"/>
      <c r="O34" s="317"/>
    </row>
    <row r="35" spans="1:15">
      <c r="A35" s="313">
        <v>25</v>
      </c>
      <c r="B35" s="315" t="s">
        <v>734</v>
      </c>
      <c r="C35" s="29">
        <v>108</v>
      </c>
      <c r="D35" s="318">
        <v>1</v>
      </c>
      <c r="E35" s="319" t="s">
        <v>731</v>
      </c>
      <c r="F35" s="33">
        <v>108</v>
      </c>
      <c r="G35" s="313"/>
      <c r="H35" s="28"/>
      <c r="I35" s="313">
        <v>1</v>
      </c>
      <c r="J35" s="28">
        <v>108</v>
      </c>
      <c r="K35" s="313"/>
      <c r="L35" s="28"/>
      <c r="M35" s="313"/>
      <c r="N35" s="28"/>
      <c r="O35" s="317"/>
    </row>
    <row r="36" spans="1:15">
      <c r="A36" s="313">
        <v>26</v>
      </c>
      <c r="B36" s="315" t="s">
        <v>735</v>
      </c>
      <c r="C36" s="29">
        <v>40</v>
      </c>
      <c r="D36" s="318">
        <v>3</v>
      </c>
      <c r="E36" s="319" t="s">
        <v>229</v>
      </c>
      <c r="F36" s="33">
        <v>120</v>
      </c>
      <c r="G36" s="313">
        <v>3</v>
      </c>
      <c r="H36" s="28">
        <v>120</v>
      </c>
      <c r="I36" s="313"/>
      <c r="J36" s="28"/>
      <c r="K36" s="313"/>
      <c r="L36" s="28"/>
      <c r="M36" s="313"/>
      <c r="N36" s="28"/>
      <c r="O36" s="317"/>
    </row>
    <row r="37" spans="1:15">
      <c r="A37" s="313">
        <v>27</v>
      </c>
      <c r="B37" s="315" t="s">
        <v>70</v>
      </c>
      <c r="C37" s="29">
        <v>36</v>
      </c>
      <c r="D37" s="318">
        <v>3</v>
      </c>
      <c r="E37" s="319" t="s">
        <v>232</v>
      </c>
      <c r="F37" s="33">
        <v>108</v>
      </c>
      <c r="G37" s="313">
        <v>3</v>
      </c>
      <c r="H37" s="28">
        <v>108</v>
      </c>
      <c r="I37" s="313"/>
      <c r="J37" s="28"/>
      <c r="K37" s="313"/>
      <c r="L37" s="28"/>
      <c r="M37" s="313"/>
      <c r="N37" s="28"/>
      <c r="O37" s="317"/>
    </row>
    <row r="38" spans="1:15">
      <c r="A38" s="313">
        <v>28</v>
      </c>
      <c r="B38" s="315" t="s">
        <v>736</v>
      </c>
      <c r="C38" s="29">
        <v>6.5</v>
      </c>
      <c r="D38" s="318">
        <v>30</v>
      </c>
      <c r="E38" s="319" t="s">
        <v>229</v>
      </c>
      <c r="F38" s="33">
        <v>195</v>
      </c>
      <c r="G38" s="313"/>
      <c r="H38" s="28"/>
      <c r="I38" s="313">
        <v>30</v>
      </c>
      <c r="J38" s="28">
        <v>195</v>
      </c>
      <c r="K38" s="313"/>
      <c r="L38" s="28"/>
      <c r="M38" s="313"/>
      <c r="N38" s="28"/>
      <c r="O38" s="317"/>
    </row>
    <row r="39" spans="1:15">
      <c r="A39" s="313">
        <v>29</v>
      </c>
      <c r="B39" s="315" t="s">
        <v>204</v>
      </c>
      <c r="C39" s="29">
        <v>139.9</v>
      </c>
      <c r="D39" s="318">
        <v>6</v>
      </c>
      <c r="E39" s="319" t="s">
        <v>731</v>
      </c>
      <c r="F39" s="33">
        <v>839.4</v>
      </c>
      <c r="G39" s="313">
        <v>6</v>
      </c>
      <c r="H39" s="28">
        <v>839.4</v>
      </c>
      <c r="I39" s="313"/>
      <c r="J39" s="28"/>
      <c r="K39" s="313"/>
      <c r="L39" s="28"/>
      <c r="M39" s="313"/>
      <c r="N39" s="28"/>
      <c r="O39" s="317"/>
    </row>
    <row r="40" spans="1:15">
      <c r="A40" s="313" t="s">
        <v>737</v>
      </c>
      <c r="B40" s="315"/>
      <c r="C40" s="29"/>
      <c r="D40" s="318"/>
      <c r="E40" s="319"/>
      <c r="F40" s="33">
        <f>SUM(F11:F39)</f>
        <v>8638.9</v>
      </c>
      <c r="G40" s="313"/>
      <c r="H40" s="28">
        <f>SUM(H11:H39)</f>
        <v>1414.4</v>
      </c>
      <c r="I40" s="313"/>
      <c r="J40" s="28">
        <f>SUM(J11:J39)</f>
        <v>7224.5</v>
      </c>
      <c r="K40" s="313"/>
      <c r="L40" s="28"/>
      <c r="M40" s="313"/>
      <c r="N40" s="28"/>
      <c r="O40" s="317"/>
    </row>
    <row r="41" spans="1:15">
      <c r="A41" s="313"/>
      <c r="B41" s="315"/>
      <c r="C41" s="29"/>
      <c r="D41" s="318"/>
      <c r="E41" s="319"/>
      <c r="F41" s="33"/>
      <c r="G41" s="313"/>
      <c r="H41" s="28"/>
      <c r="I41" s="313"/>
      <c r="J41" s="28"/>
      <c r="K41" s="313"/>
      <c r="L41" s="28"/>
      <c r="M41" s="313"/>
      <c r="N41" s="28"/>
      <c r="O41" s="317"/>
    </row>
    <row r="42" spans="1:15">
      <c r="A42" s="283"/>
      <c r="B42" s="291"/>
      <c r="C42" s="321"/>
      <c r="D42" s="322"/>
      <c r="E42" s="323"/>
      <c r="F42" s="324"/>
      <c r="G42" s="324"/>
      <c r="H42" s="291"/>
      <c r="I42" s="291"/>
      <c r="J42" s="291"/>
      <c r="K42" s="291"/>
      <c r="L42" s="291"/>
      <c r="M42" s="291"/>
      <c r="N42" s="292"/>
    </row>
    <row r="43" spans="1:15">
      <c r="A43" s="325"/>
      <c r="B43" s="324" t="s">
        <v>2</v>
      </c>
      <c r="C43" s="326"/>
      <c r="D43" s="327"/>
      <c r="E43" s="328"/>
      <c r="F43" s="324"/>
      <c r="G43" s="324"/>
      <c r="H43" s="324"/>
      <c r="I43" s="324"/>
      <c r="J43" s="324"/>
      <c r="K43" s="324"/>
      <c r="L43" s="324"/>
      <c r="M43" s="324"/>
      <c r="N43" s="329"/>
    </row>
    <row r="44" spans="1:15">
      <c r="A44" s="325"/>
      <c r="B44" s="324"/>
      <c r="C44" s="326"/>
      <c r="D44" s="327"/>
      <c r="E44" s="328"/>
      <c r="F44" s="324"/>
      <c r="G44" s="324"/>
      <c r="H44" s="324" t="s">
        <v>1</v>
      </c>
      <c r="I44" s="324"/>
      <c r="J44" s="887" t="s">
        <v>274</v>
      </c>
      <c r="K44" s="887"/>
      <c r="L44" s="887"/>
      <c r="M44" s="324"/>
      <c r="N44" s="329"/>
    </row>
    <row r="45" spans="1:15">
      <c r="A45" s="325"/>
      <c r="B45" s="324"/>
      <c r="C45" s="326"/>
      <c r="D45" s="327"/>
      <c r="E45" s="328"/>
      <c r="F45" s="324"/>
      <c r="G45" s="324"/>
      <c r="H45" s="324"/>
      <c r="I45" s="324"/>
      <c r="J45" s="886" t="s">
        <v>0</v>
      </c>
      <c r="K45" s="886"/>
      <c r="L45" s="886"/>
      <c r="M45" s="324"/>
      <c r="N45" s="329"/>
    </row>
    <row r="46" spans="1:15">
      <c r="A46" s="297"/>
      <c r="B46" s="299"/>
      <c r="C46" s="294"/>
      <c r="D46" s="295"/>
      <c r="E46" s="296"/>
      <c r="F46" s="299"/>
      <c r="G46" s="299"/>
      <c r="H46" s="299"/>
      <c r="I46" s="299"/>
      <c r="J46" s="299"/>
      <c r="K46" s="299"/>
      <c r="L46" s="299"/>
      <c r="M46" s="299"/>
      <c r="N46" s="298"/>
    </row>
    <row r="47" spans="1:15">
      <c r="A47" s="276"/>
      <c r="B47" s="276"/>
      <c r="C47" s="277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5">
      <c r="A48" s="276"/>
      <c r="B48" s="276"/>
      <c r="C48" s="277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>
      <c r="A50" s="276" t="s">
        <v>65</v>
      </c>
      <c r="B50" s="276"/>
      <c r="C50" s="277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5">
      <c r="A51" s="879" t="s">
        <v>61</v>
      </c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</row>
    <row r="52" spans="1:15">
      <c r="A52" s="880" t="s">
        <v>582</v>
      </c>
      <c r="B52" s="880"/>
      <c r="C52" s="880"/>
      <c r="D52" s="880"/>
      <c r="E52" s="880"/>
      <c r="F52" s="880"/>
      <c r="G52" s="880"/>
      <c r="H52" s="880"/>
      <c r="I52" s="880"/>
      <c r="J52" s="880"/>
      <c r="K52" s="880"/>
      <c r="L52" s="880"/>
      <c r="M52" s="880"/>
      <c r="N52" s="880"/>
      <c r="O52" s="880"/>
    </row>
    <row r="53" spans="1:15">
      <c r="A53" s="276"/>
      <c r="B53" s="276"/>
      <c r="C53" s="278"/>
      <c r="D53" s="279"/>
      <c r="E53" s="280"/>
      <c r="F53" s="281"/>
      <c r="G53" s="276"/>
      <c r="H53" s="276"/>
      <c r="I53" s="276"/>
      <c r="J53" s="276"/>
      <c r="K53" s="276"/>
      <c r="L53" s="276"/>
      <c r="M53" s="276"/>
      <c r="N53" s="276"/>
    </row>
    <row r="54" spans="1:15">
      <c r="A54" s="282" t="s">
        <v>583</v>
      </c>
      <c r="B54" s="282"/>
      <c r="C54" s="278"/>
      <c r="D54" s="279"/>
      <c r="E54" s="280"/>
      <c r="F54" s="276"/>
      <c r="G54" s="276"/>
      <c r="H54" s="276"/>
      <c r="I54" s="276"/>
      <c r="J54" s="276"/>
      <c r="K54" s="276"/>
      <c r="L54" s="276"/>
      <c r="M54" s="276"/>
      <c r="N54" s="276"/>
    </row>
    <row r="55" spans="1:15">
      <c r="A55" s="283" t="s">
        <v>554</v>
      </c>
      <c r="B55" s="284"/>
      <c r="C55" s="285"/>
      <c r="D55" s="286"/>
      <c r="E55" s="287"/>
      <c r="F55" s="288" t="s">
        <v>57</v>
      </c>
      <c r="G55" s="289"/>
      <c r="H55" s="289"/>
      <c r="I55" s="289"/>
      <c r="J55" s="290"/>
      <c r="K55" s="291" t="s">
        <v>738</v>
      </c>
      <c r="L55" s="291"/>
      <c r="M55" s="291"/>
      <c r="N55" s="292"/>
    </row>
    <row r="56" spans="1:15">
      <c r="A56" s="293" t="s">
        <v>714</v>
      </c>
      <c r="B56" s="282"/>
      <c r="C56" s="294"/>
      <c r="D56" s="295"/>
      <c r="E56" s="296"/>
      <c r="F56" s="297" t="s">
        <v>54</v>
      </c>
      <c r="G56" s="297" t="s">
        <v>53</v>
      </c>
      <c r="H56" s="298"/>
      <c r="I56" s="288" t="s">
        <v>52</v>
      </c>
      <c r="J56" s="290"/>
      <c r="K56" s="299" t="s">
        <v>51</v>
      </c>
      <c r="L56" s="299"/>
      <c r="M56" s="299"/>
      <c r="N56" s="298"/>
    </row>
    <row r="57" spans="1:15">
      <c r="A57" s="300"/>
      <c r="B57" s="283"/>
      <c r="C57" s="301"/>
      <c r="D57" s="302"/>
      <c r="E57" s="303"/>
      <c r="F57" s="283"/>
      <c r="G57" s="881" t="s">
        <v>50</v>
      </c>
      <c r="H57" s="882"/>
      <c r="I57" s="882"/>
      <c r="J57" s="882"/>
      <c r="K57" s="882"/>
      <c r="L57" s="882"/>
      <c r="M57" s="882"/>
      <c r="N57" s="883"/>
    </row>
    <row r="58" spans="1:15">
      <c r="A58" s="304" t="s">
        <v>49</v>
      </c>
      <c r="B58" s="375" t="s">
        <v>48</v>
      </c>
      <c r="C58" s="306" t="s">
        <v>47</v>
      </c>
      <c r="D58" s="884" t="s">
        <v>46</v>
      </c>
      <c r="E58" s="885"/>
      <c r="F58" s="375" t="s">
        <v>45</v>
      </c>
      <c r="G58" s="881" t="s">
        <v>44</v>
      </c>
      <c r="H58" s="883"/>
      <c r="I58" s="881" t="s">
        <v>43</v>
      </c>
      <c r="J58" s="883"/>
      <c r="K58" s="881" t="s">
        <v>42</v>
      </c>
      <c r="L58" s="883"/>
      <c r="M58" s="881" t="s">
        <v>41</v>
      </c>
      <c r="N58" s="883"/>
    </row>
    <row r="59" spans="1:15">
      <c r="A59" s="308"/>
      <c r="B59" s="297"/>
      <c r="C59" s="309"/>
      <c r="D59" s="310"/>
      <c r="E59" s="311"/>
      <c r="F59" s="297"/>
      <c r="G59" s="312" t="s">
        <v>39</v>
      </c>
      <c r="H59" s="313" t="s">
        <v>38</v>
      </c>
      <c r="I59" s="313" t="s">
        <v>39</v>
      </c>
      <c r="J59" s="313" t="s">
        <v>40</v>
      </c>
      <c r="K59" s="312" t="s">
        <v>39</v>
      </c>
      <c r="L59" s="314" t="s">
        <v>40</v>
      </c>
      <c r="M59" s="312" t="s">
        <v>39</v>
      </c>
      <c r="N59" s="312" t="s">
        <v>38</v>
      </c>
    </row>
    <row r="60" spans="1:15">
      <c r="A60" s="313">
        <v>30</v>
      </c>
      <c r="B60" s="315" t="s">
        <v>739</v>
      </c>
      <c r="C60" s="36">
        <v>75</v>
      </c>
      <c r="D60" s="318">
        <v>5</v>
      </c>
      <c r="E60" s="319" t="s">
        <v>392</v>
      </c>
      <c r="F60" s="33">
        <v>375</v>
      </c>
      <c r="G60" s="313">
        <v>5</v>
      </c>
      <c r="H60" s="28">
        <v>375</v>
      </c>
      <c r="I60" s="313"/>
      <c r="J60" s="28"/>
      <c r="K60" s="313"/>
      <c r="L60" s="28"/>
      <c r="M60" s="313"/>
      <c r="N60" s="28"/>
      <c r="O60" s="317"/>
    </row>
    <row r="61" spans="1:15">
      <c r="A61" s="313">
        <v>31</v>
      </c>
      <c r="B61" s="315" t="s">
        <v>740</v>
      </c>
      <c r="C61" s="36">
        <v>75</v>
      </c>
      <c r="D61" s="318">
        <v>5</v>
      </c>
      <c r="E61" s="319" t="s">
        <v>731</v>
      </c>
      <c r="F61" s="33">
        <v>375</v>
      </c>
      <c r="G61" s="313"/>
      <c r="H61" s="28"/>
      <c r="I61" s="313">
        <v>5</v>
      </c>
      <c r="J61" s="28">
        <v>375</v>
      </c>
      <c r="K61" s="313"/>
      <c r="L61" s="28"/>
      <c r="M61" s="313"/>
      <c r="N61" s="28"/>
      <c r="O61" s="317"/>
    </row>
    <row r="62" spans="1:15">
      <c r="A62" s="313">
        <v>32</v>
      </c>
      <c r="B62" s="315" t="s">
        <v>741</v>
      </c>
      <c r="C62" s="36">
        <v>160</v>
      </c>
      <c r="D62" s="318">
        <v>3</v>
      </c>
      <c r="E62" s="319" t="s">
        <v>731</v>
      </c>
      <c r="F62" s="33">
        <v>480</v>
      </c>
      <c r="G62" s="313">
        <v>3</v>
      </c>
      <c r="H62" s="28">
        <v>480</v>
      </c>
      <c r="I62" s="313"/>
      <c r="J62" s="28"/>
      <c r="K62" s="313"/>
      <c r="L62" s="28"/>
      <c r="M62" s="313"/>
      <c r="N62" s="28"/>
      <c r="O62" s="317"/>
    </row>
    <row r="63" spans="1:15">
      <c r="A63" s="313">
        <v>33</v>
      </c>
      <c r="B63" s="315" t="s">
        <v>120</v>
      </c>
      <c r="C63" s="29">
        <v>7000</v>
      </c>
      <c r="D63" s="318">
        <v>1</v>
      </c>
      <c r="E63" s="319" t="s">
        <v>232</v>
      </c>
      <c r="F63" s="33">
        <v>7000</v>
      </c>
      <c r="G63" s="313">
        <v>1</v>
      </c>
      <c r="H63" s="28">
        <v>7000</v>
      </c>
      <c r="I63" s="313"/>
      <c r="J63" s="28"/>
      <c r="K63" s="313"/>
      <c r="L63" s="28"/>
      <c r="M63" s="313"/>
      <c r="N63" s="28"/>
      <c r="O63" s="317"/>
    </row>
    <row r="64" spans="1:15">
      <c r="A64" s="313">
        <v>34</v>
      </c>
      <c r="B64" s="315" t="s">
        <v>742</v>
      </c>
      <c r="C64" s="29">
        <v>2500</v>
      </c>
      <c r="D64" s="318">
        <v>1</v>
      </c>
      <c r="E64" s="319" t="s">
        <v>232</v>
      </c>
      <c r="F64" s="33">
        <v>2500</v>
      </c>
      <c r="G64" s="313">
        <v>1</v>
      </c>
      <c r="H64" s="28">
        <v>2500</v>
      </c>
      <c r="I64" s="313"/>
      <c r="J64" s="28"/>
      <c r="K64" s="313"/>
      <c r="L64" s="28"/>
      <c r="M64" s="313"/>
      <c r="N64" s="28"/>
      <c r="O64" s="317"/>
    </row>
    <row r="65" spans="1:15">
      <c r="A65" s="313">
        <v>35</v>
      </c>
      <c r="B65" s="315" t="s">
        <v>743</v>
      </c>
      <c r="C65" s="36">
        <v>15000</v>
      </c>
      <c r="D65" s="318">
        <v>2</v>
      </c>
      <c r="E65" s="319" t="s">
        <v>229</v>
      </c>
      <c r="F65" s="33">
        <v>30000</v>
      </c>
      <c r="G65" s="313">
        <v>2</v>
      </c>
      <c r="H65" s="28">
        <v>30000</v>
      </c>
      <c r="I65" s="313"/>
      <c r="J65" s="28"/>
      <c r="K65" s="313"/>
      <c r="L65" s="28"/>
      <c r="M65" s="313"/>
      <c r="N65" s="28"/>
      <c r="O65" s="317"/>
    </row>
    <row r="66" spans="1:15">
      <c r="A66" s="313">
        <v>36</v>
      </c>
      <c r="B66" s="315" t="s">
        <v>744</v>
      </c>
      <c r="C66" s="36">
        <v>25</v>
      </c>
      <c r="D66" s="318">
        <v>100</v>
      </c>
      <c r="E66" s="319" t="s">
        <v>550</v>
      </c>
      <c r="F66" s="33">
        <v>2500</v>
      </c>
      <c r="G66" s="313">
        <v>100</v>
      </c>
      <c r="H66" s="28">
        <v>2500</v>
      </c>
      <c r="I66" s="313"/>
      <c r="J66" s="28"/>
      <c r="K66" s="313"/>
      <c r="L66" s="28"/>
      <c r="M66" s="313"/>
      <c r="N66" s="28"/>
      <c r="O66" s="317"/>
    </row>
    <row r="67" spans="1:15">
      <c r="A67" s="313">
        <v>37</v>
      </c>
      <c r="B67" s="315" t="s">
        <v>745</v>
      </c>
      <c r="C67" s="36">
        <v>2000</v>
      </c>
      <c r="D67" s="318">
        <v>1</v>
      </c>
      <c r="E67" s="319" t="s">
        <v>232</v>
      </c>
      <c r="F67" s="33">
        <v>2000</v>
      </c>
      <c r="G67" s="313">
        <v>1</v>
      </c>
      <c r="H67" s="28">
        <v>2000</v>
      </c>
      <c r="I67" s="313"/>
      <c r="J67" s="28"/>
      <c r="K67" s="313"/>
      <c r="L67" s="28"/>
      <c r="M67" s="313"/>
      <c r="N67" s="28"/>
      <c r="O67" s="317"/>
    </row>
    <row r="68" spans="1:15">
      <c r="A68" s="313">
        <v>38</v>
      </c>
      <c r="B68" s="315" t="s">
        <v>746</v>
      </c>
      <c r="C68" s="36">
        <v>50</v>
      </c>
      <c r="D68" s="318">
        <v>3</v>
      </c>
      <c r="E68" s="319" t="s">
        <v>229</v>
      </c>
      <c r="F68" s="33">
        <v>150</v>
      </c>
      <c r="G68" s="313">
        <v>3</v>
      </c>
      <c r="H68" s="28">
        <v>150</v>
      </c>
      <c r="I68" s="313"/>
      <c r="J68" s="28"/>
      <c r="K68" s="313"/>
      <c r="L68" s="28"/>
      <c r="M68" s="313"/>
      <c r="N68" s="28"/>
      <c r="O68" s="317"/>
    </row>
    <row r="69" spans="1:15">
      <c r="A69" s="313">
        <v>39</v>
      </c>
      <c r="B69" s="315" t="s">
        <v>747</v>
      </c>
      <c r="C69" s="36">
        <v>300</v>
      </c>
      <c r="D69" s="318">
        <v>1</v>
      </c>
      <c r="E69" s="319" t="s">
        <v>232</v>
      </c>
      <c r="F69" s="33">
        <v>300</v>
      </c>
      <c r="G69" s="313">
        <v>1</v>
      </c>
      <c r="H69" s="28">
        <v>300</v>
      </c>
      <c r="I69" s="313"/>
      <c r="J69" s="28"/>
      <c r="K69" s="313"/>
      <c r="L69" s="28"/>
      <c r="M69" s="313"/>
      <c r="N69" s="28"/>
      <c r="O69" s="317"/>
    </row>
    <row r="70" spans="1:15">
      <c r="A70" s="313">
        <v>40</v>
      </c>
      <c r="B70" s="315" t="s">
        <v>748</v>
      </c>
      <c r="C70" s="36">
        <v>2000</v>
      </c>
      <c r="D70" s="318">
        <v>1</v>
      </c>
      <c r="E70" s="319" t="s">
        <v>232</v>
      </c>
      <c r="F70" s="33">
        <v>2000</v>
      </c>
      <c r="G70" s="313">
        <v>1</v>
      </c>
      <c r="H70" s="28">
        <v>2000</v>
      </c>
      <c r="I70" s="313"/>
      <c r="J70" s="28"/>
      <c r="K70" s="313"/>
      <c r="L70" s="28"/>
      <c r="M70" s="313"/>
      <c r="N70" s="28"/>
      <c r="O70" s="317"/>
    </row>
    <row r="71" spans="1:15">
      <c r="A71" s="313">
        <v>41</v>
      </c>
      <c r="B71" s="315" t="s">
        <v>749</v>
      </c>
      <c r="C71" s="36">
        <v>600</v>
      </c>
      <c r="D71" s="318">
        <v>1</v>
      </c>
      <c r="E71" s="319" t="s">
        <v>7</v>
      </c>
      <c r="F71" s="33">
        <v>600</v>
      </c>
      <c r="G71" s="313">
        <v>1</v>
      </c>
      <c r="H71" s="28">
        <v>600</v>
      </c>
      <c r="I71" s="313"/>
      <c r="J71" s="28"/>
      <c r="K71" s="313"/>
      <c r="L71" s="28"/>
      <c r="M71" s="313"/>
      <c r="N71" s="28"/>
      <c r="O71" s="317"/>
    </row>
    <row r="72" spans="1:15">
      <c r="A72" s="313">
        <v>42</v>
      </c>
      <c r="B72" s="276" t="s">
        <v>750</v>
      </c>
      <c r="C72" s="36">
        <v>400</v>
      </c>
      <c r="D72" s="318">
        <v>3</v>
      </c>
      <c r="E72" s="319" t="s">
        <v>199</v>
      </c>
      <c r="F72" s="33">
        <v>400</v>
      </c>
      <c r="G72" s="313">
        <v>4</v>
      </c>
      <c r="H72" s="28">
        <v>400</v>
      </c>
      <c r="I72" s="313"/>
      <c r="J72" s="28"/>
      <c r="K72" s="313"/>
      <c r="L72" s="28"/>
      <c r="M72" s="313"/>
      <c r="N72" s="28"/>
      <c r="O72" s="317"/>
    </row>
    <row r="73" spans="1:15">
      <c r="A73" s="313">
        <v>43</v>
      </c>
      <c r="B73" s="315" t="s">
        <v>751</v>
      </c>
      <c r="C73" s="36">
        <v>400</v>
      </c>
      <c r="D73" s="318">
        <v>2</v>
      </c>
      <c r="E73" s="319" t="s">
        <v>199</v>
      </c>
      <c r="F73" s="33">
        <v>800</v>
      </c>
      <c r="G73" s="313">
        <v>2</v>
      </c>
      <c r="H73" s="28">
        <v>800</v>
      </c>
      <c r="I73" s="313"/>
      <c r="J73" s="28"/>
      <c r="K73" s="313"/>
      <c r="L73" s="28"/>
      <c r="M73" s="313"/>
      <c r="N73" s="28"/>
      <c r="O73" s="317"/>
    </row>
    <row r="74" spans="1:15">
      <c r="A74" s="313">
        <v>44</v>
      </c>
      <c r="B74" s="315" t="s">
        <v>752</v>
      </c>
      <c r="C74" s="36">
        <v>400</v>
      </c>
      <c r="D74" s="318">
        <v>2</v>
      </c>
      <c r="E74" s="319" t="s">
        <v>199</v>
      </c>
      <c r="F74" s="33">
        <v>800</v>
      </c>
      <c r="G74" s="313">
        <v>2</v>
      </c>
      <c r="H74" s="28">
        <v>800</v>
      </c>
      <c r="I74" s="313"/>
      <c r="J74" s="28"/>
      <c r="K74" s="313"/>
      <c r="L74" s="28"/>
      <c r="M74" s="313"/>
      <c r="N74" s="28"/>
      <c r="O74" s="317"/>
    </row>
    <row r="75" spans="1:15">
      <c r="A75" s="313">
        <v>45</v>
      </c>
      <c r="B75" s="315" t="s">
        <v>753</v>
      </c>
      <c r="C75" s="36">
        <v>400</v>
      </c>
      <c r="D75" s="318">
        <v>2</v>
      </c>
      <c r="E75" s="319" t="s">
        <v>199</v>
      </c>
      <c r="F75" s="33">
        <v>800</v>
      </c>
      <c r="G75" s="313">
        <v>2</v>
      </c>
      <c r="H75" s="28">
        <v>800</v>
      </c>
      <c r="I75" s="313"/>
      <c r="J75" s="28"/>
      <c r="K75" s="313"/>
      <c r="L75" s="28"/>
      <c r="M75" s="313"/>
      <c r="N75" s="28"/>
      <c r="O75" s="317"/>
    </row>
    <row r="76" spans="1:15">
      <c r="A76" s="313">
        <v>46</v>
      </c>
      <c r="B76" s="315" t="s">
        <v>754</v>
      </c>
      <c r="C76" s="36">
        <v>30000</v>
      </c>
      <c r="D76" s="318">
        <v>1</v>
      </c>
      <c r="E76" s="319" t="s">
        <v>139</v>
      </c>
      <c r="F76" s="33">
        <v>30000</v>
      </c>
      <c r="G76" s="313">
        <v>1</v>
      </c>
      <c r="H76" s="28">
        <v>30000</v>
      </c>
      <c r="I76" s="313"/>
      <c r="J76" s="28"/>
      <c r="K76" s="313"/>
      <c r="L76" s="28"/>
      <c r="M76" s="313"/>
      <c r="N76" s="28"/>
      <c r="O76" s="317"/>
    </row>
    <row r="77" spans="1:15">
      <c r="A77" s="313" t="s">
        <v>755</v>
      </c>
      <c r="B77" s="315"/>
      <c r="C77" s="36"/>
      <c r="D77" s="318"/>
      <c r="E77" s="319"/>
      <c r="F77" s="33">
        <f>SUM(F60:F76)</f>
        <v>81080</v>
      </c>
      <c r="G77" s="313"/>
      <c r="H77" s="28">
        <f>SUM(H60:H76)</f>
        <v>80705</v>
      </c>
      <c r="I77" s="313"/>
      <c r="J77" s="28">
        <f>SUM(J61:J76)</f>
        <v>375</v>
      </c>
      <c r="K77" s="313"/>
      <c r="L77" s="28"/>
      <c r="M77" s="313"/>
      <c r="N77" s="28"/>
      <c r="O77" s="317"/>
    </row>
    <row r="78" spans="1:15">
      <c r="A78" s="313" t="s">
        <v>756</v>
      </c>
      <c r="B78" s="387"/>
      <c r="C78" s="36"/>
      <c r="D78" s="318"/>
      <c r="E78" s="319"/>
      <c r="F78" s="33">
        <v>8638.9</v>
      </c>
      <c r="G78" s="313"/>
      <c r="H78" s="28">
        <v>1414.4</v>
      </c>
      <c r="I78" s="313"/>
      <c r="J78" s="28">
        <v>7224.5</v>
      </c>
      <c r="K78" s="313"/>
      <c r="L78" s="28"/>
      <c r="M78" s="313"/>
      <c r="N78" s="28"/>
      <c r="O78" s="317"/>
    </row>
    <row r="79" spans="1:15">
      <c r="A79" s="313" t="s">
        <v>3</v>
      </c>
      <c r="B79" s="387"/>
      <c r="C79" s="36"/>
      <c r="D79" s="318"/>
      <c r="E79" s="319"/>
      <c r="F79" s="33">
        <f>SUM(F77:F78)</f>
        <v>89718.9</v>
      </c>
      <c r="G79" s="313"/>
      <c r="H79" s="28">
        <f>SUM(H77:H78)</f>
        <v>82119.399999999994</v>
      </c>
      <c r="I79" s="313"/>
      <c r="J79" s="28">
        <f>SUM(J77:J78)</f>
        <v>7599.5</v>
      </c>
      <c r="K79" s="313"/>
      <c r="L79" s="28"/>
      <c r="M79" s="313"/>
      <c r="N79" s="28"/>
      <c r="O79" s="317"/>
    </row>
    <row r="80" spans="1:15">
      <c r="A80" s="313"/>
      <c r="B80" s="387"/>
      <c r="C80" s="36"/>
      <c r="D80" s="318"/>
      <c r="E80" s="319"/>
      <c r="F80" s="33"/>
      <c r="G80" s="313"/>
      <c r="H80" s="28"/>
      <c r="I80" s="313"/>
      <c r="J80" s="28"/>
      <c r="K80" s="313"/>
      <c r="L80" s="28"/>
      <c r="M80" s="313"/>
      <c r="N80" s="28"/>
      <c r="O80" s="317"/>
    </row>
    <row r="81" spans="1:15">
      <c r="A81" s="313"/>
      <c r="B81" s="315"/>
      <c r="C81" s="29"/>
      <c r="D81" s="318"/>
      <c r="E81" s="319"/>
      <c r="F81" s="33"/>
      <c r="G81" s="313"/>
      <c r="H81" s="28"/>
      <c r="I81" s="313"/>
      <c r="J81" s="28"/>
      <c r="K81" s="313"/>
      <c r="L81" s="28"/>
      <c r="M81" s="313"/>
      <c r="N81" s="28"/>
      <c r="O81" s="317"/>
    </row>
    <row r="82" spans="1:15">
      <c r="A82" s="313"/>
      <c r="B82" s="315"/>
      <c r="C82" s="29"/>
      <c r="D82" s="318"/>
      <c r="E82" s="319"/>
      <c r="F82" s="33"/>
      <c r="G82" s="313"/>
      <c r="H82" s="28"/>
      <c r="I82" s="313"/>
      <c r="J82" s="28"/>
      <c r="K82" s="313"/>
      <c r="L82" s="28"/>
      <c r="M82" s="313"/>
      <c r="N82" s="28"/>
      <c r="O82" s="317"/>
    </row>
    <row r="83" spans="1:15">
      <c r="A83" s="313"/>
      <c r="B83" s="315"/>
      <c r="C83" s="29"/>
      <c r="D83" s="318"/>
      <c r="E83" s="319"/>
      <c r="F83" s="33"/>
      <c r="G83" s="313"/>
      <c r="H83" s="28"/>
      <c r="I83" s="313"/>
      <c r="J83" s="28"/>
      <c r="K83" s="313"/>
      <c r="L83" s="28"/>
      <c r="M83" s="313"/>
      <c r="N83" s="28"/>
      <c r="O83" s="317"/>
    </row>
    <row r="84" spans="1:15">
      <c r="A84" s="313"/>
      <c r="B84" s="315"/>
      <c r="C84" s="29"/>
      <c r="D84" s="318"/>
      <c r="E84" s="319"/>
      <c r="F84" s="33"/>
      <c r="G84" s="313"/>
      <c r="H84" s="28"/>
      <c r="I84" s="313"/>
      <c r="J84" s="28"/>
      <c r="K84" s="313"/>
      <c r="L84" s="28"/>
      <c r="M84" s="313"/>
      <c r="N84" s="28"/>
      <c r="O84" s="317"/>
    </row>
    <row r="85" spans="1:15">
      <c r="A85" s="313"/>
      <c r="B85" s="315"/>
      <c r="C85" s="29"/>
      <c r="D85" s="318"/>
      <c r="E85" s="319"/>
      <c r="F85" s="33"/>
      <c r="G85" s="313"/>
      <c r="H85" s="28"/>
      <c r="I85" s="313"/>
      <c r="J85" s="28"/>
      <c r="K85" s="313"/>
      <c r="L85" s="28"/>
      <c r="M85" s="313"/>
      <c r="N85" s="28"/>
      <c r="O85" s="317"/>
    </row>
    <row r="86" spans="1:15">
      <c r="A86" s="313"/>
      <c r="B86" s="315"/>
      <c r="C86" s="29"/>
      <c r="D86" s="318"/>
      <c r="E86" s="319"/>
      <c r="F86" s="33"/>
      <c r="G86" s="313"/>
      <c r="H86" s="28"/>
      <c r="I86" s="313"/>
      <c r="J86" s="28"/>
      <c r="K86" s="313"/>
      <c r="L86" s="28"/>
      <c r="M86" s="313"/>
      <c r="N86" s="28"/>
      <c r="O86" s="317"/>
    </row>
    <row r="87" spans="1:15">
      <c r="A87" s="313"/>
      <c r="B87" s="315"/>
      <c r="C87" s="29"/>
      <c r="D87" s="318"/>
      <c r="E87" s="319"/>
      <c r="F87" s="33"/>
      <c r="G87" s="313"/>
      <c r="H87" s="28"/>
      <c r="I87" s="313"/>
      <c r="J87" s="28"/>
      <c r="K87" s="313"/>
      <c r="L87" s="28"/>
      <c r="M87" s="313"/>
      <c r="N87" s="28"/>
      <c r="O87" s="317"/>
    </row>
    <row r="88" spans="1:15">
      <c r="A88" s="313"/>
      <c r="B88" s="315"/>
      <c r="C88" s="29"/>
      <c r="D88" s="318"/>
      <c r="E88" s="319"/>
      <c r="F88" s="33"/>
      <c r="G88" s="313"/>
      <c r="H88" s="28"/>
      <c r="I88" s="313"/>
      <c r="J88" s="28"/>
      <c r="K88" s="313"/>
      <c r="L88" s="28"/>
      <c r="M88" s="313"/>
      <c r="N88" s="28"/>
      <c r="O88" s="317"/>
    </row>
    <row r="89" spans="1:15">
      <c r="A89" s="313" t="s">
        <v>66</v>
      </c>
      <c r="B89" s="315"/>
      <c r="C89" s="29"/>
      <c r="D89" s="318"/>
      <c r="E89" s="319"/>
      <c r="F89" s="33"/>
      <c r="G89" s="313"/>
      <c r="H89" s="28"/>
      <c r="I89" s="313"/>
      <c r="J89" s="28"/>
      <c r="K89" s="313"/>
      <c r="L89" s="28"/>
      <c r="M89" s="313"/>
      <c r="N89" s="28"/>
      <c r="O89" s="317"/>
    </row>
    <row r="90" spans="1:15">
      <c r="A90" s="283"/>
      <c r="B90" s="291"/>
      <c r="C90" s="321"/>
      <c r="D90" s="322"/>
      <c r="E90" s="323"/>
      <c r="F90" s="324"/>
      <c r="G90" s="324"/>
      <c r="H90" s="291"/>
      <c r="I90" s="291"/>
      <c r="J90" s="291"/>
      <c r="K90" s="291"/>
      <c r="L90" s="291"/>
      <c r="M90" s="291"/>
      <c r="N90" s="292"/>
    </row>
    <row r="91" spans="1:15">
      <c r="A91" s="325"/>
      <c r="B91" s="324" t="s">
        <v>2</v>
      </c>
      <c r="C91" s="326"/>
      <c r="D91" s="327"/>
      <c r="E91" s="328"/>
      <c r="F91" s="324"/>
      <c r="G91" s="324"/>
      <c r="H91" s="324"/>
      <c r="I91" s="324"/>
      <c r="J91" s="324"/>
      <c r="K91" s="324"/>
      <c r="L91" s="324"/>
      <c r="M91" s="324"/>
      <c r="N91" s="329"/>
    </row>
    <row r="92" spans="1:15">
      <c r="A92" s="325"/>
      <c r="B92" s="324"/>
      <c r="C92" s="326"/>
      <c r="D92" s="327"/>
      <c r="E92" s="328"/>
      <c r="F92" s="324"/>
      <c r="G92" s="324"/>
      <c r="H92" s="324" t="s">
        <v>1</v>
      </c>
      <c r="I92" s="324"/>
      <c r="J92" s="887" t="s">
        <v>274</v>
      </c>
      <c r="K92" s="887"/>
      <c r="L92" s="887"/>
      <c r="M92" s="324"/>
      <c r="N92" s="329"/>
    </row>
    <row r="93" spans="1:15">
      <c r="A93" s="325"/>
      <c r="B93" s="324"/>
      <c r="C93" s="326"/>
      <c r="D93" s="327"/>
      <c r="E93" s="328"/>
      <c r="F93" s="324"/>
      <c r="G93" s="324"/>
      <c r="H93" s="324"/>
      <c r="I93" s="324"/>
      <c r="J93" s="886" t="s">
        <v>0</v>
      </c>
      <c r="K93" s="886"/>
      <c r="L93" s="886"/>
      <c r="M93" s="324"/>
      <c r="N93" s="329"/>
    </row>
    <row r="94" spans="1:15">
      <c r="A94" s="297"/>
      <c r="B94" s="299"/>
      <c r="C94" s="294"/>
      <c r="D94" s="295"/>
      <c r="E94" s="296"/>
      <c r="F94" s="299"/>
      <c r="G94" s="299"/>
      <c r="H94" s="299"/>
      <c r="I94" s="299"/>
      <c r="J94" s="299"/>
      <c r="K94" s="299"/>
      <c r="L94" s="299"/>
      <c r="M94" s="299"/>
      <c r="N94" s="298"/>
    </row>
  </sheetData>
  <sheetProtection password="CCFC" sheet="1" objects="1" scenarios="1" selectLockedCells="1" selectUnlockedCells="1"/>
  <mergeCells count="20">
    <mergeCell ref="A2:O2"/>
    <mergeCell ref="A3:O3"/>
    <mergeCell ref="G8:N8"/>
    <mergeCell ref="D9:E9"/>
    <mergeCell ref="G9:H9"/>
    <mergeCell ref="I9:J9"/>
    <mergeCell ref="K9:L9"/>
    <mergeCell ref="M9:N9"/>
    <mergeCell ref="K58:L58"/>
    <mergeCell ref="M58:N58"/>
    <mergeCell ref="J92:L92"/>
    <mergeCell ref="J93:L93"/>
    <mergeCell ref="J44:L44"/>
    <mergeCell ref="J45:L45"/>
    <mergeCell ref="A51:O51"/>
    <mergeCell ref="A52:O52"/>
    <mergeCell ref="G57:N57"/>
    <mergeCell ref="D58:E58"/>
    <mergeCell ref="G58:H58"/>
    <mergeCell ref="I58:J5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topLeftCell="A88" workbookViewId="0">
      <selection activeCell="L47" sqref="L47"/>
    </sheetView>
  </sheetViews>
  <sheetFormatPr defaultRowHeight="15"/>
  <cols>
    <col min="2" max="2" width="30.7109375" customWidth="1"/>
    <col min="6" max="6" width="11.710937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757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758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106</v>
      </c>
      <c r="L6" s="291"/>
      <c r="M6" s="291"/>
      <c r="N6" s="292"/>
    </row>
    <row r="7" spans="1:15">
      <c r="A7" s="293" t="s">
        <v>759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760</v>
      </c>
      <c r="C11" s="36">
        <v>220</v>
      </c>
      <c r="D11" s="318">
        <v>5</v>
      </c>
      <c r="E11" s="319"/>
      <c r="F11" s="33">
        <v>1100</v>
      </c>
      <c r="G11" s="313">
        <v>5</v>
      </c>
      <c r="H11" s="28">
        <v>880</v>
      </c>
      <c r="I11" s="313">
        <v>1</v>
      </c>
      <c r="J11" s="28">
        <v>220</v>
      </c>
      <c r="K11" s="313"/>
      <c r="L11" s="28"/>
      <c r="M11" s="313"/>
      <c r="N11" s="28"/>
      <c r="O11" s="317"/>
    </row>
    <row r="12" spans="1:15">
      <c r="A12" s="313">
        <v>2</v>
      </c>
      <c r="B12" s="315" t="s">
        <v>761</v>
      </c>
      <c r="C12" s="36">
        <v>200</v>
      </c>
      <c r="D12" s="318">
        <v>5</v>
      </c>
      <c r="E12" s="319"/>
      <c r="F12" s="33">
        <v>1000</v>
      </c>
      <c r="G12" s="313">
        <v>5</v>
      </c>
      <c r="H12" s="28">
        <v>800</v>
      </c>
      <c r="I12" s="313">
        <v>1</v>
      </c>
      <c r="J12" s="28">
        <v>200</v>
      </c>
      <c r="K12" s="313"/>
      <c r="L12" s="28"/>
      <c r="M12" s="313"/>
      <c r="N12" s="28"/>
      <c r="O12" s="317"/>
    </row>
    <row r="13" spans="1:15">
      <c r="A13" s="313">
        <v>3</v>
      </c>
      <c r="B13" s="315" t="s">
        <v>762</v>
      </c>
      <c r="C13" s="36">
        <v>210</v>
      </c>
      <c r="D13" s="318">
        <v>8</v>
      </c>
      <c r="E13" s="319"/>
      <c r="F13" s="33">
        <v>1680</v>
      </c>
      <c r="G13" s="313">
        <v>8</v>
      </c>
      <c r="H13" s="28">
        <v>840</v>
      </c>
      <c r="I13" s="313">
        <v>4</v>
      </c>
      <c r="J13" s="28">
        <v>840</v>
      </c>
      <c r="K13" s="313"/>
      <c r="L13" s="28"/>
      <c r="M13" s="313"/>
      <c r="N13" s="28"/>
      <c r="O13" s="317"/>
    </row>
    <row r="14" spans="1:15">
      <c r="A14" s="313">
        <v>4</v>
      </c>
      <c r="B14" s="315" t="s">
        <v>763</v>
      </c>
      <c r="C14" s="29">
        <v>240</v>
      </c>
      <c r="D14" s="318">
        <v>1</v>
      </c>
      <c r="E14" s="319"/>
      <c r="F14" s="33">
        <v>240</v>
      </c>
      <c r="G14" s="313">
        <v>1</v>
      </c>
      <c r="H14" s="28"/>
      <c r="I14" s="313"/>
      <c r="J14" s="28"/>
      <c r="K14" s="313"/>
      <c r="L14" s="28"/>
      <c r="M14" s="313">
        <v>1</v>
      </c>
      <c r="N14" s="28">
        <v>240</v>
      </c>
      <c r="O14" s="317"/>
    </row>
    <row r="15" spans="1:15">
      <c r="A15" s="313">
        <v>5</v>
      </c>
      <c r="B15" s="315" t="s">
        <v>764</v>
      </c>
      <c r="C15" s="29">
        <v>520</v>
      </c>
      <c r="D15" s="318">
        <v>2</v>
      </c>
      <c r="E15" s="319"/>
      <c r="F15" s="33">
        <v>1040</v>
      </c>
      <c r="G15" s="313">
        <v>2</v>
      </c>
      <c r="H15" s="28">
        <v>520</v>
      </c>
      <c r="I15" s="313">
        <v>1</v>
      </c>
      <c r="J15" s="28">
        <v>520</v>
      </c>
      <c r="K15" s="313"/>
      <c r="L15" s="28"/>
      <c r="M15" s="313"/>
      <c r="N15" s="28"/>
      <c r="O15" s="317"/>
    </row>
    <row r="16" spans="1:15">
      <c r="A16" s="313">
        <v>6</v>
      </c>
      <c r="B16" s="315" t="s">
        <v>765</v>
      </c>
      <c r="C16" s="36">
        <v>520</v>
      </c>
      <c r="D16" s="318">
        <v>1</v>
      </c>
      <c r="E16" s="319"/>
      <c r="F16" s="33">
        <v>520</v>
      </c>
      <c r="G16" s="313">
        <v>1</v>
      </c>
      <c r="H16" s="28">
        <v>520</v>
      </c>
      <c r="I16" s="313"/>
      <c r="J16" s="28"/>
      <c r="K16" s="313"/>
      <c r="L16" s="28"/>
      <c r="M16" s="313"/>
      <c r="N16" s="28"/>
      <c r="O16" s="317"/>
    </row>
    <row r="17" spans="1:15">
      <c r="A17" s="313">
        <v>7</v>
      </c>
      <c r="B17" s="315" t="s">
        <v>766</v>
      </c>
      <c r="C17" s="36">
        <v>520</v>
      </c>
      <c r="D17" s="318">
        <v>1</v>
      </c>
      <c r="E17" s="319"/>
      <c r="F17" s="33">
        <v>520</v>
      </c>
      <c r="G17" s="313">
        <v>1</v>
      </c>
      <c r="H17" s="28">
        <v>520</v>
      </c>
      <c r="I17" s="313"/>
      <c r="J17" s="28"/>
      <c r="K17" s="313"/>
      <c r="L17" s="28"/>
      <c r="M17" s="313"/>
      <c r="N17" s="28"/>
      <c r="O17" s="317"/>
    </row>
    <row r="18" spans="1:15">
      <c r="A18" s="313">
        <v>8</v>
      </c>
      <c r="B18" s="315" t="s">
        <v>767</v>
      </c>
      <c r="C18" s="36">
        <v>520</v>
      </c>
      <c r="D18" s="318">
        <v>1</v>
      </c>
      <c r="E18" s="319"/>
      <c r="F18" s="33">
        <v>520</v>
      </c>
      <c r="G18" s="313">
        <v>1</v>
      </c>
      <c r="H18" s="28">
        <v>520</v>
      </c>
      <c r="I18" s="313"/>
      <c r="J18" s="28"/>
      <c r="K18" s="313"/>
      <c r="L18" s="28"/>
      <c r="M18" s="313"/>
      <c r="N18" s="28"/>
      <c r="O18" s="317"/>
    </row>
    <row r="19" spans="1:15">
      <c r="A19" s="313">
        <v>9</v>
      </c>
      <c r="B19" s="315" t="s">
        <v>768</v>
      </c>
      <c r="C19" s="36">
        <v>15</v>
      </c>
      <c r="D19" s="318">
        <v>12</v>
      </c>
      <c r="E19" s="319"/>
      <c r="F19" s="33">
        <v>180</v>
      </c>
      <c r="G19" s="313">
        <v>12</v>
      </c>
      <c r="H19" s="28">
        <v>60</v>
      </c>
      <c r="I19" s="313">
        <v>4</v>
      </c>
      <c r="J19" s="28">
        <v>60</v>
      </c>
      <c r="K19" s="313">
        <v>2</v>
      </c>
      <c r="L19" s="28">
        <v>30</v>
      </c>
      <c r="M19" s="313">
        <v>2</v>
      </c>
      <c r="N19" s="28">
        <v>30</v>
      </c>
      <c r="O19" s="317"/>
    </row>
    <row r="20" spans="1:15">
      <c r="A20" s="313">
        <v>10</v>
      </c>
      <c r="B20" s="387" t="s">
        <v>769</v>
      </c>
      <c r="C20" s="36">
        <v>15</v>
      </c>
      <c r="D20" s="318">
        <v>12</v>
      </c>
      <c r="E20" s="319"/>
      <c r="F20" s="33">
        <v>180</v>
      </c>
      <c r="G20" s="313">
        <v>12</v>
      </c>
      <c r="H20" s="28">
        <v>60</v>
      </c>
      <c r="I20" s="313">
        <v>4</v>
      </c>
      <c r="J20" s="28">
        <v>60</v>
      </c>
      <c r="K20" s="313">
        <v>2</v>
      </c>
      <c r="L20" s="28">
        <v>30</v>
      </c>
      <c r="M20" s="313">
        <v>2</v>
      </c>
      <c r="N20" s="28">
        <v>30</v>
      </c>
      <c r="O20" s="317"/>
    </row>
    <row r="21" spans="1:15">
      <c r="A21" s="313">
        <v>11</v>
      </c>
      <c r="B21" s="315" t="s">
        <v>770</v>
      </c>
      <c r="C21" s="36">
        <v>15</v>
      </c>
      <c r="D21" s="318">
        <v>3</v>
      </c>
      <c r="E21" s="319"/>
      <c r="F21" s="33">
        <v>45</v>
      </c>
      <c r="G21" s="313">
        <v>3</v>
      </c>
      <c r="H21" s="28">
        <v>15</v>
      </c>
      <c r="I21" s="313">
        <v>1</v>
      </c>
      <c r="J21" s="28">
        <v>15</v>
      </c>
      <c r="K21" s="313"/>
      <c r="L21" s="28"/>
      <c r="M21" s="313">
        <v>1</v>
      </c>
      <c r="N21" s="28">
        <v>15</v>
      </c>
      <c r="O21" s="317"/>
    </row>
    <row r="22" spans="1:15">
      <c r="A22" s="313">
        <v>12</v>
      </c>
      <c r="B22" s="315" t="s">
        <v>95</v>
      </c>
      <c r="C22" s="36">
        <v>50</v>
      </c>
      <c r="D22" s="318">
        <v>5</v>
      </c>
      <c r="E22" s="319"/>
      <c r="F22" s="33">
        <v>250</v>
      </c>
      <c r="G22" s="313">
        <v>5</v>
      </c>
      <c r="H22" s="28">
        <v>50</v>
      </c>
      <c r="I22" s="313">
        <v>2</v>
      </c>
      <c r="J22" s="28">
        <v>100</v>
      </c>
      <c r="K22" s="313">
        <v>1</v>
      </c>
      <c r="L22" s="28">
        <v>500</v>
      </c>
      <c r="M22" s="313">
        <v>1</v>
      </c>
      <c r="N22" s="28">
        <v>50</v>
      </c>
      <c r="O22" s="317"/>
    </row>
    <row r="23" spans="1:15">
      <c r="A23" s="313">
        <v>13</v>
      </c>
      <c r="B23" s="315" t="s">
        <v>771</v>
      </c>
      <c r="C23" s="36">
        <v>60</v>
      </c>
      <c r="D23" s="318">
        <v>2</v>
      </c>
      <c r="E23" s="319"/>
      <c r="F23" s="33">
        <v>120</v>
      </c>
      <c r="G23" s="313">
        <v>2</v>
      </c>
      <c r="H23" s="28">
        <v>60</v>
      </c>
      <c r="I23" s="313">
        <v>1</v>
      </c>
      <c r="J23" s="28">
        <v>60</v>
      </c>
      <c r="K23" s="313"/>
      <c r="L23" s="28"/>
      <c r="M23" s="313"/>
      <c r="N23" s="28"/>
      <c r="O23" s="317"/>
    </row>
    <row r="24" spans="1:15">
      <c r="A24" s="313">
        <v>14</v>
      </c>
      <c r="B24" s="315" t="s">
        <v>772</v>
      </c>
      <c r="C24" s="36">
        <v>60</v>
      </c>
      <c r="D24" s="318">
        <v>2</v>
      </c>
      <c r="E24" s="319"/>
      <c r="F24" s="33">
        <v>120</v>
      </c>
      <c r="G24" s="313">
        <v>2</v>
      </c>
      <c r="H24" s="28">
        <v>60</v>
      </c>
      <c r="I24" s="313">
        <v>1</v>
      </c>
      <c r="J24" s="28">
        <v>60</v>
      </c>
      <c r="K24" s="313"/>
      <c r="L24" s="28"/>
      <c r="M24" s="313"/>
      <c r="N24" s="28"/>
      <c r="O24" s="317"/>
    </row>
    <row r="25" spans="1:15">
      <c r="A25" s="313">
        <v>15</v>
      </c>
      <c r="B25" s="315" t="s">
        <v>749</v>
      </c>
      <c r="C25" s="36">
        <v>450</v>
      </c>
      <c r="D25" s="318">
        <v>1</v>
      </c>
      <c r="E25" s="319"/>
      <c r="F25" s="33">
        <v>450</v>
      </c>
      <c r="G25" s="313">
        <v>1</v>
      </c>
      <c r="H25" s="28">
        <v>450</v>
      </c>
      <c r="I25" s="313"/>
      <c r="J25" s="28"/>
      <c r="K25" s="313"/>
      <c r="L25" s="28"/>
      <c r="M25" s="313"/>
      <c r="N25" s="28"/>
      <c r="O25" s="317"/>
    </row>
    <row r="26" spans="1:15">
      <c r="A26" s="313">
        <v>16</v>
      </c>
      <c r="B26" s="315" t="s">
        <v>773</v>
      </c>
      <c r="C26" s="36">
        <v>50</v>
      </c>
      <c r="D26" s="318">
        <v>2</v>
      </c>
      <c r="E26" s="319"/>
      <c r="F26" s="33">
        <v>100</v>
      </c>
      <c r="G26" s="313">
        <v>2</v>
      </c>
      <c r="H26" s="28">
        <v>50</v>
      </c>
      <c r="I26" s="313">
        <v>1</v>
      </c>
      <c r="J26" s="28">
        <v>50</v>
      </c>
      <c r="K26" s="313"/>
      <c r="L26" s="28"/>
      <c r="M26" s="313"/>
      <c r="N26" s="28"/>
      <c r="O26" s="317"/>
    </row>
    <row r="27" spans="1:15">
      <c r="A27" s="313">
        <v>17</v>
      </c>
      <c r="B27" s="315" t="s">
        <v>774</v>
      </c>
      <c r="C27" s="36">
        <v>40</v>
      </c>
      <c r="D27" s="318">
        <v>5</v>
      </c>
      <c r="E27" s="319"/>
      <c r="F27" s="33">
        <v>200</v>
      </c>
      <c r="G27" s="313">
        <v>5</v>
      </c>
      <c r="H27" s="28">
        <v>80</v>
      </c>
      <c r="I27" s="313">
        <v>2</v>
      </c>
      <c r="J27" s="28">
        <v>80</v>
      </c>
      <c r="K27" s="313">
        <v>1</v>
      </c>
      <c r="L27" s="28">
        <v>40</v>
      </c>
      <c r="M27" s="313"/>
      <c r="N27" s="28"/>
      <c r="O27" s="317"/>
    </row>
    <row r="28" spans="1:15">
      <c r="A28" s="313">
        <v>18</v>
      </c>
      <c r="B28" s="315" t="s">
        <v>775</v>
      </c>
      <c r="C28" s="36">
        <v>6.5</v>
      </c>
      <c r="D28" s="318">
        <v>12</v>
      </c>
      <c r="E28" s="319"/>
      <c r="F28" s="33">
        <v>78</v>
      </c>
      <c r="G28" s="313">
        <v>12</v>
      </c>
      <c r="H28" s="28">
        <v>26</v>
      </c>
      <c r="I28" s="313">
        <v>4</v>
      </c>
      <c r="J28" s="28">
        <v>26</v>
      </c>
      <c r="K28" s="313">
        <v>2</v>
      </c>
      <c r="L28" s="28">
        <v>13</v>
      </c>
      <c r="M28" s="313">
        <v>2</v>
      </c>
      <c r="N28" s="28">
        <v>13</v>
      </c>
      <c r="O28" s="317"/>
    </row>
    <row r="29" spans="1:15">
      <c r="A29" s="313">
        <v>19</v>
      </c>
      <c r="B29" s="315" t="s">
        <v>85</v>
      </c>
      <c r="C29" s="36">
        <v>5</v>
      </c>
      <c r="D29" s="318">
        <v>12</v>
      </c>
      <c r="E29" s="319"/>
      <c r="F29" s="33">
        <v>60</v>
      </c>
      <c r="G29" s="313">
        <v>12</v>
      </c>
      <c r="H29" s="28">
        <v>20</v>
      </c>
      <c r="I29" s="313">
        <v>4</v>
      </c>
      <c r="J29" s="28">
        <v>20</v>
      </c>
      <c r="K29" s="313">
        <v>2</v>
      </c>
      <c r="L29" s="28">
        <v>10</v>
      </c>
      <c r="M29" s="313">
        <v>2</v>
      </c>
      <c r="N29" s="28">
        <v>10</v>
      </c>
      <c r="O29" s="317"/>
    </row>
    <row r="30" spans="1:15">
      <c r="A30" s="313">
        <v>20</v>
      </c>
      <c r="B30" s="315" t="s">
        <v>83</v>
      </c>
      <c r="C30" s="36">
        <v>100</v>
      </c>
      <c r="D30" s="318">
        <v>1</v>
      </c>
      <c r="E30" s="319"/>
      <c r="F30" s="33">
        <v>100</v>
      </c>
      <c r="G30" s="313">
        <v>1</v>
      </c>
      <c r="H30" s="28">
        <v>100</v>
      </c>
      <c r="I30" s="313"/>
      <c r="J30" s="28"/>
      <c r="K30" s="313"/>
      <c r="L30" s="28"/>
      <c r="M30" s="313"/>
      <c r="N30" s="28"/>
      <c r="O30" s="317"/>
    </row>
    <row r="31" spans="1:15">
      <c r="A31" s="313">
        <v>21</v>
      </c>
      <c r="B31" s="315" t="s">
        <v>776</v>
      </c>
      <c r="C31" s="36">
        <v>12</v>
      </c>
      <c r="D31" s="318">
        <v>20</v>
      </c>
      <c r="E31" s="319"/>
      <c r="F31" s="33">
        <v>240</v>
      </c>
      <c r="G31" s="313">
        <v>10</v>
      </c>
      <c r="H31" s="28">
        <v>120</v>
      </c>
      <c r="I31" s="313">
        <v>10</v>
      </c>
      <c r="J31" s="28">
        <v>120</v>
      </c>
      <c r="K31" s="313"/>
      <c r="L31" s="28"/>
      <c r="M31" s="313"/>
      <c r="N31" s="28"/>
      <c r="O31" s="317"/>
    </row>
    <row r="32" spans="1:15">
      <c r="A32" s="313">
        <v>22</v>
      </c>
      <c r="B32" s="315" t="s">
        <v>80</v>
      </c>
      <c r="C32" s="29">
        <v>250</v>
      </c>
      <c r="D32" s="318">
        <v>1</v>
      </c>
      <c r="E32" s="319"/>
      <c r="F32" s="33">
        <v>250</v>
      </c>
      <c r="G32" s="313">
        <v>1</v>
      </c>
      <c r="H32" s="28">
        <v>250</v>
      </c>
      <c r="I32" s="313"/>
      <c r="J32" s="28">
        <v>40</v>
      </c>
      <c r="K32" s="313"/>
      <c r="L32" s="28"/>
      <c r="M32" s="313"/>
      <c r="N32" s="28"/>
      <c r="O32" s="317"/>
    </row>
    <row r="33" spans="1:15">
      <c r="A33" s="313">
        <v>23</v>
      </c>
      <c r="B33" s="315" t="s">
        <v>702</v>
      </c>
      <c r="C33" s="29">
        <v>40</v>
      </c>
      <c r="D33" s="318">
        <v>5</v>
      </c>
      <c r="E33" s="319"/>
      <c r="F33" s="33">
        <v>200</v>
      </c>
      <c r="G33" s="313">
        <v>2</v>
      </c>
      <c r="H33" s="28">
        <v>80</v>
      </c>
      <c r="I33" s="313">
        <v>1</v>
      </c>
      <c r="J33" s="28"/>
      <c r="K33" s="313">
        <v>1</v>
      </c>
      <c r="L33" s="28">
        <v>40</v>
      </c>
      <c r="M33" s="313">
        <v>1</v>
      </c>
      <c r="N33" s="28">
        <v>40</v>
      </c>
      <c r="O33" s="317"/>
    </row>
    <row r="34" spans="1:15">
      <c r="A34" s="313">
        <v>24</v>
      </c>
      <c r="B34" s="315" t="s">
        <v>31</v>
      </c>
      <c r="C34" s="29">
        <v>150</v>
      </c>
      <c r="D34" s="318">
        <v>1</v>
      </c>
      <c r="E34" s="319"/>
      <c r="F34" s="33">
        <v>150</v>
      </c>
      <c r="G34" s="313">
        <v>1</v>
      </c>
      <c r="H34" s="28">
        <v>150</v>
      </c>
      <c r="I34" s="313"/>
      <c r="J34" s="28">
        <v>25</v>
      </c>
      <c r="K34" s="313"/>
      <c r="L34" s="28"/>
      <c r="M34" s="313"/>
      <c r="N34" s="28"/>
      <c r="O34" s="317"/>
    </row>
    <row r="35" spans="1:15">
      <c r="A35" s="402">
        <v>25</v>
      </c>
      <c r="B35" s="315" t="s">
        <v>29</v>
      </c>
      <c r="C35" s="29">
        <v>25</v>
      </c>
      <c r="D35" s="318">
        <v>3</v>
      </c>
      <c r="E35" s="319"/>
      <c r="F35" s="33">
        <v>75</v>
      </c>
      <c r="G35" s="313">
        <v>1</v>
      </c>
      <c r="H35" s="28">
        <v>25</v>
      </c>
      <c r="I35" s="313">
        <v>1</v>
      </c>
      <c r="J35" s="28">
        <v>30</v>
      </c>
      <c r="K35" s="313">
        <v>1</v>
      </c>
      <c r="L35" s="28">
        <v>25</v>
      </c>
      <c r="M35" s="313"/>
      <c r="N35" s="28"/>
      <c r="O35" s="317"/>
    </row>
    <row r="36" spans="1:15">
      <c r="A36" s="402">
        <v>26</v>
      </c>
      <c r="B36" s="315" t="s">
        <v>777</v>
      </c>
      <c r="C36" s="29">
        <v>15</v>
      </c>
      <c r="D36" s="318">
        <v>5</v>
      </c>
      <c r="E36" s="319"/>
      <c r="F36" s="33">
        <v>75</v>
      </c>
      <c r="G36" s="313">
        <v>2</v>
      </c>
      <c r="H36" s="28">
        <v>30</v>
      </c>
      <c r="I36" s="313">
        <v>2</v>
      </c>
      <c r="J36" s="28"/>
      <c r="K36" s="313">
        <v>1</v>
      </c>
      <c r="L36" s="28">
        <v>15</v>
      </c>
      <c r="M36" s="313"/>
      <c r="N36" s="28"/>
      <c r="O36" s="317"/>
    </row>
    <row r="37" spans="1:15">
      <c r="A37" s="402">
        <v>27</v>
      </c>
      <c r="B37" s="315" t="s">
        <v>24</v>
      </c>
      <c r="C37" s="29">
        <v>150</v>
      </c>
      <c r="D37" s="318">
        <v>1</v>
      </c>
      <c r="E37" s="319"/>
      <c r="F37" s="33">
        <v>150</v>
      </c>
      <c r="G37" s="313">
        <v>1</v>
      </c>
      <c r="H37" s="28">
        <v>150</v>
      </c>
      <c r="I37" s="313"/>
      <c r="J37" s="28">
        <v>75</v>
      </c>
      <c r="K37" s="313"/>
      <c r="L37" s="28"/>
      <c r="M37" s="313"/>
      <c r="N37" s="28"/>
      <c r="O37" s="317"/>
    </row>
    <row r="38" spans="1:15">
      <c r="A38" s="402">
        <v>28</v>
      </c>
      <c r="B38" s="315" t="s">
        <v>778</v>
      </c>
      <c r="C38" s="29">
        <v>25</v>
      </c>
      <c r="D38" s="318">
        <v>12</v>
      </c>
      <c r="E38" s="319"/>
      <c r="F38" s="33">
        <v>300</v>
      </c>
      <c r="G38" s="313">
        <v>3</v>
      </c>
      <c r="H38" s="28">
        <v>75</v>
      </c>
      <c r="I38" s="313">
        <v>3</v>
      </c>
      <c r="J38" s="28"/>
      <c r="K38" s="313">
        <v>3</v>
      </c>
      <c r="L38" s="28">
        <v>75</v>
      </c>
      <c r="M38" s="313">
        <v>2</v>
      </c>
      <c r="N38" s="28">
        <v>75</v>
      </c>
      <c r="O38" s="317"/>
    </row>
    <row r="39" spans="1:15">
      <c r="A39" s="313" t="s">
        <v>779</v>
      </c>
      <c r="B39" s="315"/>
      <c r="C39" s="29"/>
      <c r="D39" s="318"/>
      <c r="E39" s="319"/>
      <c r="F39" s="33">
        <v>9943</v>
      </c>
      <c r="G39" s="313"/>
      <c r="H39" s="28"/>
      <c r="I39" s="313"/>
      <c r="J39" s="28"/>
      <c r="K39" s="313"/>
      <c r="L39" s="28"/>
      <c r="M39" s="313"/>
      <c r="N39" s="28"/>
      <c r="O39" s="317"/>
    </row>
    <row r="40" spans="1:15">
      <c r="A40" s="283"/>
      <c r="B40" s="291"/>
      <c r="C40" s="321"/>
      <c r="D40" s="322"/>
      <c r="E40" s="323"/>
      <c r="F40" s="324"/>
      <c r="G40" s="324"/>
      <c r="H40" s="291"/>
      <c r="I40" s="291"/>
      <c r="J40" s="291"/>
      <c r="K40" s="291"/>
      <c r="L40" s="291"/>
      <c r="M40" s="291"/>
      <c r="N40" s="292"/>
    </row>
    <row r="41" spans="1:15">
      <c r="A41" s="325"/>
      <c r="B41" s="324" t="s">
        <v>2</v>
      </c>
      <c r="C41" s="326"/>
      <c r="D41" s="327"/>
      <c r="E41" s="328"/>
      <c r="F41" s="324"/>
      <c r="G41" s="324"/>
      <c r="H41" s="324"/>
      <c r="I41" s="324"/>
      <c r="J41" s="324"/>
      <c r="K41" s="324"/>
      <c r="L41" s="324"/>
      <c r="M41" s="324"/>
      <c r="N41" s="329"/>
    </row>
    <row r="42" spans="1:15">
      <c r="A42" s="325"/>
      <c r="B42" s="324"/>
      <c r="C42" s="326"/>
      <c r="D42" s="327"/>
      <c r="E42" s="328"/>
      <c r="F42" s="324"/>
      <c r="G42" s="324"/>
      <c r="H42" s="324" t="s">
        <v>1</v>
      </c>
      <c r="I42" s="324"/>
      <c r="J42" s="887" t="s">
        <v>780</v>
      </c>
      <c r="K42" s="887"/>
      <c r="L42" s="887"/>
      <c r="M42" s="324"/>
      <c r="N42" s="329"/>
    </row>
    <row r="43" spans="1:15">
      <c r="A43" s="325"/>
      <c r="B43" s="324"/>
      <c r="C43" s="326"/>
      <c r="D43" s="327"/>
      <c r="E43" s="328"/>
      <c r="F43" s="324"/>
      <c r="G43" s="324"/>
      <c r="H43" s="324"/>
      <c r="I43" s="324"/>
      <c r="J43" s="886" t="s">
        <v>0</v>
      </c>
      <c r="K43" s="886"/>
      <c r="L43" s="886"/>
      <c r="M43" s="324"/>
      <c r="N43" s="329"/>
    </row>
    <row r="44" spans="1:15">
      <c r="A44" s="297"/>
      <c r="B44" s="299"/>
      <c r="C44" s="294"/>
      <c r="D44" s="295"/>
      <c r="E44" s="296"/>
      <c r="F44" s="299"/>
      <c r="G44" s="299"/>
      <c r="H44" s="299"/>
      <c r="I44" s="299"/>
      <c r="J44" s="299"/>
      <c r="K44" s="299"/>
      <c r="L44" s="299"/>
      <c r="M44" s="299"/>
      <c r="N44" s="298"/>
    </row>
    <row r="45" spans="1:15">
      <c r="A45" s="276"/>
      <c r="B45" s="276"/>
      <c r="C45" s="277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5">
      <c r="A46" s="276"/>
      <c r="B46" s="276"/>
      <c r="C46" s="277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</row>
    <row r="47" spans="1:15">
      <c r="A47" s="276"/>
      <c r="B47" s="276"/>
      <c r="C47" s="277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5">
      <c r="A48" s="276"/>
      <c r="B48" s="276"/>
      <c r="C48" s="277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>
      <c r="A50" s="276"/>
      <c r="B50" s="276"/>
      <c r="C50" s="277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5">
      <c r="A51" s="276"/>
      <c r="B51" s="276"/>
      <c r="C51" s="277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</row>
    <row r="52" spans="1:15">
      <c r="A52" s="276"/>
      <c r="B52" s="276"/>
      <c r="C52" s="277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</row>
    <row r="53" spans="1:15">
      <c r="A53" s="276"/>
      <c r="B53" s="276"/>
      <c r="C53" s="277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</row>
    <row r="54" spans="1:15">
      <c r="A54" s="276" t="s">
        <v>65</v>
      </c>
      <c r="B54" s="276"/>
      <c r="C54" s="277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</row>
    <row r="55" spans="1:15">
      <c r="A55" s="879" t="s">
        <v>61</v>
      </c>
      <c r="B55" s="879"/>
      <c r="C55" s="879"/>
      <c r="D55" s="879"/>
      <c r="E55" s="879"/>
      <c r="F55" s="879"/>
      <c r="G55" s="879"/>
      <c r="H55" s="879"/>
      <c r="I55" s="879"/>
      <c r="J55" s="879"/>
      <c r="K55" s="879"/>
      <c r="L55" s="879"/>
      <c r="M55" s="879"/>
      <c r="N55" s="879"/>
      <c r="O55" s="879"/>
    </row>
    <row r="56" spans="1:15">
      <c r="A56" s="880" t="s">
        <v>757</v>
      </c>
      <c r="B56" s="880"/>
      <c r="C56" s="880"/>
      <c r="D56" s="880"/>
      <c r="E56" s="880"/>
      <c r="F56" s="880"/>
      <c r="G56" s="880"/>
      <c r="H56" s="880"/>
      <c r="I56" s="880"/>
      <c r="J56" s="880"/>
      <c r="K56" s="880"/>
      <c r="L56" s="880"/>
      <c r="M56" s="880"/>
      <c r="N56" s="880"/>
      <c r="O56" s="880"/>
    </row>
    <row r="57" spans="1:15">
      <c r="A57" s="276"/>
      <c r="B57" s="276"/>
      <c r="C57" s="278"/>
      <c r="D57" s="279"/>
      <c r="E57" s="280"/>
      <c r="F57" s="281"/>
      <c r="G57" s="276"/>
      <c r="H57" s="276"/>
      <c r="I57" s="276"/>
      <c r="J57" s="276"/>
      <c r="K57" s="276"/>
      <c r="L57" s="276"/>
      <c r="M57" s="276"/>
      <c r="N57" s="276"/>
    </row>
    <row r="58" spans="1:15">
      <c r="A58" s="282" t="s">
        <v>781</v>
      </c>
      <c r="B58" s="282"/>
      <c r="C58" s="278"/>
      <c r="D58" s="279"/>
      <c r="E58" s="280"/>
      <c r="F58" s="276"/>
      <c r="G58" s="276"/>
      <c r="H58" s="276"/>
      <c r="I58" s="276"/>
      <c r="J58" s="276"/>
      <c r="K58" s="276"/>
      <c r="L58" s="276"/>
      <c r="M58" s="276"/>
      <c r="N58" s="276"/>
    </row>
    <row r="59" spans="1:15">
      <c r="A59" s="283" t="s">
        <v>554</v>
      </c>
      <c r="B59" s="284"/>
      <c r="C59" s="285"/>
      <c r="D59" s="286"/>
      <c r="E59" s="287"/>
      <c r="F59" s="288" t="s">
        <v>57</v>
      </c>
      <c r="G59" s="289"/>
      <c r="H59" s="289"/>
      <c r="I59" s="289"/>
      <c r="J59" s="290"/>
      <c r="K59" s="291" t="s">
        <v>738</v>
      </c>
      <c r="L59" s="291"/>
      <c r="M59" s="291"/>
      <c r="N59" s="292"/>
    </row>
    <row r="60" spans="1:15">
      <c r="A60" s="293" t="s">
        <v>759</v>
      </c>
      <c r="B60" s="282"/>
      <c r="C60" s="294"/>
      <c r="D60" s="295"/>
      <c r="E60" s="296"/>
      <c r="F60" s="297" t="s">
        <v>54</v>
      </c>
      <c r="G60" s="297" t="s">
        <v>53</v>
      </c>
      <c r="H60" s="298"/>
      <c r="I60" s="288" t="s">
        <v>52</v>
      </c>
      <c r="J60" s="290"/>
      <c r="K60" s="299" t="s">
        <v>51</v>
      </c>
      <c r="L60" s="299"/>
      <c r="M60" s="299"/>
      <c r="N60" s="298"/>
    </row>
    <row r="61" spans="1:15">
      <c r="A61" s="300"/>
      <c r="B61" s="283"/>
      <c r="C61" s="301"/>
      <c r="D61" s="302"/>
      <c r="E61" s="303"/>
      <c r="F61" s="283"/>
      <c r="G61" s="881" t="s">
        <v>50</v>
      </c>
      <c r="H61" s="882"/>
      <c r="I61" s="882"/>
      <c r="J61" s="882"/>
      <c r="K61" s="882"/>
      <c r="L61" s="882"/>
      <c r="M61" s="882"/>
      <c r="N61" s="883"/>
    </row>
    <row r="62" spans="1:15">
      <c r="A62" s="304" t="s">
        <v>49</v>
      </c>
      <c r="B62" s="375" t="s">
        <v>48</v>
      </c>
      <c r="C62" s="306" t="s">
        <v>47</v>
      </c>
      <c r="D62" s="884" t="s">
        <v>46</v>
      </c>
      <c r="E62" s="885"/>
      <c r="F62" s="375" t="s">
        <v>45</v>
      </c>
      <c r="G62" s="881" t="s">
        <v>44</v>
      </c>
      <c r="H62" s="883"/>
      <c r="I62" s="881" t="s">
        <v>43</v>
      </c>
      <c r="J62" s="883"/>
      <c r="K62" s="881" t="s">
        <v>42</v>
      </c>
      <c r="L62" s="883"/>
      <c r="M62" s="881" t="s">
        <v>41</v>
      </c>
      <c r="N62" s="883"/>
    </row>
    <row r="63" spans="1:15">
      <c r="A63" s="308"/>
      <c r="B63" s="297"/>
      <c r="C63" s="309"/>
      <c r="D63" s="310"/>
      <c r="E63" s="311"/>
      <c r="F63" s="297"/>
      <c r="G63" s="312" t="s">
        <v>39</v>
      </c>
      <c r="H63" s="313" t="s">
        <v>38</v>
      </c>
      <c r="I63" s="313" t="s">
        <v>39</v>
      </c>
      <c r="J63" s="313" t="s">
        <v>40</v>
      </c>
      <c r="K63" s="312" t="s">
        <v>39</v>
      </c>
      <c r="L63" s="314" t="s">
        <v>40</v>
      </c>
      <c r="M63" s="312" t="s">
        <v>39</v>
      </c>
      <c r="N63" s="312" t="s">
        <v>38</v>
      </c>
    </row>
    <row r="64" spans="1:15">
      <c r="A64" s="313">
        <v>29</v>
      </c>
      <c r="B64" s="315" t="s">
        <v>782</v>
      </c>
      <c r="C64" s="36">
        <v>10</v>
      </c>
      <c r="D64" s="318">
        <v>2</v>
      </c>
      <c r="E64" s="319"/>
      <c r="F64" s="33">
        <v>20</v>
      </c>
      <c r="G64" s="313">
        <v>1</v>
      </c>
      <c r="H64" s="28">
        <v>10</v>
      </c>
      <c r="I64" s="313"/>
      <c r="J64" s="28"/>
      <c r="K64" s="313">
        <v>1</v>
      </c>
      <c r="L64" s="28">
        <v>10</v>
      </c>
      <c r="M64" s="313"/>
      <c r="N64" s="28"/>
      <c r="O64" s="317"/>
    </row>
    <row r="65" spans="1:15">
      <c r="A65" s="313">
        <v>30</v>
      </c>
      <c r="B65" s="315" t="s">
        <v>783</v>
      </c>
      <c r="C65" s="36">
        <v>300</v>
      </c>
      <c r="D65" s="318">
        <v>1</v>
      </c>
      <c r="E65" s="319"/>
      <c r="F65" s="33">
        <v>300</v>
      </c>
      <c r="G65" s="313">
        <v>1</v>
      </c>
      <c r="H65" s="28">
        <v>300</v>
      </c>
      <c r="I65" s="313"/>
      <c r="J65" s="28"/>
      <c r="K65" s="313"/>
      <c r="L65" s="28"/>
      <c r="M65" s="313"/>
      <c r="N65" s="28"/>
      <c r="O65" s="317"/>
    </row>
    <row r="66" spans="1:15">
      <c r="A66" s="313">
        <v>31</v>
      </c>
      <c r="B66" s="315" t="s">
        <v>784</v>
      </c>
      <c r="C66" s="36">
        <v>35</v>
      </c>
      <c r="D66" s="318">
        <v>2</v>
      </c>
      <c r="E66" s="319"/>
      <c r="F66" s="33">
        <v>70</v>
      </c>
      <c r="G66" s="313">
        <v>1</v>
      </c>
      <c r="H66" s="28">
        <v>35</v>
      </c>
      <c r="I66" s="313"/>
      <c r="J66" s="28"/>
      <c r="K66" s="313">
        <v>1</v>
      </c>
      <c r="L66" s="28">
        <v>35</v>
      </c>
      <c r="M66" s="313"/>
      <c r="N66" s="28"/>
      <c r="O66" s="317"/>
    </row>
    <row r="67" spans="1:15">
      <c r="A67" s="313">
        <v>32</v>
      </c>
      <c r="B67" s="315" t="s">
        <v>785</v>
      </c>
      <c r="C67" s="29">
        <v>100</v>
      </c>
      <c r="D67" s="318">
        <v>1</v>
      </c>
      <c r="E67" s="319"/>
      <c r="F67" s="33">
        <v>100</v>
      </c>
      <c r="G67" s="313">
        <v>1</v>
      </c>
      <c r="H67" s="28">
        <v>100</v>
      </c>
      <c r="I67" s="313"/>
      <c r="J67" s="28"/>
      <c r="K67" s="313"/>
      <c r="L67" s="28"/>
      <c r="M67" s="313"/>
      <c r="N67" s="28"/>
      <c r="O67" s="317"/>
    </row>
    <row r="68" spans="1:15">
      <c r="A68" s="313">
        <v>33</v>
      </c>
      <c r="B68" s="315" t="s">
        <v>786</v>
      </c>
      <c r="C68" s="29">
        <v>15</v>
      </c>
      <c r="D68" s="318">
        <v>12</v>
      </c>
      <c r="E68" s="319"/>
      <c r="F68" s="33">
        <v>180</v>
      </c>
      <c r="G68" s="313">
        <v>3</v>
      </c>
      <c r="H68" s="28">
        <v>45</v>
      </c>
      <c r="I68" s="313">
        <v>3</v>
      </c>
      <c r="J68" s="28">
        <v>45</v>
      </c>
      <c r="K68" s="313">
        <v>3</v>
      </c>
      <c r="L68" s="28">
        <v>45</v>
      </c>
      <c r="M68" s="313">
        <v>3</v>
      </c>
      <c r="N68" s="28">
        <v>45</v>
      </c>
      <c r="O68" s="317"/>
    </row>
    <row r="69" spans="1:15">
      <c r="A69" s="313">
        <v>34</v>
      </c>
      <c r="B69" s="315" t="s">
        <v>787</v>
      </c>
      <c r="C69" s="36">
        <v>50</v>
      </c>
      <c r="D69" s="318">
        <v>3</v>
      </c>
      <c r="E69" s="319"/>
      <c r="F69" s="33">
        <v>150</v>
      </c>
      <c r="G69" s="313">
        <v>1</v>
      </c>
      <c r="H69" s="28">
        <v>50</v>
      </c>
      <c r="I69" s="313">
        <v>1</v>
      </c>
      <c r="J69" s="28">
        <v>50</v>
      </c>
      <c r="K69" s="313"/>
      <c r="L69" s="28"/>
      <c r="M69" s="313">
        <v>1</v>
      </c>
      <c r="N69" s="28">
        <v>50</v>
      </c>
      <c r="O69" s="317"/>
    </row>
    <row r="70" spans="1:15">
      <c r="A70" s="313">
        <v>35</v>
      </c>
      <c r="B70" s="315" t="s">
        <v>123</v>
      </c>
      <c r="C70" s="36">
        <v>150</v>
      </c>
      <c r="D70" s="318">
        <v>1</v>
      </c>
      <c r="E70" s="319"/>
      <c r="F70" s="33">
        <v>150</v>
      </c>
      <c r="G70" s="313">
        <v>1</v>
      </c>
      <c r="H70" s="28">
        <v>150</v>
      </c>
      <c r="I70" s="313"/>
      <c r="J70" s="28"/>
      <c r="K70" s="313"/>
      <c r="L70" s="28"/>
      <c r="M70" s="313"/>
      <c r="N70" s="28"/>
      <c r="O70" s="317"/>
    </row>
    <row r="71" spans="1:15">
      <c r="A71" s="313">
        <v>36</v>
      </c>
      <c r="B71" s="315" t="s">
        <v>788</v>
      </c>
      <c r="C71" s="36">
        <v>75</v>
      </c>
      <c r="D71" s="318">
        <v>1</v>
      </c>
      <c r="E71" s="319"/>
      <c r="F71" s="33">
        <v>75</v>
      </c>
      <c r="G71" s="313">
        <v>1</v>
      </c>
      <c r="H71" s="28">
        <v>75</v>
      </c>
      <c r="I71" s="313"/>
      <c r="J71" s="28"/>
      <c r="K71" s="313"/>
      <c r="L71" s="28"/>
      <c r="M71" s="313"/>
      <c r="N71" s="28"/>
      <c r="O71" s="317"/>
    </row>
    <row r="72" spans="1:15">
      <c r="A72" s="313"/>
      <c r="B72" s="403" t="s">
        <v>789</v>
      </c>
      <c r="C72" s="404"/>
      <c r="D72" s="405"/>
      <c r="E72" s="406"/>
      <c r="F72" s="407">
        <v>1045</v>
      </c>
      <c r="G72" s="313"/>
      <c r="H72" s="28"/>
      <c r="I72" s="313"/>
      <c r="J72" s="28"/>
      <c r="K72" s="313"/>
      <c r="L72" s="28"/>
      <c r="M72" s="313"/>
      <c r="N72" s="28"/>
      <c r="O72" s="317"/>
    </row>
    <row r="73" spans="1:15">
      <c r="A73" s="313"/>
      <c r="B73" s="403" t="s">
        <v>790</v>
      </c>
      <c r="C73" s="404"/>
      <c r="D73" s="405"/>
      <c r="E73" s="406"/>
      <c r="F73" s="407">
        <v>9943</v>
      </c>
      <c r="G73" s="313"/>
      <c r="H73" s="28"/>
      <c r="I73" s="313"/>
      <c r="J73" s="28"/>
      <c r="K73" s="313"/>
      <c r="L73" s="28"/>
      <c r="M73" s="313"/>
      <c r="N73" s="28"/>
      <c r="O73" s="317"/>
    </row>
    <row r="74" spans="1:15">
      <c r="A74" s="313"/>
      <c r="B74" s="403" t="s">
        <v>791</v>
      </c>
      <c r="C74" s="404"/>
      <c r="D74" s="405"/>
      <c r="E74" s="406"/>
      <c r="F74" s="407">
        <f>SUM(F72:F73)</f>
        <v>10988</v>
      </c>
      <c r="G74" s="313"/>
      <c r="H74" s="28"/>
      <c r="I74" s="313"/>
      <c r="J74" s="28"/>
      <c r="K74" s="313"/>
      <c r="L74" s="28"/>
      <c r="M74" s="313"/>
      <c r="N74" s="28"/>
      <c r="O74" s="317"/>
    </row>
    <row r="75" spans="1:15">
      <c r="A75" s="313"/>
      <c r="B75" s="315"/>
      <c r="C75" s="36"/>
      <c r="D75" s="318"/>
      <c r="E75" s="319"/>
      <c r="F75" s="33"/>
      <c r="G75" s="313"/>
      <c r="H75" s="28"/>
      <c r="I75" s="313"/>
      <c r="J75" s="28"/>
      <c r="K75" s="313"/>
      <c r="L75" s="28"/>
      <c r="M75" s="313"/>
      <c r="N75" s="28"/>
      <c r="O75" s="317"/>
    </row>
    <row r="76" spans="1:15">
      <c r="A76" s="313"/>
      <c r="B76" s="315"/>
      <c r="C76" s="36"/>
      <c r="D76" s="318"/>
      <c r="E76" s="319"/>
      <c r="F76" s="33"/>
      <c r="G76" s="313"/>
      <c r="H76" s="28"/>
      <c r="I76" s="313"/>
      <c r="J76" s="28"/>
      <c r="K76" s="313"/>
      <c r="L76" s="28"/>
      <c r="M76" s="313"/>
      <c r="N76" s="28"/>
      <c r="O76" s="317"/>
    </row>
    <row r="77" spans="1:15">
      <c r="A77" s="313"/>
      <c r="B77" s="315"/>
      <c r="C77" s="36"/>
      <c r="D77" s="318"/>
      <c r="E77" s="319"/>
      <c r="F77" s="33"/>
      <c r="G77" s="313"/>
      <c r="H77" s="28"/>
      <c r="I77" s="313"/>
      <c r="J77" s="28"/>
      <c r="K77" s="313"/>
      <c r="L77" s="28"/>
      <c r="M77" s="313"/>
      <c r="N77" s="28"/>
      <c r="O77" s="317"/>
    </row>
    <row r="78" spans="1:15">
      <c r="A78" s="313"/>
      <c r="B78" s="315"/>
      <c r="C78" s="36"/>
      <c r="D78" s="318"/>
      <c r="E78" s="319"/>
      <c r="F78" s="33"/>
      <c r="G78" s="313"/>
      <c r="H78" s="28"/>
      <c r="I78" s="313"/>
      <c r="J78" s="28"/>
      <c r="K78" s="313"/>
      <c r="L78" s="28"/>
      <c r="M78" s="313"/>
      <c r="N78" s="28"/>
      <c r="O78" s="317"/>
    </row>
    <row r="79" spans="1:15">
      <c r="A79" s="313"/>
      <c r="B79" s="315"/>
      <c r="C79" s="36"/>
      <c r="D79" s="318"/>
      <c r="E79" s="319"/>
      <c r="F79" s="33"/>
      <c r="G79" s="313"/>
      <c r="H79" s="28"/>
      <c r="I79" s="313"/>
      <c r="J79" s="28"/>
      <c r="K79" s="313"/>
      <c r="L79" s="28"/>
      <c r="M79" s="313"/>
      <c r="N79" s="28"/>
      <c r="O79" s="317"/>
    </row>
    <row r="80" spans="1:15">
      <c r="A80" s="313"/>
      <c r="B80" s="315"/>
      <c r="C80" s="36"/>
      <c r="D80" s="318"/>
      <c r="E80" s="319"/>
      <c r="F80" s="33"/>
      <c r="G80" s="313"/>
      <c r="H80" s="28"/>
      <c r="I80" s="313"/>
      <c r="J80" s="28"/>
      <c r="K80" s="313"/>
      <c r="L80" s="28"/>
      <c r="M80" s="313"/>
      <c r="N80" s="28"/>
      <c r="O80" s="317"/>
    </row>
    <row r="81" spans="1:15">
      <c r="A81" s="313"/>
      <c r="B81" s="315"/>
      <c r="C81" s="36"/>
      <c r="D81" s="318"/>
      <c r="E81" s="319"/>
      <c r="F81" s="33"/>
      <c r="G81" s="313"/>
      <c r="H81" s="28"/>
      <c r="I81" s="313"/>
      <c r="J81" s="28"/>
      <c r="K81" s="313"/>
      <c r="L81" s="28"/>
      <c r="M81" s="313"/>
      <c r="N81" s="28"/>
      <c r="O81" s="317"/>
    </row>
    <row r="82" spans="1:15">
      <c r="A82" s="313"/>
      <c r="B82" s="387"/>
      <c r="C82" s="36"/>
      <c r="D82" s="318"/>
      <c r="E82" s="319"/>
      <c r="F82" s="33"/>
      <c r="G82" s="313"/>
      <c r="H82" s="28"/>
      <c r="I82" s="313"/>
      <c r="J82" s="28"/>
      <c r="K82" s="313"/>
      <c r="L82" s="28"/>
      <c r="M82" s="313"/>
      <c r="N82" s="28"/>
      <c r="O82" s="317"/>
    </row>
    <row r="83" spans="1:15">
      <c r="A83" s="313"/>
      <c r="B83" s="387"/>
      <c r="C83" s="36"/>
      <c r="D83" s="318"/>
      <c r="E83" s="319"/>
      <c r="F83" s="33"/>
      <c r="G83" s="313"/>
      <c r="H83" s="28"/>
      <c r="I83" s="313"/>
      <c r="J83" s="28"/>
      <c r="K83" s="313"/>
      <c r="L83" s="28"/>
      <c r="M83" s="313"/>
      <c r="N83" s="28"/>
      <c r="O83" s="317"/>
    </row>
    <row r="84" spans="1:15">
      <c r="A84" s="313"/>
      <c r="B84" s="387"/>
      <c r="C84" s="36"/>
      <c r="D84" s="318"/>
      <c r="E84" s="319"/>
      <c r="F84" s="33"/>
      <c r="G84" s="313"/>
      <c r="H84" s="28"/>
      <c r="I84" s="313"/>
      <c r="J84" s="28"/>
      <c r="K84" s="313"/>
      <c r="L84" s="28"/>
      <c r="M84" s="313"/>
      <c r="N84" s="28"/>
      <c r="O84" s="317"/>
    </row>
    <row r="85" spans="1:15">
      <c r="A85" s="313"/>
      <c r="B85" s="315"/>
      <c r="C85" s="29"/>
      <c r="D85" s="318"/>
      <c r="E85" s="319"/>
      <c r="F85" s="33"/>
      <c r="G85" s="313"/>
      <c r="H85" s="28"/>
      <c r="I85" s="313"/>
      <c r="J85" s="28"/>
      <c r="K85" s="313"/>
      <c r="L85" s="28"/>
      <c r="M85" s="313"/>
      <c r="N85" s="28"/>
      <c r="O85" s="317"/>
    </row>
    <row r="86" spans="1:15">
      <c r="A86" s="313"/>
      <c r="B86" s="315"/>
      <c r="C86" s="29"/>
      <c r="D86" s="318"/>
      <c r="E86" s="319"/>
      <c r="F86" s="33"/>
      <c r="G86" s="313"/>
      <c r="H86" s="28"/>
      <c r="I86" s="313"/>
      <c r="J86" s="28"/>
      <c r="K86" s="313"/>
      <c r="L86" s="28"/>
      <c r="M86" s="313"/>
      <c r="N86" s="28"/>
      <c r="O86" s="317"/>
    </row>
    <row r="87" spans="1:15">
      <c r="A87" s="313"/>
      <c r="B87" s="315"/>
      <c r="C87" s="29"/>
      <c r="D87" s="318"/>
      <c r="E87" s="319"/>
      <c r="F87" s="33"/>
      <c r="G87" s="313"/>
      <c r="H87" s="28"/>
      <c r="I87" s="313"/>
      <c r="J87" s="28"/>
      <c r="K87" s="313"/>
      <c r="L87" s="28"/>
      <c r="M87" s="313"/>
      <c r="N87" s="28"/>
      <c r="O87" s="317"/>
    </row>
    <row r="88" spans="1:15">
      <c r="A88" s="313" t="s">
        <v>66</v>
      </c>
      <c r="B88" s="315"/>
      <c r="C88" s="29"/>
      <c r="D88" s="318"/>
      <c r="E88" s="319"/>
      <c r="F88" s="33"/>
      <c r="G88" s="313"/>
      <c r="H88" s="28"/>
      <c r="I88" s="313"/>
      <c r="J88" s="28"/>
      <c r="K88" s="313"/>
      <c r="L88" s="28"/>
      <c r="M88" s="313"/>
      <c r="N88" s="28"/>
      <c r="O88" s="317"/>
    </row>
    <row r="89" spans="1:15">
      <c r="A89" s="283"/>
      <c r="B89" s="291"/>
      <c r="C89" s="321"/>
      <c r="D89" s="322"/>
      <c r="E89" s="323"/>
      <c r="F89" s="324"/>
      <c r="G89" s="324"/>
      <c r="H89" s="291"/>
      <c r="I89" s="291"/>
      <c r="J89" s="291"/>
      <c r="K89" s="291"/>
      <c r="L89" s="291"/>
      <c r="M89" s="291"/>
      <c r="N89" s="292"/>
    </row>
    <row r="90" spans="1:15">
      <c r="A90" s="325"/>
      <c r="B90" s="324" t="s">
        <v>2</v>
      </c>
      <c r="C90" s="326"/>
      <c r="D90" s="327"/>
      <c r="E90" s="328"/>
      <c r="F90" s="324"/>
      <c r="G90" s="324"/>
      <c r="H90" s="324"/>
      <c r="I90" s="324"/>
      <c r="J90" s="324"/>
      <c r="K90" s="324"/>
      <c r="L90" s="324"/>
      <c r="M90" s="324"/>
      <c r="N90" s="329"/>
    </row>
    <row r="91" spans="1:15">
      <c r="A91" s="325"/>
      <c r="B91" s="324"/>
      <c r="C91" s="326"/>
      <c r="D91" s="327"/>
      <c r="E91" s="328"/>
      <c r="F91" s="324"/>
      <c r="G91" s="324"/>
      <c r="H91" s="324" t="s">
        <v>1</v>
      </c>
      <c r="I91" s="324"/>
      <c r="J91" s="887" t="s">
        <v>274</v>
      </c>
      <c r="K91" s="887"/>
      <c r="L91" s="887"/>
      <c r="M91" s="324"/>
      <c r="N91" s="329"/>
    </row>
    <row r="92" spans="1:15">
      <c r="A92" s="325"/>
      <c r="B92" s="324"/>
      <c r="C92" s="326"/>
      <c r="D92" s="327"/>
      <c r="E92" s="328"/>
      <c r="F92" s="324"/>
      <c r="G92" s="324"/>
      <c r="H92" s="324"/>
      <c r="I92" s="324"/>
      <c r="J92" s="886" t="s">
        <v>0</v>
      </c>
      <c r="K92" s="886"/>
      <c r="L92" s="886"/>
      <c r="M92" s="324"/>
      <c r="N92" s="329"/>
    </row>
    <row r="93" spans="1:15">
      <c r="A93" s="297"/>
      <c r="B93" s="299"/>
      <c r="C93" s="294"/>
      <c r="D93" s="295"/>
      <c r="E93" s="296"/>
      <c r="F93" s="299"/>
      <c r="G93" s="299"/>
      <c r="H93" s="299"/>
      <c r="I93" s="299"/>
      <c r="J93" s="299"/>
      <c r="K93" s="299"/>
      <c r="L93" s="299"/>
      <c r="M93" s="299"/>
      <c r="N93" s="298"/>
    </row>
  </sheetData>
  <sheetProtection password="CCFC" sheet="1" objects="1" scenarios="1" selectLockedCells="1" selectUnlockedCells="1"/>
  <mergeCells count="20">
    <mergeCell ref="A2:O2"/>
    <mergeCell ref="A3:O3"/>
    <mergeCell ref="G8:N8"/>
    <mergeCell ref="D9:E9"/>
    <mergeCell ref="G9:H9"/>
    <mergeCell ref="I9:J9"/>
    <mergeCell ref="K9:L9"/>
    <mergeCell ref="M9:N9"/>
    <mergeCell ref="K62:L62"/>
    <mergeCell ref="M62:N62"/>
    <mergeCell ref="J91:L91"/>
    <mergeCell ref="J92:L92"/>
    <mergeCell ref="J42:L42"/>
    <mergeCell ref="J43:L43"/>
    <mergeCell ref="A55:O55"/>
    <mergeCell ref="A56:O56"/>
    <mergeCell ref="G61:N61"/>
    <mergeCell ref="D62:E62"/>
    <mergeCell ref="G62:H62"/>
    <mergeCell ref="I62:J6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topLeftCell="A82" workbookViewId="0">
      <selection activeCell="L45" sqref="L45"/>
    </sheetView>
  </sheetViews>
  <sheetFormatPr defaultRowHeight="15"/>
  <cols>
    <col min="1" max="1" width="10.85546875" customWidth="1"/>
    <col min="2" max="2" width="24.5703125" customWidth="1"/>
    <col min="6" max="6" width="11.140625" customWidth="1"/>
    <col min="8" max="8" width="12.140625" customWidth="1"/>
    <col min="10" max="10" width="10.85546875" customWidth="1"/>
    <col min="12" max="12" width="11.28515625" customWidth="1"/>
    <col min="14" max="14" width="11.28515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673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793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554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794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313">
        <v>1</v>
      </c>
      <c r="B11" s="315" t="s">
        <v>795</v>
      </c>
      <c r="C11" s="36">
        <v>6000</v>
      </c>
      <c r="D11" s="316">
        <v>8</v>
      </c>
      <c r="E11" s="319" t="s">
        <v>229</v>
      </c>
      <c r="F11" s="33">
        <v>48000</v>
      </c>
      <c r="G11" s="313">
        <v>4</v>
      </c>
      <c r="H11" s="28">
        <v>24000</v>
      </c>
      <c r="I11" s="313">
        <v>2</v>
      </c>
      <c r="J11" s="28">
        <v>12000</v>
      </c>
      <c r="K11" s="313">
        <v>1</v>
      </c>
      <c r="L11" s="28">
        <v>6000</v>
      </c>
      <c r="M11" s="313">
        <v>1</v>
      </c>
      <c r="N11" s="28">
        <v>6000</v>
      </c>
      <c r="O11" s="317"/>
    </row>
    <row r="12" spans="1:15">
      <c r="A12" s="313">
        <v>2</v>
      </c>
      <c r="B12" s="315" t="s">
        <v>796</v>
      </c>
      <c r="C12" s="36">
        <v>2500</v>
      </c>
      <c r="D12" s="316">
        <v>20</v>
      </c>
      <c r="E12" s="319" t="s">
        <v>229</v>
      </c>
      <c r="F12" s="33">
        <v>50000</v>
      </c>
      <c r="G12" s="313">
        <v>5</v>
      </c>
      <c r="H12" s="28">
        <v>12500</v>
      </c>
      <c r="I12" s="313">
        <v>5</v>
      </c>
      <c r="J12" s="28">
        <v>12500</v>
      </c>
      <c r="K12" s="313">
        <v>5</v>
      </c>
      <c r="L12" s="28">
        <v>12500</v>
      </c>
      <c r="M12" s="313">
        <v>5</v>
      </c>
      <c r="N12" s="28">
        <v>12500</v>
      </c>
      <c r="O12" s="317"/>
    </row>
    <row r="13" spans="1:15">
      <c r="A13" s="313">
        <v>3</v>
      </c>
      <c r="B13" s="315" t="s">
        <v>797</v>
      </c>
      <c r="C13" s="36">
        <v>520</v>
      </c>
      <c r="D13" s="316">
        <v>5</v>
      </c>
      <c r="E13" s="319" t="s">
        <v>229</v>
      </c>
      <c r="F13" s="33">
        <v>2600</v>
      </c>
      <c r="G13" s="313">
        <v>2</v>
      </c>
      <c r="H13" s="28">
        <v>1040</v>
      </c>
      <c r="I13" s="313">
        <v>1</v>
      </c>
      <c r="J13" s="28">
        <v>520</v>
      </c>
      <c r="K13" s="313">
        <v>1</v>
      </c>
      <c r="L13" s="28">
        <v>520</v>
      </c>
      <c r="M13" s="313">
        <v>1</v>
      </c>
      <c r="N13" s="28">
        <v>520</v>
      </c>
      <c r="O13" s="317"/>
    </row>
    <row r="14" spans="1:15">
      <c r="A14" s="313">
        <v>4</v>
      </c>
      <c r="B14" s="315" t="s">
        <v>798</v>
      </c>
      <c r="C14" s="29">
        <v>580</v>
      </c>
      <c r="D14" s="316">
        <v>20</v>
      </c>
      <c r="E14" s="319" t="s">
        <v>229</v>
      </c>
      <c r="F14" s="33">
        <v>11600</v>
      </c>
      <c r="G14" s="313">
        <v>5</v>
      </c>
      <c r="H14" s="28">
        <v>2900</v>
      </c>
      <c r="I14" s="313">
        <v>5</v>
      </c>
      <c r="J14" s="28">
        <v>2900</v>
      </c>
      <c r="K14" s="313">
        <v>5</v>
      </c>
      <c r="L14" s="28">
        <v>2900</v>
      </c>
      <c r="M14" s="313">
        <v>5</v>
      </c>
      <c r="N14" s="28">
        <v>2900</v>
      </c>
      <c r="O14" s="317"/>
    </row>
    <row r="15" spans="1:15">
      <c r="A15" s="313">
        <v>5</v>
      </c>
      <c r="B15" s="315" t="s">
        <v>799</v>
      </c>
      <c r="C15" s="29">
        <v>550</v>
      </c>
      <c r="D15" s="316">
        <v>10</v>
      </c>
      <c r="E15" s="319" t="s">
        <v>229</v>
      </c>
      <c r="F15" s="33">
        <v>5500</v>
      </c>
      <c r="G15" s="313">
        <v>2</v>
      </c>
      <c r="H15" s="28">
        <v>1100</v>
      </c>
      <c r="I15" s="313">
        <v>3</v>
      </c>
      <c r="J15" s="28">
        <v>1650</v>
      </c>
      <c r="K15" s="313">
        <v>3</v>
      </c>
      <c r="L15" s="28">
        <v>1650</v>
      </c>
      <c r="M15" s="313">
        <v>2</v>
      </c>
      <c r="N15" s="28">
        <v>1100</v>
      </c>
      <c r="O15" s="317"/>
    </row>
    <row r="16" spans="1:15">
      <c r="A16" s="313">
        <v>6</v>
      </c>
      <c r="B16" s="315" t="s">
        <v>800</v>
      </c>
      <c r="C16" s="36">
        <v>120</v>
      </c>
      <c r="D16" s="316">
        <v>40</v>
      </c>
      <c r="E16" s="319" t="s">
        <v>229</v>
      </c>
      <c r="F16" s="33">
        <v>4800</v>
      </c>
      <c r="G16" s="313">
        <v>10</v>
      </c>
      <c r="H16" s="28">
        <v>1200</v>
      </c>
      <c r="I16" s="313">
        <v>10</v>
      </c>
      <c r="J16" s="28">
        <v>1200</v>
      </c>
      <c r="K16" s="313">
        <v>10</v>
      </c>
      <c r="L16" s="28">
        <v>1200</v>
      </c>
      <c r="M16" s="313">
        <v>10</v>
      </c>
      <c r="N16" s="28">
        <v>1200</v>
      </c>
      <c r="O16" s="317"/>
    </row>
    <row r="17" spans="1:15">
      <c r="A17" s="313">
        <v>7</v>
      </c>
      <c r="B17" s="315" t="s">
        <v>801</v>
      </c>
      <c r="C17" s="36">
        <v>50</v>
      </c>
      <c r="D17" s="316">
        <v>39</v>
      </c>
      <c r="E17" s="319" t="s">
        <v>229</v>
      </c>
      <c r="F17" s="33">
        <v>1950</v>
      </c>
      <c r="G17" s="313">
        <v>10</v>
      </c>
      <c r="H17" s="28">
        <v>500</v>
      </c>
      <c r="I17" s="313">
        <v>10</v>
      </c>
      <c r="J17" s="28">
        <v>500</v>
      </c>
      <c r="K17" s="313">
        <v>10</v>
      </c>
      <c r="L17" s="28">
        <v>500</v>
      </c>
      <c r="M17" s="313">
        <v>9</v>
      </c>
      <c r="N17" s="28">
        <v>450</v>
      </c>
      <c r="O17" s="317"/>
    </row>
    <row r="18" spans="1:15">
      <c r="A18" s="313">
        <v>8</v>
      </c>
      <c r="B18" s="315" t="s">
        <v>802</v>
      </c>
      <c r="C18" s="36">
        <v>6000</v>
      </c>
      <c r="D18" s="316">
        <v>1</v>
      </c>
      <c r="E18" s="319" t="s">
        <v>229</v>
      </c>
      <c r="F18" s="33">
        <v>6000</v>
      </c>
      <c r="G18" s="313">
        <v>1</v>
      </c>
      <c r="H18" s="28">
        <v>6000</v>
      </c>
      <c r="I18" s="313"/>
      <c r="J18" s="28"/>
      <c r="K18" s="313"/>
      <c r="L18" s="28"/>
      <c r="M18" s="313"/>
      <c r="N18" s="28"/>
      <c r="O18" s="317"/>
    </row>
    <row r="19" spans="1:15">
      <c r="A19" s="313">
        <v>9</v>
      </c>
      <c r="B19" s="315" t="s">
        <v>803</v>
      </c>
      <c r="C19" s="36">
        <v>8500</v>
      </c>
      <c r="D19" s="316">
        <v>10</v>
      </c>
      <c r="E19" s="319" t="s">
        <v>229</v>
      </c>
      <c r="F19" s="33">
        <v>85000</v>
      </c>
      <c r="G19" s="313">
        <v>3</v>
      </c>
      <c r="H19" s="28">
        <v>25500</v>
      </c>
      <c r="I19" s="313">
        <v>2</v>
      </c>
      <c r="J19" s="28">
        <v>17000</v>
      </c>
      <c r="K19" s="313">
        <v>3</v>
      </c>
      <c r="L19" s="28">
        <v>25500</v>
      </c>
      <c r="M19" s="313">
        <v>2</v>
      </c>
      <c r="N19" s="28">
        <v>17000</v>
      </c>
      <c r="O19" s="317"/>
    </row>
    <row r="20" spans="1:15">
      <c r="A20" s="313">
        <v>10</v>
      </c>
      <c r="B20" s="387" t="s">
        <v>804</v>
      </c>
      <c r="C20" s="36">
        <v>300</v>
      </c>
      <c r="D20" s="316">
        <v>22</v>
      </c>
      <c r="E20" s="319" t="s">
        <v>805</v>
      </c>
      <c r="F20" s="33">
        <v>6600</v>
      </c>
      <c r="G20" s="313">
        <v>5</v>
      </c>
      <c r="H20" s="28">
        <v>1500</v>
      </c>
      <c r="I20" s="313">
        <v>5</v>
      </c>
      <c r="J20" s="28">
        <v>1500</v>
      </c>
      <c r="K20" s="313">
        <v>5</v>
      </c>
      <c r="L20" s="28">
        <v>1500</v>
      </c>
      <c r="M20" s="313">
        <v>7</v>
      </c>
      <c r="N20" s="28">
        <v>2100</v>
      </c>
      <c r="O20" s="317"/>
    </row>
    <row r="21" spans="1:15">
      <c r="A21" s="313">
        <v>11</v>
      </c>
      <c r="B21" s="315" t="s">
        <v>806</v>
      </c>
      <c r="C21" s="36">
        <v>250</v>
      </c>
      <c r="D21" s="316">
        <v>31</v>
      </c>
      <c r="E21" s="319" t="s">
        <v>805</v>
      </c>
      <c r="F21" s="33">
        <v>7750</v>
      </c>
      <c r="G21" s="313">
        <v>8</v>
      </c>
      <c r="H21" s="28">
        <v>2000</v>
      </c>
      <c r="I21" s="313">
        <v>8</v>
      </c>
      <c r="J21" s="28">
        <v>2000</v>
      </c>
      <c r="K21" s="313">
        <v>8</v>
      </c>
      <c r="L21" s="28">
        <v>2000</v>
      </c>
      <c r="M21" s="313">
        <v>7</v>
      </c>
      <c r="N21" s="28">
        <v>1750</v>
      </c>
      <c r="O21" s="317"/>
    </row>
    <row r="22" spans="1:15">
      <c r="A22" s="313">
        <v>12</v>
      </c>
      <c r="B22" s="315" t="s">
        <v>807</v>
      </c>
      <c r="C22" s="36">
        <v>250</v>
      </c>
      <c r="D22" s="316">
        <v>10</v>
      </c>
      <c r="E22" s="319" t="s">
        <v>805</v>
      </c>
      <c r="F22" s="33">
        <v>2500</v>
      </c>
      <c r="G22" s="313">
        <v>3</v>
      </c>
      <c r="H22" s="28">
        <v>750</v>
      </c>
      <c r="I22" s="313">
        <v>2</v>
      </c>
      <c r="J22" s="28">
        <v>500</v>
      </c>
      <c r="K22" s="313">
        <v>3</v>
      </c>
      <c r="L22" s="28">
        <v>750</v>
      </c>
      <c r="M22" s="313">
        <v>2</v>
      </c>
      <c r="N22" s="28">
        <v>500</v>
      </c>
      <c r="O22" s="317"/>
    </row>
    <row r="23" spans="1:15">
      <c r="A23" s="313">
        <v>13</v>
      </c>
      <c r="B23" s="315" t="s">
        <v>808</v>
      </c>
      <c r="C23" s="36">
        <v>149</v>
      </c>
      <c r="D23" s="316">
        <v>6</v>
      </c>
      <c r="E23" s="319" t="s">
        <v>229</v>
      </c>
      <c r="F23" s="33">
        <v>894</v>
      </c>
      <c r="G23" s="313">
        <v>2</v>
      </c>
      <c r="H23" s="28">
        <v>298</v>
      </c>
      <c r="I23" s="313">
        <v>1</v>
      </c>
      <c r="J23" s="28">
        <v>149</v>
      </c>
      <c r="K23" s="313">
        <v>2</v>
      </c>
      <c r="L23" s="28">
        <v>298</v>
      </c>
      <c r="M23" s="313">
        <v>1</v>
      </c>
      <c r="N23" s="28">
        <v>149</v>
      </c>
      <c r="O23" s="317"/>
    </row>
    <row r="24" spans="1:15">
      <c r="A24" s="313">
        <v>14</v>
      </c>
      <c r="B24" s="315" t="s">
        <v>809</v>
      </c>
      <c r="C24" s="36">
        <v>224</v>
      </c>
      <c r="D24" s="316">
        <v>10</v>
      </c>
      <c r="E24" s="319" t="s">
        <v>805</v>
      </c>
      <c r="F24" s="33">
        <v>2240</v>
      </c>
      <c r="G24" s="313">
        <v>4</v>
      </c>
      <c r="H24" s="28">
        <v>896</v>
      </c>
      <c r="I24" s="313">
        <v>2</v>
      </c>
      <c r="J24" s="28">
        <v>448</v>
      </c>
      <c r="K24" s="313">
        <v>3</v>
      </c>
      <c r="L24" s="28">
        <v>672</v>
      </c>
      <c r="M24" s="313">
        <v>1</v>
      </c>
      <c r="N24" s="28">
        <v>224</v>
      </c>
      <c r="O24" s="317"/>
    </row>
    <row r="25" spans="1:15">
      <c r="A25" s="313">
        <v>15</v>
      </c>
      <c r="B25" s="315" t="s">
        <v>810</v>
      </c>
      <c r="C25" s="36">
        <v>1800</v>
      </c>
      <c r="D25" s="316">
        <v>1</v>
      </c>
      <c r="E25" s="319" t="s">
        <v>229</v>
      </c>
      <c r="F25" s="33">
        <v>1800</v>
      </c>
      <c r="G25" s="313"/>
      <c r="H25" s="28"/>
      <c r="I25" s="313">
        <v>1</v>
      </c>
      <c r="J25" s="28">
        <v>1800</v>
      </c>
      <c r="K25" s="313"/>
      <c r="L25" s="28"/>
      <c r="M25" s="313"/>
      <c r="N25" s="28"/>
      <c r="O25" s="317"/>
    </row>
    <row r="26" spans="1:15">
      <c r="A26" s="313">
        <v>16</v>
      </c>
      <c r="B26" s="315" t="s">
        <v>811</v>
      </c>
      <c r="C26" s="36">
        <v>1500</v>
      </c>
      <c r="D26" s="316">
        <v>1</v>
      </c>
      <c r="E26" s="319" t="s">
        <v>229</v>
      </c>
      <c r="F26" s="33">
        <v>1500</v>
      </c>
      <c r="G26" s="313"/>
      <c r="H26" s="28"/>
      <c r="I26" s="313"/>
      <c r="J26" s="28"/>
      <c r="K26" s="313">
        <v>1</v>
      </c>
      <c r="L26" s="28">
        <v>1500</v>
      </c>
      <c r="M26" s="313"/>
      <c r="N26" s="28"/>
      <c r="O26" s="317"/>
    </row>
    <row r="27" spans="1:15">
      <c r="A27" s="313">
        <v>17</v>
      </c>
      <c r="B27" s="315" t="s">
        <v>812</v>
      </c>
      <c r="C27" s="36">
        <v>445</v>
      </c>
      <c r="D27" s="316">
        <v>3</v>
      </c>
      <c r="E27" s="319" t="s">
        <v>229</v>
      </c>
      <c r="F27" s="33">
        <v>1335</v>
      </c>
      <c r="G27" s="313">
        <v>1</v>
      </c>
      <c r="H27" s="28">
        <v>445</v>
      </c>
      <c r="I27" s="313">
        <v>1</v>
      </c>
      <c r="J27" s="28">
        <v>445</v>
      </c>
      <c r="K27" s="313"/>
      <c r="L27" s="28"/>
      <c r="M27" s="313">
        <v>1</v>
      </c>
      <c r="N27" s="28">
        <v>445</v>
      </c>
      <c r="O27" s="317"/>
    </row>
    <row r="28" spans="1:15">
      <c r="A28" s="313">
        <v>18</v>
      </c>
      <c r="B28" s="315" t="s">
        <v>813</v>
      </c>
      <c r="C28" s="36">
        <v>300</v>
      </c>
      <c r="D28" s="316">
        <v>3</v>
      </c>
      <c r="E28" s="319" t="s">
        <v>229</v>
      </c>
      <c r="F28" s="33">
        <v>900</v>
      </c>
      <c r="G28" s="313">
        <v>1</v>
      </c>
      <c r="H28" s="28">
        <v>300</v>
      </c>
      <c r="I28" s="313">
        <v>1</v>
      </c>
      <c r="J28" s="28">
        <v>300</v>
      </c>
      <c r="K28" s="313">
        <v>1</v>
      </c>
      <c r="L28" s="28">
        <v>300</v>
      </c>
      <c r="M28" s="313"/>
      <c r="N28" s="28"/>
      <c r="O28" s="317"/>
    </row>
    <row r="29" spans="1:15">
      <c r="A29" s="313">
        <v>19</v>
      </c>
      <c r="B29" s="387" t="s">
        <v>814</v>
      </c>
      <c r="C29" s="36">
        <v>351</v>
      </c>
      <c r="D29" s="316">
        <v>1</v>
      </c>
      <c r="E29" s="319" t="s">
        <v>229</v>
      </c>
      <c r="F29" s="33">
        <v>351</v>
      </c>
      <c r="G29" s="313"/>
      <c r="H29" s="28"/>
      <c r="I29" s="313"/>
      <c r="J29" s="28"/>
      <c r="K29" s="313">
        <v>1</v>
      </c>
      <c r="L29" s="28">
        <v>351</v>
      </c>
      <c r="M29" s="313"/>
      <c r="N29" s="28"/>
      <c r="O29" s="317"/>
    </row>
    <row r="30" spans="1:15">
      <c r="A30" s="313">
        <v>20</v>
      </c>
      <c r="B30" s="387" t="s">
        <v>815</v>
      </c>
      <c r="C30" s="36">
        <v>1200</v>
      </c>
      <c r="D30" s="316">
        <v>1</v>
      </c>
      <c r="E30" s="319" t="s">
        <v>229</v>
      </c>
      <c r="F30" s="33">
        <v>1200</v>
      </c>
      <c r="G30" s="313"/>
      <c r="H30" s="28"/>
      <c r="I30" s="313">
        <v>1</v>
      </c>
      <c r="J30" s="28">
        <v>1200</v>
      </c>
      <c r="K30" s="313"/>
      <c r="L30" s="28"/>
      <c r="M30" s="313"/>
      <c r="N30" s="28"/>
      <c r="O30" s="317"/>
    </row>
    <row r="31" spans="1:15">
      <c r="A31" s="313">
        <v>21</v>
      </c>
      <c r="B31" s="387" t="s">
        <v>816</v>
      </c>
      <c r="C31" s="36">
        <v>900</v>
      </c>
      <c r="D31" s="316">
        <v>1</v>
      </c>
      <c r="E31" s="319" t="s">
        <v>229</v>
      </c>
      <c r="F31" s="33">
        <v>900</v>
      </c>
      <c r="G31" s="313"/>
      <c r="H31" s="28"/>
      <c r="I31" s="313"/>
      <c r="J31" s="28"/>
      <c r="K31" s="313"/>
      <c r="L31" s="28"/>
      <c r="M31" s="313">
        <v>1</v>
      </c>
      <c r="N31" s="28">
        <v>900</v>
      </c>
      <c r="O31" s="317"/>
    </row>
    <row r="32" spans="1:15">
      <c r="A32" s="313">
        <v>22</v>
      </c>
      <c r="B32" s="315" t="s">
        <v>817</v>
      </c>
      <c r="C32" s="29">
        <v>900</v>
      </c>
      <c r="D32" s="316">
        <v>1</v>
      </c>
      <c r="E32" s="319" t="s">
        <v>229</v>
      </c>
      <c r="F32" s="33">
        <v>900</v>
      </c>
      <c r="G32" s="313"/>
      <c r="H32" s="28"/>
      <c r="I32" s="313">
        <v>1</v>
      </c>
      <c r="J32" s="28">
        <v>900</v>
      </c>
      <c r="K32" s="313"/>
      <c r="L32" s="28"/>
      <c r="M32" s="313"/>
      <c r="N32" s="28"/>
      <c r="O32" s="317"/>
    </row>
    <row r="33" spans="1:15">
      <c r="A33" s="313">
        <v>23</v>
      </c>
      <c r="B33" s="315" t="s">
        <v>818</v>
      </c>
      <c r="C33" s="29">
        <v>1500</v>
      </c>
      <c r="D33" s="316">
        <v>3</v>
      </c>
      <c r="E33" s="319" t="s">
        <v>805</v>
      </c>
      <c r="F33" s="33">
        <v>4500</v>
      </c>
      <c r="G33" s="313">
        <v>1</v>
      </c>
      <c r="H33" s="28">
        <v>1500</v>
      </c>
      <c r="I33" s="313"/>
      <c r="J33" s="28"/>
      <c r="K33" s="313">
        <v>1</v>
      </c>
      <c r="L33" s="28">
        <v>1500</v>
      </c>
      <c r="M33" s="313">
        <v>1</v>
      </c>
      <c r="N33" s="28">
        <v>1500</v>
      </c>
      <c r="O33" s="317"/>
    </row>
    <row r="34" spans="1:15">
      <c r="A34" s="313">
        <v>24</v>
      </c>
      <c r="B34" s="315" t="s">
        <v>819</v>
      </c>
      <c r="C34" s="29">
        <v>280</v>
      </c>
      <c r="D34" s="316">
        <v>7</v>
      </c>
      <c r="E34" s="319" t="s">
        <v>805</v>
      </c>
      <c r="F34" s="33">
        <v>1960</v>
      </c>
      <c r="G34" s="313">
        <v>2</v>
      </c>
      <c r="H34" s="28">
        <v>560</v>
      </c>
      <c r="I34" s="313">
        <v>3</v>
      </c>
      <c r="J34" s="28">
        <v>840</v>
      </c>
      <c r="K34" s="313">
        <v>1</v>
      </c>
      <c r="L34" s="28">
        <v>280</v>
      </c>
      <c r="M34" s="313">
        <v>1</v>
      </c>
      <c r="N34" s="28">
        <v>280</v>
      </c>
      <c r="O34" s="317"/>
    </row>
    <row r="35" spans="1:15">
      <c r="A35" s="313" t="s">
        <v>820</v>
      </c>
      <c r="B35" s="315"/>
      <c r="C35" s="29"/>
      <c r="D35" s="318"/>
      <c r="E35" s="319"/>
      <c r="F35" s="33">
        <v>250780</v>
      </c>
      <c r="G35" s="313"/>
      <c r="H35" s="28">
        <f>SUM(H11:H34)</f>
        <v>82989</v>
      </c>
      <c r="I35" s="313"/>
      <c r="J35" s="28">
        <f>SUM(J11:J34)</f>
        <v>58352</v>
      </c>
      <c r="K35" s="313"/>
      <c r="L35" s="28">
        <f>SUM(L11:L34)</f>
        <v>59921</v>
      </c>
      <c r="M35" s="313"/>
      <c r="N35" s="28">
        <f>SUM(N11:N34)</f>
        <v>49518</v>
      </c>
      <c r="O35" s="317"/>
    </row>
    <row r="36" spans="1:15">
      <c r="A36" s="283"/>
      <c r="B36" s="291"/>
      <c r="C36" s="321"/>
      <c r="D36" s="322"/>
      <c r="E36" s="323"/>
      <c r="F36" s="324"/>
      <c r="G36" s="324"/>
      <c r="H36" s="291"/>
      <c r="I36" s="291"/>
      <c r="J36" s="291"/>
      <c r="K36" s="291"/>
      <c r="L36" s="291"/>
      <c r="M36" s="291"/>
      <c r="N36" s="292"/>
    </row>
    <row r="37" spans="1:15">
      <c r="A37" s="325"/>
      <c r="B37" s="324" t="s">
        <v>2</v>
      </c>
      <c r="C37" s="326"/>
      <c r="D37" s="327"/>
      <c r="E37" s="328"/>
      <c r="F37" s="324"/>
      <c r="G37" s="324"/>
      <c r="H37" s="324"/>
      <c r="I37" s="324"/>
      <c r="J37" s="324"/>
      <c r="K37" s="324"/>
      <c r="L37" s="324"/>
      <c r="M37" s="324"/>
      <c r="N37" s="329"/>
    </row>
    <row r="38" spans="1:15">
      <c r="A38" s="325"/>
      <c r="B38" s="324"/>
      <c r="C38" s="326"/>
      <c r="D38" s="327"/>
      <c r="E38" s="328"/>
      <c r="F38" s="324"/>
      <c r="G38" s="324"/>
      <c r="H38" s="324" t="s">
        <v>1</v>
      </c>
      <c r="I38" s="324"/>
      <c r="J38" s="887" t="s">
        <v>274</v>
      </c>
      <c r="K38" s="887"/>
      <c r="L38" s="887"/>
      <c r="M38" s="324"/>
      <c r="N38" s="329"/>
    </row>
    <row r="39" spans="1:15">
      <c r="A39" s="325"/>
      <c r="B39" s="324"/>
      <c r="C39" s="326"/>
      <c r="D39" s="327"/>
      <c r="E39" s="328"/>
      <c r="F39" s="324"/>
      <c r="G39" s="324"/>
      <c r="H39" s="324"/>
      <c r="I39" s="324"/>
      <c r="J39" s="886" t="s">
        <v>0</v>
      </c>
      <c r="K39" s="886"/>
      <c r="L39" s="886"/>
      <c r="M39" s="324"/>
      <c r="N39" s="329"/>
    </row>
    <row r="40" spans="1:15">
      <c r="A40" s="297"/>
      <c r="B40" s="299"/>
      <c r="C40" s="294"/>
      <c r="D40" s="295"/>
      <c r="E40" s="296"/>
      <c r="F40" s="299"/>
      <c r="G40" s="299"/>
      <c r="H40" s="299"/>
      <c r="I40" s="299"/>
      <c r="J40" s="299"/>
      <c r="K40" s="299"/>
      <c r="L40" s="299"/>
      <c r="M40" s="299"/>
      <c r="N40" s="298"/>
    </row>
    <row r="41" spans="1:15">
      <c r="A41" s="276"/>
      <c r="B41" s="276"/>
      <c r="C41" s="277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</row>
    <row r="42" spans="1:15">
      <c r="A42" s="276"/>
      <c r="B42" s="276"/>
      <c r="C42" s="277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</row>
    <row r="43" spans="1:15">
      <c r="A43" s="276"/>
      <c r="B43" s="276"/>
      <c r="C43" s="277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</row>
    <row r="44" spans="1:15">
      <c r="A44" s="276"/>
      <c r="B44" s="276"/>
      <c r="C44" s="277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</row>
    <row r="45" spans="1:15">
      <c r="A45" s="276"/>
      <c r="B45" s="276"/>
      <c r="C45" s="277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</row>
    <row r="46" spans="1:15">
      <c r="A46" s="276"/>
      <c r="B46" s="276"/>
      <c r="C46" s="277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</row>
    <row r="47" spans="1:15">
      <c r="A47" s="276"/>
      <c r="B47" s="276"/>
      <c r="C47" s="277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</row>
    <row r="48" spans="1:15">
      <c r="A48" s="276"/>
      <c r="B48" s="276"/>
      <c r="C48" s="277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</row>
    <row r="50" spans="1:15">
      <c r="A50" s="276" t="s">
        <v>65</v>
      </c>
      <c r="B50" s="276"/>
      <c r="C50" s="277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</row>
    <row r="51" spans="1:15">
      <c r="A51" s="879" t="s">
        <v>61</v>
      </c>
      <c r="B51" s="879"/>
      <c r="C51" s="879"/>
      <c r="D51" s="879"/>
      <c r="E51" s="879"/>
      <c r="F51" s="879"/>
      <c r="G51" s="879"/>
      <c r="H51" s="879"/>
      <c r="I51" s="879"/>
      <c r="J51" s="879"/>
      <c r="K51" s="879"/>
      <c r="L51" s="879"/>
      <c r="M51" s="879"/>
      <c r="N51" s="879"/>
      <c r="O51" s="879"/>
    </row>
    <row r="52" spans="1:15">
      <c r="A52" s="880" t="s">
        <v>673</v>
      </c>
      <c r="B52" s="880"/>
      <c r="C52" s="880"/>
      <c r="D52" s="880"/>
      <c r="E52" s="880"/>
      <c r="F52" s="880"/>
      <c r="G52" s="880"/>
      <c r="H52" s="880"/>
      <c r="I52" s="880"/>
      <c r="J52" s="880"/>
      <c r="K52" s="880"/>
      <c r="L52" s="880"/>
      <c r="M52" s="880"/>
      <c r="N52" s="880"/>
      <c r="O52" s="880"/>
    </row>
    <row r="53" spans="1:15">
      <c r="A53" s="276"/>
      <c r="B53" s="276"/>
      <c r="C53" s="278"/>
      <c r="D53" s="279"/>
      <c r="E53" s="280"/>
      <c r="F53" s="281"/>
      <c r="G53" s="276"/>
      <c r="H53" s="276"/>
      <c r="I53" s="276"/>
      <c r="J53" s="276"/>
      <c r="K53" s="276"/>
      <c r="L53" s="276"/>
      <c r="M53" s="276"/>
      <c r="N53" s="276"/>
    </row>
    <row r="54" spans="1:15">
      <c r="A54" s="282" t="s">
        <v>793</v>
      </c>
      <c r="B54" s="282"/>
      <c r="C54" s="278"/>
      <c r="D54" s="279"/>
      <c r="E54" s="280"/>
      <c r="F54" s="276"/>
      <c r="G54" s="276"/>
      <c r="H54" s="276"/>
      <c r="I54" s="276"/>
      <c r="J54" s="276"/>
      <c r="K54" s="276"/>
      <c r="L54" s="276"/>
      <c r="M54" s="276"/>
      <c r="N54" s="276"/>
    </row>
    <row r="55" spans="1:15">
      <c r="A55" s="283" t="s">
        <v>554</v>
      </c>
      <c r="B55" s="284"/>
      <c r="C55" s="285"/>
      <c r="D55" s="286"/>
      <c r="E55" s="287"/>
      <c r="F55" s="288" t="s">
        <v>57</v>
      </c>
      <c r="G55" s="289"/>
      <c r="H55" s="289"/>
      <c r="I55" s="289"/>
      <c r="J55" s="290"/>
      <c r="K55" s="291" t="s">
        <v>106</v>
      </c>
      <c r="L55" s="291"/>
      <c r="M55" s="291"/>
      <c r="N55" s="292"/>
    </row>
    <row r="56" spans="1:15">
      <c r="A56" s="293" t="s">
        <v>794</v>
      </c>
      <c r="B56" s="282"/>
      <c r="C56" s="294"/>
      <c r="D56" s="295"/>
      <c r="E56" s="296"/>
      <c r="F56" s="297" t="s">
        <v>54</v>
      </c>
      <c r="G56" s="297" t="s">
        <v>53</v>
      </c>
      <c r="H56" s="298"/>
      <c r="I56" s="288" t="s">
        <v>52</v>
      </c>
      <c r="J56" s="290"/>
      <c r="K56" s="299" t="s">
        <v>51</v>
      </c>
      <c r="L56" s="299"/>
      <c r="M56" s="299"/>
      <c r="N56" s="298"/>
    </row>
    <row r="57" spans="1:15">
      <c r="A57" s="300"/>
      <c r="B57" s="283"/>
      <c r="C57" s="301"/>
      <c r="D57" s="302"/>
      <c r="E57" s="303"/>
      <c r="F57" s="283"/>
      <c r="G57" s="881" t="s">
        <v>50</v>
      </c>
      <c r="H57" s="882"/>
      <c r="I57" s="882"/>
      <c r="J57" s="882"/>
      <c r="K57" s="882"/>
      <c r="L57" s="882"/>
      <c r="M57" s="882"/>
      <c r="N57" s="883"/>
    </row>
    <row r="58" spans="1:15">
      <c r="A58" s="304" t="s">
        <v>49</v>
      </c>
      <c r="B58" s="375" t="s">
        <v>48</v>
      </c>
      <c r="C58" s="306" t="s">
        <v>47</v>
      </c>
      <c r="D58" s="884" t="s">
        <v>46</v>
      </c>
      <c r="E58" s="885"/>
      <c r="F58" s="375" t="s">
        <v>45</v>
      </c>
      <c r="G58" s="881" t="s">
        <v>44</v>
      </c>
      <c r="H58" s="883"/>
      <c r="I58" s="881" t="s">
        <v>43</v>
      </c>
      <c r="J58" s="883"/>
      <c r="K58" s="881" t="s">
        <v>42</v>
      </c>
      <c r="L58" s="883"/>
      <c r="M58" s="881" t="s">
        <v>41</v>
      </c>
      <c r="N58" s="883"/>
    </row>
    <row r="59" spans="1:15">
      <c r="A59" s="308"/>
      <c r="B59" s="297"/>
      <c r="C59" s="309"/>
      <c r="D59" s="310"/>
      <c r="E59" s="311"/>
      <c r="F59" s="297"/>
      <c r="G59" s="312" t="s">
        <v>39</v>
      </c>
      <c r="H59" s="313" t="s">
        <v>38</v>
      </c>
      <c r="I59" s="313" t="s">
        <v>39</v>
      </c>
      <c r="J59" s="313" t="s">
        <v>40</v>
      </c>
      <c r="K59" s="312" t="s">
        <v>39</v>
      </c>
      <c r="L59" s="314" t="s">
        <v>40</v>
      </c>
      <c r="M59" s="312" t="s">
        <v>39</v>
      </c>
      <c r="N59" s="312" t="s">
        <v>38</v>
      </c>
    </row>
    <row r="60" spans="1:15">
      <c r="A60" s="313">
        <v>25</v>
      </c>
      <c r="B60" s="315" t="s">
        <v>821</v>
      </c>
      <c r="C60" s="36">
        <v>30</v>
      </c>
      <c r="D60" s="313">
        <v>19</v>
      </c>
      <c r="E60" s="319" t="s">
        <v>229</v>
      </c>
      <c r="F60" s="33">
        <v>570</v>
      </c>
      <c r="G60" s="313">
        <v>5</v>
      </c>
      <c r="H60" s="28">
        <v>150</v>
      </c>
      <c r="I60" s="313">
        <v>5</v>
      </c>
      <c r="J60" s="28">
        <v>150</v>
      </c>
      <c r="K60" s="313">
        <v>5</v>
      </c>
      <c r="L60" s="28">
        <v>150</v>
      </c>
      <c r="M60" s="313">
        <v>4</v>
      </c>
      <c r="N60" s="28">
        <v>120</v>
      </c>
      <c r="O60" s="317"/>
    </row>
    <row r="61" spans="1:15">
      <c r="A61" s="313">
        <v>26</v>
      </c>
      <c r="B61" s="315" t="s">
        <v>822</v>
      </c>
      <c r="C61" s="36">
        <v>25</v>
      </c>
      <c r="D61" s="313">
        <v>54</v>
      </c>
      <c r="E61" s="319" t="s">
        <v>229</v>
      </c>
      <c r="F61" s="33">
        <v>1350</v>
      </c>
      <c r="G61" s="313">
        <v>14</v>
      </c>
      <c r="H61" s="28">
        <v>350</v>
      </c>
      <c r="I61" s="313">
        <v>14</v>
      </c>
      <c r="J61" s="28">
        <v>350</v>
      </c>
      <c r="K61" s="313">
        <v>14</v>
      </c>
      <c r="L61" s="28">
        <v>350</v>
      </c>
      <c r="M61" s="313">
        <v>12</v>
      </c>
      <c r="N61" s="28">
        <v>300</v>
      </c>
      <c r="O61" s="317"/>
    </row>
    <row r="62" spans="1:15">
      <c r="A62" s="313">
        <v>27</v>
      </c>
      <c r="B62" s="315" t="s">
        <v>823</v>
      </c>
      <c r="C62" s="36">
        <v>650</v>
      </c>
      <c r="D62" s="313">
        <v>4</v>
      </c>
      <c r="E62" s="319" t="s">
        <v>229</v>
      </c>
      <c r="F62" s="33">
        <v>2600</v>
      </c>
      <c r="G62" s="313">
        <v>1</v>
      </c>
      <c r="H62" s="28">
        <v>650</v>
      </c>
      <c r="I62" s="313">
        <v>1</v>
      </c>
      <c r="J62" s="28">
        <v>650</v>
      </c>
      <c r="K62" s="313">
        <v>1</v>
      </c>
      <c r="L62" s="28">
        <v>650</v>
      </c>
      <c r="M62" s="313">
        <v>1</v>
      </c>
      <c r="N62" s="28">
        <v>650</v>
      </c>
      <c r="O62" s="317"/>
    </row>
    <row r="63" spans="1:15">
      <c r="A63" s="313">
        <v>28</v>
      </c>
      <c r="B63" s="315" t="s">
        <v>824</v>
      </c>
      <c r="C63" s="29">
        <v>750</v>
      </c>
      <c r="D63" s="313">
        <v>4</v>
      </c>
      <c r="E63" s="319" t="s">
        <v>229</v>
      </c>
      <c r="F63" s="33">
        <v>3000</v>
      </c>
      <c r="G63" s="313">
        <v>1</v>
      </c>
      <c r="H63" s="28">
        <v>750</v>
      </c>
      <c r="I63" s="313">
        <v>1</v>
      </c>
      <c r="J63" s="28">
        <v>750</v>
      </c>
      <c r="K63" s="313">
        <v>1</v>
      </c>
      <c r="L63" s="28">
        <v>750</v>
      </c>
      <c r="M63" s="313">
        <v>1</v>
      </c>
      <c r="N63" s="28">
        <v>750</v>
      </c>
      <c r="O63" s="317"/>
    </row>
    <row r="64" spans="1:15">
      <c r="A64" s="313">
        <v>29</v>
      </c>
      <c r="B64" s="315" t="s">
        <v>825</v>
      </c>
      <c r="C64" s="29">
        <v>1250</v>
      </c>
      <c r="D64" s="313">
        <v>2</v>
      </c>
      <c r="E64" s="319" t="s">
        <v>229</v>
      </c>
      <c r="F64" s="33">
        <v>2500</v>
      </c>
      <c r="G64" s="313"/>
      <c r="H64" s="28"/>
      <c r="I64" s="313">
        <v>1</v>
      </c>
      <c r="J64" s="28">
        <v>1250</v>
      </c>
      <c r="K64" s="313"/>
      <c r="L64" s="28"/>
      <c r="M64" s="313">
        <v>1</v>
      </c>
      <c r="N64" s="28">
        <v>1250</v>
      </c>
      <c r="O64" s="317"/>
    </row>
    <row r="65" spans="1:15">
      <c r="A65" s="313">
        <v>30</v>
      </c>
      <c r="B65" s="315" t="s">
        <v>826</v>
      </c>
      <c r="C65" s="36">
        <v>450</v>
      </c>
      <c r="D65" s="313">
        <v>40</v>
      </c>
      <c r="E65" s="319" t="s">
        <v>229</v>
      </c>
      <c r="F65" s="33">
        <v>18000</v>
      </c>
      <c r="G65" s="313">
        <v>10</v>
      </c>
      <c r="H65" s="28">
        <v>4500</v>
      </c>
      <c r="I65" s="313">
        <v>10</v>
      </c>
      <c r="J65" s="28">
        <v>4500</v>
      </c>
      <c r="K65" s="313">
        <v>10</v>
      </c>
      <c r="L65" s="28">
        <v>4500</v>
      </c>
      <c r="M65" s="313">
        <v>10</v>
      </c>
      <c r="N65" s="28">
        <v>4500</v>
      </c>
      <c r="O65" s="317"/>
    </row>
    <row r="66" spans="1:15">
      <c r="A66" s="313">
        <v>31</v>
      </c>
      <c r="B66" s="315" t="s">
        <v>827</v>
      </c>
      <c r="C66" s="36">
        <v>850</v>
      </c>
      <c r="D66" s="313">
        <v>8</v>
      </c>
      <c r="E66" s="319" t="s">
        <v>229</v>
      </c>
      <c r="F66" s="33">
        <v>6800</v>
      </c>
      <c r="G66" s="313">
        <v>2</v>
      </c>
      <c r="H66" s="28">
        <v>1700</v>
      </c>
      <c r="I66" s="313">
        <v>2</v>
      </c>
      <c r="J66" s="28">
        <v>1700</v>
      </c>
      <c r="K66" s="313">
        <v>2</v>
      </c>
      <c r="L66" s="28">
        <v>1700</v>
      </c>
      <c r="M66" s="313">
        <v>2</v>
      </c>
      <c r="N66" s="28">
        <v>1700</v>
      </c>
      <c r="O66" s="317"/>
    </row>
    <row r="67" spans="1:15">
      <c r="A67" s="313">
        <v>32</v>
      </c>
      <c r="B67" s="315" t="s">
        <v>828</v>
      </c>
      <c r="C67" s="36">
        <v>900</v>
      </c>
      <c r="D67" s="313">
        <v>6</v>
      </c>
      <c r="E67" s="319" t="s">
        <v>229</v>
      </c>
      <c r="F67" s="33">
        <v>5400</v>
      </c>
      <c r="G67" s="313">
        <v>2</v>
      </c>
      <c r="H67" s="28">
        <v>1800</v>
      </c>
      <c r="I67" s="313">
        <v>2</v>
      </c>
      <c r="J67" s="28">
        <v>1800</v>
      </c>
      <c r="K67" s="313">
        <v>1</v>
      </c>
      <c r="L67" s="28">
        <v>900</v>
      </c>
      <c r="M67" s="313">
        <v>1</v>
      </c>
      <c r="N67" s="28">
        <v>900</v>
      </c>
      <c r="O67" s="317"/>
    </row>
    <row r="68" spans="1:15">
      <c r="A68" s="313">
        <v>33</v>
      </c>
      <c r="B68" s="315" t="s">
        <v>829</v>
      </c>
      <c r="C68" s="36">
        <v>4500</v>
      </c>
      <c r="D68" s="313">
        <v>2</v>
      </c>
      <c r="E68" s="319" t="s">
        <v>229</v>
      </c>
      <c r="F68" s="33">
        <v>9000</v>
      </c>
      <c r="G68" s="313"/>
      <c r="H68" s="28"/>
      <c r="I68" s="313">
        <v>1</v>
      </c>
      <c r="J68" s="28">
        <v>4500</v>
      </c>
      <c r="K68" s="313">
        <v>1</v>
      </c>
      <c r="L68" s="28">
        <v>4500</v>
      </c>
      <c r="M68" s="313"/>
      <c r="N68" s="28"/>
      <c r="O68" s="317"/>
    </row>
    <row r="69" spans="1:15">
      <c r="A69" s="313"/>
      <c r="B69" s="387"/>
      <c r="C69" s="36"/>
      <c r="D69" s="315"/>
      <c r="E69" s="319"/>
      <c r="F69" s="33"/>
      <c r="G69" s="313"/>
      <c r="H69" s="28"/>
      <c r="I69" s="313"/>
      <c r="J69" s="28"/>
      <c r="K69" s="313"/>
      <c r="L69" s="28"/>
      <c r="M69" s="313"/>
      <c r="N69" s="28"/>
      <c r="O69" s="317"/>
    </row>
    <row r="70" spans="1:15">
      <c r="A70" s="313"/>
      <c r="B70" s="315"/>
      <c r="C70" s="36"/>
      <c r="D70" s="315"/>
      <c r="E70" s="319"/>
      <c r="F70" s="33"/>
      <c r="G70" s="313"/>
      <c r="H70" s="28">
        <f>SUM(H60:H69)</f>
        <v>9900</v>
      </c>
      <c r="I70" s="313"/>
      <c r="J70" s="28">
        <f>SUM(J60:J69)</f>
        <v>15650</v>
      </c>
      <c r="K70" s="313"/>
      <c r="L70" s="28">
        <f>SUM(L60:L69)</f>
        <v>13500</v>
      </c>
      <c r="M70" s="313"/>
      <c r="N70" s="28">
        <f>SUM(N60:N69)</f>
        <v>10170</v>
      </c>
      <c r="O70" s="317"/>
    </row>
    <row r="71" spans="1:15">
      <c r="A71" s="313"/>
      <c r="B71" s="315"/>
      <c r="C71" s="36"/>
      <c r="D71" s="315"/>
      <c r="E71" s="319"/>
      <c r="F71" s="33"/>
      <c r="G71" s="313"/>
      <c r="H71" s="28"/>
      <c r="I71" s="313"/>
      <c r="J71" s="28"/>
      <c r="K71" s="313"/>
      <c r="L71" s="28"/>
      <c r="M71" s="313"/>
      <c r="N71" s="28"/>
      <c r="O71" s="317"/>
    </row>
    <row r="72" spans="1:15">
      <c r="A72" s="313"/>
      <c r="B72" s="315"/>
      <c r="C72" s="36"/>
      <c r="D72" s="315"/>
      <c r="E72" s="319"/>
      <c r="F72" s="33"/>
      <c r="G72" s="313"/>
      <c r="H72" s="28"/>
      <c r="I72" s="313"/>
      <c r="J72" s="28"/>
      <c r="K72" s="313"/>
      <c r="L72" s="28"/>
      <c r="M72" s="313"/>
      <c r="N72" s="28"/>
      <c r="O72" s="317"/>
    </row>
    <row r="73" spans="1:15">
      <c r="A73" s="313"/>
      <c r="B73" s="315"/>
      <c r="C73" s="36"/>
      <c r="D73" s="315"/>
      <c r="E73" s="319"/>
      <c r="F73" s="33"/>
      <c r="G73" s="313"/>
      <c r="H73" s="28"/>
      <c r="I73" s="313"/>
      <c r="J73" s="28"/>
      <c r="K73" s="313"/>
      <c r="L73" s="28"/>
      <c r="M73" s="313"/>
      <c r="N73" s="28"/>
      <c r="O73" s="317"/>
    </row>
    <row r="74" spans="1:15">
      <c r="A74" s="313"/>
      <c r="B74" s="315"/>
      <c r="C74" s="36"/>
      <c r="D74" s="315"/>
      <c r="E74" s="319"/>
      <c r="F74" s="33"/>
      <c r="G74" s="313"/>
      <c r="H74" s="28"/>
      <c r="I74" s="313"/>
      <c r="J74" s="28"/>
      <c r="K74" s="313"/>
      <c r="L74" s="28"/>
      <c r="M74" s="313"/>
      <c r="N74" s="28"/>
      <c r="O74" s="317"/>
    </row>
    <row r="75" spans="1:15">
      <c r="A75" s="313"/>
      <c r="B75" s="315"/>
      <c r="C75" s="36"/>
      <c r="D75" s="315"/>
      <c r="E75" s="319"/>
      <c r="F75" s="33"/>
      <c r="G75" s="313"/>
      <c r="H75" s="28"/>
      <c r="I75" s="313"/>
      <c r="J75" s="28"/>
      <c r="K75" s="313"/>
      <c r="L75" s="28"/>
      <c r="M75" s="313"/>
      <c r="N75" s="28"/>
      <c r="O75" s="317"/>
    </row>
    <row r="76" spans="1:15">
      <c r="A76" s="313"/>
      <c r="B76" s="315"/>
      <c r="C76" s="36"/>
      <c r="D76" s="315"/>
      <c r="E76" s="319"/>
      <c r="F76" s="33"/>
      <c r="G76" s="313"/>
      <c r="H76" s="28"/>
      <c r="I76" s="313"/>
      <c r="J76" s="28"/>
      <c r="K76" s="313"/>
      <c r="L76" s="28"/>
      <c r="M76" s="313"/>
      <c r="N76" s="28"/>
      <c r="O76" s="317"/>
    </row>
    <row r="77" spans="1:15">
      <c r="A77" s="313"/>
      <c r="B77" s="315"/>
      <c r="C77" s="36"/>
      <c r="D77" s="315"/>
      <c r="E77" s="319"/>
      <c r="F77" s="33"/>
      <c r="G77" s="313"/>
      <c r="H77" s="28"/>
      <c r="I77" s="313"/>
      <c r="J77" s="28"/>
      <c r="K77" s="313"/>
      <c r="L77" s="28"/>
      <c r="M77" s="313"/>
      <c r="N77" s="28"/>
      <c r="O77" s="317"/>
    </row>
    <row r="78" spans="1:15">
      <c r="A78" s="313"/>
      <c r="B78" s="387"/>
      <c r="C78" s="36"/>
      <c r="D78" s="315"/>
      <c r="E78" s="319"/>
      <c r="F78" s="33"/>
      <c r="G78" s="313"/>
      <c r="H78" s="28"/>
      <c r="I78" s="313"/>
      <c r="J78" s="28"/>
      <c r="K78" s="313"/>
      <c r="L78" s="28"/>
      <c r="M78" s="313"/>
      <c r="N78" s="28"/>
      <c r="O78" s="317"/>
    </row>
    <row r="79" spans="1:15">
      <c r="A79" s="313" t="s">
        <v>755</v>
      </c>
      <c r="B79" s="387"/>
      <c r="C79" s="36"/>
      <c r="D79" s="276"/>
      <c r="E79" s="319"/>
      <c r="F79" s="33">
        <v>49220</v>
      </c>
      <c r="G79" s="313"/>
      <c r="H79" s="28"/>
      <c r="I79" s="313"/>
      <c r="J79" s="28"/>
      <c r="K79" s="313"/>
      <c r="L79" s="28"/>
      <c r="M79" s="313"/>
      <c r="N79" s="28"/>
      <c r="O79" s="317"/>
    </row>
    <row r="80" spans="1:15">
      <c r="A80" s="313" t="s">
        <v>756</v>
      </c>
      <c r="B80" s="387"/>
      <c r="C80" s="36"/>
      <c r="D80" s="318"/>
      <c r="E80" s="319"/>
      <c r="F80" s="33">
        <v>250780</v>
      </c>
      <c r="G80" s="313"/>
      <c r="H80" s="28"/>
      <c r="I80" s="313"/>
      <c r="J80" s="28"/>
      <c r="K80" s="313"/>
      <c r="L80" s="28"/>
      <c r="M80" s="313"/>
      <c r="N80" s="28"/>
      <c r="O80" s="317"/>
    </row>
    <row r="81" spans="1:15">
      <c r="A81" s="313"/>
      <c r="B81" s="315"/>
      <c r="C81" s="29"/>
      <c r="D81" s="318"/>
      <c r="E81" s="319"/>
      <c r="F81" s="33"/>
      <c r="G81" s="313"/>
      <c r="H81" s="28"/>
      <c r="I81" s="313"/>
      <c r="J81" s="28"/>
      <c r="K81" s="313"/>
      <c r="L81" s="28"/>
      <c r="M81" s="313"/>
      <c r="N81" s="28"/>
      <c r="O81" s="317"/>
    </row>
    <row r="82" spans="1:15">
      <c r="A82" s="313"/>
      <c r="B82" s="315"/>
      <c r="C82" s="29"/>
      <c r="D82" s="318"/>
      <c r="E82" s="319"/>
      <c r="F82" s="33"/>
      <c r="G82" s="313"/>
      <c r="H82" s="28"/>
      <c r="I82" s="313"/>
      <c r="J82" s="28"/>
      <c r="K82" s="313"/>
      <c r="L82" s="28"/>
      <c r="M82" s="313"/>
      <c r="N82" s="28"/>
      <c r="O82" s="317"/>
    </row>
    <row r="83" spans="1:15">
      <c r="A83" s="313"/>
      <c r="B83" s="315"/>
      <c r="C83" s="29"/>
      <c r="D83" s="318"/>
      <c r="E83" s="319"/>
      <c r="F83" s="33"/>
      <c r="G83" s="313"/>
      <c r="H83" s="28"/>
      <c r="I83" s="313"/>
      <c r="J83" s="28"/>
      <c r="K83" s="313"/>
      <c r="L83" s="28"/>
      <c r="M83" s="313"/>
      <c r="N83" s="28"/>
      <c r="O83" s="317"/>
    </row>
    <row r="84" spans="1:15">
      <c r="A84" s="313" t="s">
        <v>66</v>
      </c>
      <c r="B84" s="315"/>
      <c r="C84" s="29"/>
      <c r="D84" s="318"/>
      <c r="E84" s="319"/>
      <c r="F84" s="33">
        <f>SUM(F79:F83)</f>
        <v>300000</v>
      </c>
      <c r="G84" s="313"/>
      <c r="H84" s="28"/>
      <c r="I84" s="313"/>
      <c r="J84" s="28"/>
      <c r="K84" s="313"/>
      <c r="L84" s="28"/>
      <c r="M84" s="313"/>
      <c r="N84" s="28"/>
      <c r="O84" s="317"/>
    </row>
    <row r="85" spans="1:15">
      <c r="A85" s="283"/>
      <c r="B85" s="291"/>
      <c r="C85" s="321"/>
      <c r="D85" s="322"/>
      <c r="E85" s="323"/>
      <c r="F85" s="378"/>
      <c r="G85" s="324"/>
      <c r="H85" s="291"/>
      <c r="I85" s="291"/>
      <c r="J85" s="291"/>
      <c r="K85" s="291"/>
      <c r="L85" s="291"/>
      <c r="M85" s="291"/>
      <c r="N85" s="292"/>
    </row>
    <row r="86" spans="1:15">
      <c r="A86" s="325"/>
      <c r="B86" s="324" t="s">
        <v>2</v>
      </c>
      <c r="C86" s="326"/>
      <c r="D86" s="327"/>
      <c r="E86" s="328"/>
      <c r="F86" s="324"/>
      <c r="G86" s="324"/>
      <c r="H86" s="324"/>
      <c r="I86" s="324"/>
      <c r="J86" s="324"/>
      <c r="K86" s="324"/>
      <c r="L86" s="324"/>
      <c r="M86" s="324"/>
      <c r="N86" s="329"/>
    </row>
    <row r="87" spans="1:15">
      <c r="A87" s="325"/>
      <c r="B87" s="324"/>
      <c r="C87" s="326"/>
      <c r="D87" s="327"/>
      <c r="E87" s="328"/>
      <c r="F87" s="324"/>
      <c r="G87" s="324"/>
      <c r="H87" s="324" t="s">
        <v>1</v>
      </c>
      <c r="I87" s="324"/>
      <c r="J87" s="887" t="s">
        <v>274</v>
      </c>
      <c r="K87" s="887"/>
      <c r="L87" s="887"/>
      <c r="M87" s="324"/>
      <c r="N87" s="329"/>
    </row>
    <row r="88" spans="1:15">
      <c r="A88" s="325"/>
      <c r="B88" s="324"/>
      <c r="C88" s="326"/>
      <c r="D88" s="327"/>
      <c r="E88" s="328"/>
      <c r="F88" s="324"/>
      <c r="G88" s="324"/>
      <c r="H88" s="324"/>
      <c r="I88" s="324"/>
      <c r="J88" s="886" t="s">
        <v>0</v>
      </c>
      <c r="K88" s="886"/>
      <c r="L88" s="886"/>
      <c r="M88" s="324"/>
      <c r="N88" s="329"/>
    </row>
    <row r="89" spans="1:15">
      <c r="A89" s="297"/>
      <c r="B89" s="299"/>
      <c r="C89" s="294"/>
      <c r="D89" s="295"/>
      <c r="E89" s="296"/>
      <c r="F89" s="299"/>
      <c r="G89" s="299"/>
      <c r="H89" s="299"/>
      <c r="I89" s="299"/>
      <c r="J89" s="299"/>
      <c r="K89" s="299"/>
      <c r="L89" s="299"/>
      <c r="M89" s="299"/>
      <c r="N89" s="298"/>
    </row>
    <row r="90" spans="1:15">
      <c r="A90" s="276"/>
      <c r="B90" s="276"/>
      <c r="C90" s="277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</row>
  </sheetData>
  <sheetProtection password="CCFC" sheet="1" objects="1" scenarios="1" selectLockedCells="1" selectUnlockedCells="1"/>
  <mergeCells count="20">
    <mergeCell ref="A2:O2"/>
    <mergeCell ref="A3:O3"/>
    <mergeCell ref="G8:N8"/>
    <mergeCell ref="D9:E9"/>
    <mergeCell ref="G9:H9"/>
    <mergeCell ref="I9:J9"/>
    <mergeCell ref="K9:L9"/>
    <mergeCell ref="M9:N9"/>
    <mergeCell ref="K58:L58"/>
    <mergeCell ref="M58:N58"/>
    <mergeCell ref="J87:L87"/>
    <mergeCell ref="J88:L88"/>
    <mergeCell ref="J38:L38"/>
    <mergeCell ref="J39:L39"/>
    <mergeCell ref="A51:O51"/>
    <mergeCell ref="A52:O52"/>
    <mergeCell ref="G57:N57"/>
    <mergeCell ref="D58:E58"/>
    <mergeCell ref="G58:H58"/>
    <mergeCell ref="I58:J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topLeftCell="A73" workbookViewId="0">
      <selection activeCell="O86" sqref="O86"/>
    </sheetView>
  </sheetViews>
  <sheetFormatPr defaultRowHeight="15"/>
  <cols>
    <col min="2" max="2" width="27.7109375" customWidth="1"/>
    <col min="6" max="6" width="13.28515625" customWidth="1"/>
    <col min="8" max="8" width="12" customWidth="1"/>
    <col min="10" max="10" width="11.140625" customWidth="1"/>
    <col min="12" max="12" width="12.5703125" customWidth="1"/>
    <col min="14" max="14" width="12.28515625" customWidth="1"/>
  </cols>
  <sheetData>
    <row r="1" spans="1:15">
      <c r="A1" s="276" t="s">
        <v>65</v>
      </c>
      <c r="B1" s="276"/>
      <c r="C1" s="277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5">
      <c r="A2" s="879" t="s">
        <v>61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</row>
    <row r="3" spans="1:15">
      <c r="A3" s="880" t="s">
        <v>60</v>
      </c>
      <c r="B3" s="880"/>
      <c r="C3" s="880"/>
      <c r="D3" s="880"/>
      <c r="E3" s="880"/>
      <c r="F3" s="880"/>
      <c r="G3" s="880"/>
      <c r="H3" s="880"/>
      <c r="I3" s="880"/>
      <c r="J3" s="880"/>
      <c r="K3" s="880"/>
      <c r="L3" s="880"/>
      <c r="M3" s="880"/>
      <c r="N3" s="880"/>
      <c r="O3" s="880"/>
    </row>
    <row r="4" spans="1:15">
      <c r="A4" s="276"/>
      <c r="B4" s="276"/>
      <c r="C4" s="278"/>
      <c r="D4" s="279"/>
      <c r="E4" s="280"/>
      <c r="F4" s="281"/>
      <c r="G4" s="276"/>
      <c r="H4" s="276"/>
      <c r="I4" s="276"/>
      <c r="J4" s="276"/>
      <c r="K4" s="276"/>
      <c r="L4" s="276"/>
      <c r="M4" s="276"/>
      <c r="N4" s="276"/>
    </row>
    <row r="5" spans="1:15">
      <c r="A5" s="282" t="s">
        <v>59</v>
      </c>
      <c r="B5" s="282"/>
      <c r="C5" s="278"/>
      <c r="D5" s="279"/>
      <c r="E5" s="280"/>
      <c r="F5" s="276"/>
      <c r="G5" s="276"/>
      <c r="H5" s="276"/>
      <c r="I5" s="276"/>
      <c r="J5" s="276"/>
      <c r="K5" s="276"/>
      <c r="L5" s="276"/>
      <c r="M5" s="276"/>
      <c r="N5" s="276"/>
    </row>
    <row r="6" spans="1:15">
      <c r="A6" s="283" t="s">
        <v>58</v>
      </c>
      <c r="B6" s="284"/>
      <c r="C6" s="285"/>
      <c r="D6" s="286"/>
      <c r="E6" s="287"/>
      <c r="F6" s="288" t="s">
        <v>57</v>
      </c>
      <c r="G6" s="289"/>
      <c r="H6" s="289"/>
      <c r="I6" s="289"/>
      <c r="J6" s="290"/>
      <c r="K6" s="291" t="s">
        <v>313</v>
      </c>
      <c r="L6" s="291"/>
      <c r="M6" s="291"/>
      <c r="N6" s="292"/>
    </row>
    <row r="7" spans="1:15">
      <c r="A7" s="293" t="s">
        <v>830</v>
      </c>
      <c r="B7" s="282"/>
      <c r="C7" s="294"/>
      <c r="D7" s="295"/>
      <c r="E7" s="296"/>
      <c r="F7" s="297" t="s">
        <v>54</v>
      </c>
      <c r="G7" s="297" t="s">
        <v>53</v>
      </c>
      <c r="H7" s="298"/>
      <c r="I7" s="288" t="s">
        <v>52</v>
      </c>
      <c r="J7" s="290"/>
      <c r="K7" s="299" t="s">
        <v>51</v>
      </c>
      <c r="L7" s="299"/>
      <c r="M7" s="299"/>
      <c r="N7" s="298"/>
    </row>
    <row r="8" spans="1:15">
      <c r="A8" s="300"/>
      <c r="B8" s="283"/>
      <c r="C8" s="301"/>
      <c r="D8" s="302"/>
      <c r="E8" s="303"/>
      <c r="F8" s="283"/>
      <c r="G8" s="881" t="s">
        <v>50</v>
      </c>
      <c r="H8" s="882"/>
      <c r="I8" s="882"/>
      <c r="J8" s="882"/>
      <c r="K8" s="882"/>
      <c r="L8" s="882"/>
      <c r="M8" s="882"/>
      <c r="N8" s="883"/>
    </row>
    <row r="9" spans="1:15">
      <c r="A9" s="304" t="s">
        <v>49</v>
      </c>
      <c r="B9" s="375" t="s">
        <v>48</v>
      </c>
      <c r="C9" s="306" t="s">
        <v>47</v>
      </c>
      <c r="D9" s="884" t="s">
        <v>46</v>
      </c>
      <c r="E9" s="885"/>
      <c r="F9" s="375" t="s">
        <v>45</v>
      </c>
      <c r="G9" s="881" t="s">
        <v>44</v>
      </c>
      <c r="H9" s="883"/>
      <c r="I9" s="881" t="s">
        <v>43</v>
      </c>
      <c r="J9" s="883"/>
      <c r="K9" s="881" t="s">
        <v>42</v>
      </c>
      <c r="L9" s="883"/>
      <c r="M9" s="881" t="s">
        <v>41</v>
      </c>
      <c r="N9" s="883"/>
    </row>
    <row r="10" spans="1:15">
      <c r="A10" s="308"/>
      <c r="B10" s="297"/>
      <c r="C10" s="309"/>
      <c r="D10" s="310"/>
      <c r="E10" s="311"/>
      <c r="F10" s="297"/>
      <c r="G10" s="312" t="s">
        <v>39</v>
      </c>
      <c r="H10" s="313" t="s">
        <v>38</v>
      </c>
      <c r="I10" s="313" t="s">
        <v>39</v>
      </c>
      <c r="J10" s="313" t="s">
        <v>40</v>
      </c>
      <c r="K10" s="312" t="s">
        <v>39</v>
      </c>
      <c r="L10" s="314" t="s">
        <v>40</v>
      </c>
      <c r="M10" s="312" t="s">
        <v>39</v>
      </c>
      <c r="N10" s="312" t="s">
        <v>38</v>
      </c>
    </row>
    <row r="11" spans="1:15">
      <c r="A11" s="438">
        <v>1</v>
      </c>
      <c r="B11" s="415" t="s">
        <v>831</v>
      </c>
      <c r="C11" s="416">
        <v>120.75</v>
      </c>
      <c r="D11" s="417">
        <v>6</v>
      </c>
      <c r="E11" s="418" t="s">
        <v>621</v>
      </c>
      <c r="F11" s="442">
        <v>724.5</v>
      </c>
      <c r="G11" s="402">
        <v>3</v>
      </c>
      <c r="H11" s="443">
        <v>362.25</v>
      </c>
      <c r="I11" s="443"/>
      <c r="J11" s="443"/>
      <c r="K11" s="402">
        <v>3</v>
      </c>
      <c r="L11" s="443">
        <v>362.25</v>
      </c>
      <c r="M11" s="402"/>
      <c r="N11" s="443"/>
      <c r="O11" s="317"/>
    </row>
    <row r="12" spans="1:15">
      <c r="A12" s="438">
        <v>2</v>
      </c>
      <c r="B12" s="415" t="s">
        <v>832</v>
      </c>
      <c r="C12" s="419">
        <v>195.5</v>
      </c>
      <c r="D12" s="417">
        <v>40</v>
      </c>
      <c r="E12" s="418" t="s">
        <v>833</v>
      </c>
      <c r="F12" s="442">
        <v>7820</v>
      </c>
      <c r="G12" s="402">
        <v>10</v>
      </c>
      <c r="H12" s="443">
        <v>1955</v>
      </c>
      <c r="I12" s="443">
        <v>10</v>
      </c>
      <c r="J12" s="443">
        <v>1955</v>
      </c>
      <c r="K12" s="402">
        <v>10</v>
      </c>
      <c r="L12" s="443">
        <v>1955</v>
      </c>
      <c r="M12" s="402">
        <v>10</v>
      </c>
      <c r="N12" s="443">
        <v>1955</v>
      </c>
      <c r="O12" s="317"/>
    </row>
    <row r="13" spans="1:15">
      <c r="A13" s="438">
        <v>3</v>
      </c>
      <c r="B13" s="415" t="s">
        <v>834</v>
      </c>
      <c r="C13" s="416">
        <v>166.75</v>
      </c>
      <c r="D13" s="417">
        <v>24</v>
      </c>
      <c r="E13" s="418" t="s">
        <v>833</v>
      </c>
      <c r="F13" s="442">
        <v>4002</v>
      </c>
      <c r="G13" s="402">
        <v>6</v>
      </c>
      <c r="H13" s="443">
        <v>1000.5</v>
      </c>
      <c r="I13" s="402">
        <v>6</v>
      </c>
      <c r="J13" s="443">
        <v>1000.5</v>
      </c>
      <c r="K13" s="402">
        <v>6</v>
      </c>
      <c r="L13" s="443">
        <v>1000.5</v>
      </c>
      <c r="M13" s="402">
        <v>6</v>
      </c>
      <c r="N13" s="443">
        <v>1000.5</v>
      </c>
      <c r="O13" s="317"/>
    </row>
    <row r="14" spans="1:15">
      <c r="A14" s="438">
        <v>4</v>
      </c>
      <c r="B14" s="245" t="s">
        <v>835</v>
      </c>
      <c r="C14" s="419">
        <v>35</v>
      </c>
      <c r="D14" s="417">
        <v>12</v>
      </c>
      <c r="E14" s="418" t="s">
        <v>621</v>
      </c>
      <c r="F14" s="442">
        <v>420</v>
      </c>
      <c r="G14" s="402">
        <v>3</v>
      </c>
      <c r="H14" s="443">
        <v>105</v>
      </c>
      <c r="I14" s="402">
        <v>3</v>
      </c>
      <c r="J14" s="443">
        <v>105</v>
      </c>
      <c r="K14" s="402">
        <v>3</v>
      </c>
      <c r="L14" s="443">
        <v>105</v>
      </c>
      <c r="M14" s="402">
        <v>3</v>
      </c>
      <c r="N14" s="443">
        <v>105</v>
      </c>
      <c r="O14" s="317"/>
    </row>
    <row r="15" spans="1:15">
      <c r="A15" s="438">
        <v>5</v>
      </c>
      <c r="B15" s="415" t="s">
        <v>836</v>
      </c>
      <c r="C15" s="419">
        <v>4.5999999999999996</v>
      </c>
      <c r="D15" s="417">
        <v>240</v>
      </c>
      <c r="E15" s="418" t="s">
        <v>621</v>
      </c>
      <c r="F15" s="442">
        <v>1104</v>
      </c>
      <c r="G15" s="402">
        <v>60</v>
      </c>
      <c r="H15" s="443">
        <v>276</v>
      </c>
      <c r="I15" s="402">
        <v>60</v>
      </c>
      <c r="J15" s="443">
        <v>276</v>
      </c>
      <c r="K15" s="402">
        <v>60</v>
      </c>
      <c r="L15" s="443">
        <v>276</v>
      </c>
      <c r="M15" s="402">
        <v>60</v>
      </c>
      <c r="N15" s="443">
        <v>276</v>
      </c>
      <c r="O15" s="317"/>
    </row>
    <row r="16" spans="1:15">
      <c r="A16" s="438">
        <v>6</v>
      </c>
      <c r="B16" s="415" t="s">
        <v>837</v>
      </c>
      <c r="C16" s="419">
        <v>2.2999999999999998</v>
      </c>
      <c r="D16" s="417">
        <v>240</v>
      </c>
      <c r="E16" s="418" t="s">
        <v>621</v>
      </c>
      <c r="F16" s="442">
        <v>552</v>
      </c>
      <c r="G16" s="402">
        <v>60</v>
      </c>
      <c r="H16" s="443">
        <v>138</v>
      </c>
      <c r="I16" s="402">
        <v>60</v>
      </c>
      <c r="J16" s="443">
        <v>138</v>
      </c>
      <c r="K16" s="402">
        <v>60</v>
      </c>
      <c r="L16" s="443">
        <v>138</v>
      </c>
      <c r="M16" s="402">
        <v>60</v>
      </c>
      <c r="N16" s="443">
        <v>138</v>
      </c>
      <c r="O16" s="317"/>
    </row>
    <row r="17" spans="1:15">
      <c r="A17" s="438">
        <v>7</v>
      </c>
      <c r="B17" s="415" t="s">
        <v>838</v>
      </c>
      <c r="C17" s="416">
        <v>4.8899999999999997</v>
      </c>
      <c r="D17" s="417">
        <v>160</v>
      </c>
      <c r="E17" s="418" t="s">
        <v>621</v>
      </c>
      <c r="F17" s="442">
        <v>782.4</v>
      </c>
      <c r="G17" s="402">
        <v>40</v>
      </c>
      <c r="H17" s="443">
        <v>195.6</v>
      </c>
      <c r="I17" s="402">
        <v>40</v>
      </c>
      <c r="J17" s="443">
        <v>195.6</v>
      </c>
      <c r="K17" s="402">
        <v>40</v>
      </c>
      <c r="L17" s="443">
        <v>195.6</v>
      </c>
      <c r="M17" s="402">
        <v>40</v>
      </c>
      <c r="N17" s="443">
        <v>195.6</v>
      </c>
      <c r="O17" s="317"/>
    </row>
    <row r="18" spans="1:15">
      <c r="A18" s="438">
        <v>8</v>
      </c>
      <c r="B18" s="415" t="s">
        <v>839</v>
      </c>
      <c r="C18" s="416">
        <v>31.75</v>
      </c>
      <c r="D18" s="417">
        <v>10</v>
      </c>
      <c r="E18" s="418" t="s">
        <v>621</v>
      </c>
      <c r="F18" s="442">
        <v>317.5</v>
      </c>
      <c r="G18" s="402">
        <v>5</v>
      </c>
      <c r="H18" s="443">
        <v>158.75</v>
      </c>
      <c r="I18" s="443"/>
      <c r="J18" s="443"/>
      <c r="K18" s="402">
        <v>5</v>
      </c>
      <c r="L18" s="443">
        <v>158.75</v>
      </c>
      <c r="M18" s="402"/>
      <c r="N18" s="443"/>
      <c r="O18" s="317"/>
    </row>
    <row r="19" spans="1:15">
      <c r="A19" s="438">
        <v>9</v>
      </c>
      <c r="B19" s="415" t="s">
        <v>840</v>
      </c>
      <c r="C19" s="419">
        <v>22</v>
      </c>
      <c r="D19" s="417">
        <v>10</v>
      </c>
      <c r="E19" s="418" t="s">
        <v>621</v>
      </c>
      <c r="F19" s="442">
        <v>220</v>
      </c>
      <c r="G19" s="402">
        <v>5</v>
      </c>
      <c r="H19" s="443">
        <v>110</v>
      </c>
      <c r="I19" s="443"/>
      <c r="J19" s="443"/>
      <c r="K19" s="402">
        <v>5</v>
      </c>
      <c r="L19" s="443">
        <v>110</v>
      </c>
      <c r="M19" s="402"/>
      <c r="N19" s="443"/>
      <c r="O19" s="317"/>
    </row>
    <row r="20" spans="1:15">
      <c r="A20" s="438">
        <v>10</v>
      </c>
      <c r="B20" s="415" t="s">
        <v>841</v>
      </c>
      <c r="C20" s="419">
        <v>32.200000000000003</v>
      </c>
      <c r="D20" s="417">
        <v>12</v>
      </c>
      <c r="E20" s="418" t="s">
        <v>842</v>
      </c>
      <c r="F20" s="442">
        <v>386.4</v>
      </c>
      <c r="G20" s="402">
        <v>3</v>
      </c>
      <c r="H20" s="443">
        <v>96.6</v>
      </c>
      <c r="I20" s="402">
        <v>3</v>
      </c>
      <c r="J20" s="443">
        <v>96.6</v>
      </c>
      <c r="K20" s="402">
        <v>3</v>
      </c>
      <c r="L20" s="443">
        <v>96.6</v>
      </c>
      <c r="M20" s="402">
        <v>3</v>
      </c>
      <c r="N20" s="443">
        <v>96.6</v>
      </c>
      <c r="O20" s="317"/>
    </row>
    <row r="21" spans="1:15" ht="16.5">
      <c r="A21" s="438">
        <v>11</v>
      </c>
      <c r="B21" s="420" t="s">
        <v>843</v>
      </c>
      <c r="C21" s="416">
        <v>281.75</v>
      </c>
      <c r="D21" s="417">
        <v>24</v>
      </c>
      <c r="E21" s="418" t="s">
        <v>844</v>
      </c>
      <c r="F21" s="442">
        <v>6762</v>
      </c>
      <c r="G21" s="402">
        <v>12</v>
      </c>
      <c r="H21" s="443">
        <v>3381</v>
      </c>
      <c r="I21" s="443"/>
      <c r="J21" s="443"/>
      <c r="K21" s="402">
        <v>12</v>
      </c>
      <c r="L21" s="443">
        <v>3381</v>
      </c>
      <c r="M21" s="402"/>
      <c r="N21" s="443"/>
      <c r="O21" s="317"/>
    </row>
    <row r="22" spans="1:15" ht="16.5">
      <c r="A22" s="438">
        <v>12</v>
      </c>
      <c r="B22" s="420" t="s">
        <v>845</v>
      </c>
      <c r="C22" s="416">
        <v>373.75</v>
      </c>
      <c r="D22" s="417">
        <v>16</v>
      </c>
      <c r="E22" s="418" t="s">
        <v>844</v>
      </c>
      <c r="F22" s="442">
        <v>5980</v>
      </c>
      <c r="G22" s="402">
        <v>8</v>
      </c>
      <c r="H22" s="443">
        <v>2990</v>
      </c>
      <c r="I22" s="443"/>
      <c r="J22" s="443"/>
      <c r="K22" s="402">
        <v>8</v>
      </c>
      <c r="L22" s="443">
        <v>2990</v>
      </c>
      <c r="M22" s="402"/>
      <c r="N22" s="443"/>
      <c r="O22" s="317"/>
    </row>
    <row r="23" spans="1:15" ht="16.5">
      <c r="A23" s="438">
        <v>13</v>
      </c>
      <c r="B23" s="420" t="s">
        <v>846</v>
      </c>
      <c r="C23" s="419">
        <v>33</v>
      </c>
      <c r="D23" s="417">
        <v>12</v>
      </c>
      <c r="E23" s="418" t="s">
        <v>847</v>
      </c>
      <c r="F23" s="442">
        <v>396</v>
      </c>
      <c r="G23" s="402">
        <v>3</v>
      </c>
      <c r="H23" s="443">
        <v>99</v>
      </c>
      <c r="I23" s="402">
        <v>3</v>
      </c>
      <c r="J23" s="443">
        <v>99</v>
      </c>
      <c r="K23" s="402">
        <v>3</v>
      </c>
      <c r="L23" s="443">
        <v>99</v>
      </c>
      <c r="M23" s="402">
        <v>3</v>
      </c>
      <c r="N23" s="443">
        <v>99</v>
      </c>
      <c r="O23" s="317"/>
    </row>
    <row r="24" spans="1:15">
      <c r="A24" s="438">
        <v>14</v>
      </c>
      <c r="B24" s="421" t="s">
        <v>848</v>
      </c>
      <c r="C24" s="419">
        <v>32</v>
      </c>
      <c r="D24" s="417">
        <v>6</v>
      </c>
      <c r="E24" s="418" t="s">
        <v>621</v>
      </c>
      <c r="F24" s="442">
        <v>192</v>
      </c>
      <c r="G24" s="402">
        <v>3</v>
      </c>
      <c r="H24" s="443">
        <v>96</v>
      </c>
      <c r="I24" s="443"/>
      <c r="J24" s="443"/>
      <c r="K24" s="402">
        <v>3</v>
      </c>
      <c r="L24" s="443">
        <v>96</v>
      </c>
      <c r="M24" s="402"/>
      <c r="N24" s="443"/>
      <c r="O24" s="317"/>
    </row>
    <row r="25" spans="1:15" ht="16.5">
      <c r="A25" s="438">
        <v>15</v>
      </c>
      <c r="B25" s="420" t="s">
        <v>849</v>
      </c>
      <c r="C25" s="416">
        <v>40.25</v>
      </c>
      <c r="D25" s="417">
        <v>4</v>
      </c>
      <c r="E25" s="418" t="s">
        <v>621</v>
      </c>
      <c r="F25" s="442">
        <v>161</v>
      </c>
      <c r="G25" s="402">
        <v>2</v>
      </c>
      <c r="H25" s="443">
        <v>80.5</v>
      </c>
      <c r="I25" s="443"/>
      <c r="J25" s="443"/>
      <c r="K25" s="402">
        <v>2</v>
      </c>
      <c r="L25" s="443">
        <v>80.5</v>
      </c>
      <c r="M25" s="402"/>
      <c r="N25" s="443"/>
      <c r="O25" s="317"/>
    </row>
    <row r="26" spans="1:15">
      <c r="A26" s="438">
        <v>16</v>
      </c>
      <c r="B26" s="415" t="s">
        <v>620</v>
      </c>
      <c r="C26" s="416">
        <v>481.85</v>
      </c>
      <c r="D26" s="417">
        <v>6</v>
      </c>
      <c r="E26" s="418" t="s">
        <v>621</v>
      </c>
      <c r="F26" s="442">
        <v>2891.1</v>
      </c>
      <c r="G26" s="402">
        <v>3</v>
      </c>
      <c r="H26" s="443">
        <v>1445.55</v>
      </c>
      <c r="I26" s="443"/>
      <c r="J26" s="443"/>
      <c r="K26" s="402">
        <v>3</v>
      </c>
      <c r="L26" s="443">
        <v>1445.55</v>
      </c>
      <c r="M26" s="402"/>
      <c r="N26" s="443"/>
      <c r="O26" s="317"/>
    </row>
    <row r="27" spans="1:15">
      <c r="A27" s="438">
        <v>17</v>
      </c>
      <c r="B27" s="444" t="s">
        <v>850</v>
      </c>
      <c r="C27" s="445">
        <v>10.35</v>
      </c>
      <c r="D27" s="446">
        <v>40</v>
      </c>
      <c r="E27" s="447" t="s">
        <v>621</v>
      </c>
      <c r="F27" s="442">
        <v>414</v>
      </c>
      <c r="G27" s="402">
        <v>20</v>
      </c>
      <c r="H27" s="443">
        <v>207</v>
      </c>
      <c r="I27" s="443"/>
      <c r="J27" s="443"/>
      <c r="K27" s="402">
        <v>20</v>
      </c>
      <c r="L27" s="443">
        <v>207</v>
      </c>
      <c r="M27" s="402"/>
      <c r="N27" s="443"/>
      <c r="O27" s="317"/>
    </row>
    <row r="28" spans="1:15" ht="16.5">
      <c r="A28" s="438">
        <v>18</v>
      </c>
      <c r="B28" s="422" t="s">
        <v>851</v>
      </c>
      <c r="C28" s="448">
        <v>132.25</v>
      </c>
      <c r="D28" s="449">
        <v>4</v>
      </c>
      <c r="E28" s="369" t="s">
        <v>621</v>
      </c>
      <c r="F28" s="442">
        <v>529</v>
      </c>
      <c r="G28" s="402">
        <v>2</v>
      </c>
      <c r="H28" s="443">
        <v>264.5</v>
      </c>
      <c r="I28" s="443"/>
      <c r="J28" s="443"/>
      <c r="K28" s="402">
        <v>2</v>
      </c>
      <c r="L28" s="443">
        <v>264.5</v>
      </c>
      <c r="M28" s="402"/>
      <c r="N28" s="443"/>
      <c r="O28" s="317"/>
    </row>
    <row r="29" spans="1:15" ht="16.5">
      <c r="A29" s="438">
        <v>19</v>
      </c>
      <c r="B29" s="420" t="s">
        <v>852</v>
      </c>
      <c r="C29" s="423">
        <v>46</v>
      </c>
      <c r="D29" s="424">
        <v>6</v>
      </c>
      <c r="E29" s="425" t="s">
        <v>853</v>
      </c>
      <c r="F29" s="442">
        <v>276</v>
      </c>
      <c r="G29" s="402">
        <v>3</v>
      </c>
      <c r="H29" s="443">
        <v>138</v>
      </c>
      <c r="I29" s="443"/>
      <c r="J29" s="443"/>
      <c r="K29" s="402">
        <v>3</v>
      </c>
      <c r="L29" s="443">
        <v>138</v>
      </c>
      <c r="M29" s="402"/>
      <c r="N29" s="443"/>
      <c r="O29" s="317"/>
    </row>
    <row r="30" spans="1:15" ht="16.5">
      <c r="A30" s="438">
        <v>20</v>
      </c>
      <c r="B30" s="421" t="s">
        <v>854</v>
      </c>
      <c r="C30" s="426">
        <v>63.25</v>
      </c>
      <c r="D30" s="424">
        <v>6</v>
      </c>
      <c r="E30" s="425" t="s">
        <v>853</v>
      </c>
      <c r="F30" s="442">
        <v>379.5</v>
      </c>
      <c r="G30" s="402">
        <v>3</v>
      </c>
      <c r="H30" s="443">
        <v>189.75</v>
      </c>
      <c r="I30" s="443"/>
      <c r="J30" s="443"/>
      <c r="K30" s="402">
        <v>3</v>
      </c>
      <c r="L30" s="443">
        <v>189.75</v>
      </c>
      <c r="M30" s="402"/>
      <c r="N30" s="443"/>
      <c r="O30" s="317"/>
    </row>
    <row r="31" spans="1:15" ht="16.5">
      <c r="A31" s="438">
        <v>21</v>
      </c>
      <c r="B31" s="421" t="s">
        <v>855</v>
      </c>
      <c r="C31" s="426">
        <v>24.15</v>
      </c>
      <c r="D31" s="424">
        <v>12</v>
      </c>
      <c r="E31" s="425" t="s">
        <v>842</v>
      </c>
      <c r="F31" s="442">
        <v>289.8</v>
      </c>
      <c r="G31" s="402">
        <v>3</v>
      </c>
      <c r="H31" s="443">
        <v>72.45</v>
      </c>
      <c r="I31" s="402">
        <v>3</v>
      </c>
      <c r="J31" s="443">
        <v>72.45</v>
      </c>
      <c r="K31" s="402">
        <v>3</v>
      </c>
      <c r="L31" s="443">
        <v>72.45</v>
      </c>
      <c r="M31" s="402">
        <v>3</v>
      </c>
      <c r="N31" s="443">
        <v>72.45</v>
      </c>
      <c r="O31" s="317"/>
    </row>
    <row r="32" spans="1:15" ht="16.5">
      <c r="A32" s="438">
        <v>22</v>
      </c>
      <c r="B32" s="420" t="s">
        <v>856</v>
      </c>
      <c r="C32" s="426">
        <v>9.7799999999999994</v>
      </c>
      <c r="D32" s="424">
        <v>12</v>
      </c>
      <c r="E32" s="425" t="s">
        <v>842</v>
      </c>
      <c r="F32" s="442">
        <v>117.36</v>
      </c>
      <c r="G32" s="402">
        <v>3</v>
      </c>
      <c r="H32" s="443">
        <v>29.34</v>
      </c>
      <c r="I32" s="402">
        <v>3</v>
      </c>
      <c r="J32" s="443">
        <v>29.34</v>
      </c>
      <c r="K32" s="402">
        <v>3</v>
      </c>
      <c r="L32" s="443">
        <v>29.34</v>
      </c>
      <c r="M32" s="402">
        <v>3</v>
      </c>
      <c r="N32" s="443">
        <v>29.34</v>
      </c>
      <c r="O32" s="317"/>
    </row>
    <row r="33" spans="1:15" ht="16.5">
      <c r="A33" s="438">
        <v>23</v>
      </c>
      <c r="B33" s="422" t="s">
        <v>857</v>
      </c>
      <c r="C33" s="426">
        <v>82.23</v>
      </c>
      <c r="D33" s="424">
        <v>24</v>
      </c>
      <c r="E33" s="425" t="s">
        <v>858</v>
      </c>
      <c r="F33" s="442">
        <v>1973.52</v>
      </c>
      <c r="G33" s="402">
        <v>6</v>
      </c>
      <c r="H33" s="443">
        <v>493.38</v>
      </c>
      <c r="I33" s="402">
        <v>6</v>
      </c>
      <c r="J33" s="443">
        <v>493.38</v>
      </c>
      <c r="K33" s="402">
        <v>6</v>
      </c>
      <c r="L33" s="443">
        <v>493.38</v>
      </c>
      <c r="M33" s="402">
        <v>6</v>
      </c>
      <c r="N33" s="443">
        <v>493.38</v>
      </c>
      <c r="O33" s="317"/>
    </row>
    <row r="34" spans="1:15" ht="16.5">
      <c r="A34" s="438">
        <v>24</v>
      </c>
      <c r="B34" s="420" t="s">
        <v>859</v>
      </c>
      <c r="C34" s="423">
        <v>10</v>
      </c>
      <c r="D34" s="424">
        <v>4</v>
      </c>
      <c r="E34" s="425" t="s">
        <v>842</v>
      </c>
      <c r="F34" s="442">
        <v>40</v>
      </c>
      <c r="G34" s="402">
        <v>1</v>
      </c>
      <c r="H34" s="443">
        <v>10</v>
      </c>
      <c r="I34" s="402">
        <v>1</v>
      </c>
      <c r="J34" s="443">
        <v>10</v>
      </c>
      <c r="K34" s="402">
        <v>1</v>
      </c>
      <c r="L34" s="443">
        <v>10</v>
      </c>
      <c r="M34" s="402">
        <v>1</v>
      </c>
      <c r="N34" s="443">
        <v>10</v>
      </c>
      <c r="O34" s="317"/>
    </row>
    <row r="35" spans="1:15" ht="16.5">
      <c r="A35" s="402">
        <v>25</v>
      </c>
      <c r="B35" s="400" t="s">
        <v>860</v>
      </c>
      <c r="C35" s="427">
        <v>40</v>
      </c>
      <c r="D35" s="424">
        <v>4</v>
      </c>
      <c r="E35" s="425" t="s">
        <v>842</v>
      </c>
      <c r="F35" s="450">
        <v>160</v>
      </c>
      <c r="G35" s="402">
        <v>1</v>
      </c>
      <c r="H35" s="451">
        <v>40</v>
      </c>
      <c r="I35" s="402">
        <v>1</v>
      </c>
      <c r="J35" s="451">
        <v>40</v>
      </c>
      <c r="K35" s="402">
        <v>1</v>
      </c>
      <c r="L35" s="451">
        <v>40</v>
      </c>
      <c r="M35" s="402">
        <v>1</v>
      </c>
      <c r="N35" s="451">
        <v>40</v>
      </c>
      <c r="O35" s="317"/>
    </row>
    <row r="36" spans="1:15">
      <c r="A36" s="313"/>
      <c r="B36" s="428"/>
      <c r="C36" s="429"/>
      <c r="D36" s="430"/>
      <c r="E36" s="431"/>
      <c r="F36" s="29"/>
      <c r="G36" s="313"/>
      <c r="H36" s="313"/>
      <c r="I36" s="29"/>
      <c r="J36" s="313"/>
      <c r="K36" s="313"/>
      <c r="L36" s="29"/>
      <c r="M36" s="313"/>
      <c r="N36" s="313"/>
    </row>
    <row r="37" spans="1:15">
      <c r="A37" s="432" t="s">
        <v>861</v>
      </c>
      <c r="B37" s="433"/>
      <c r="C37" s="226"/>
      <c r="D37" s="430"/>
      <c r="E37" s="431"/>
      <c r="F37" s="33">
        <f>SUM(F11:F36)</f>
        <v>36890.079999999994</v>
      </c>
      <c r="G37" s="313"/>
      <c r="H37" s="28">
        <f>SUM(H11:H36)</f>
        <v>13934.17</v>
      </c>
      <c r="I37" s="313"/>
      <c r="J37" s="28">
        <f>SUM(J12:J36)</f>
        <v>4510.87</v>
      </c>
      <c r="K37" s="313"/>
      <c r="L37" s="28">
        <f>SUM(L11:L36)</f>
        <v>13934.17</v>
      </c>
      <c r="M37" s="313"/>
      <c r="N37" s="28">
        <f>SUM(N12:N36)</f>
        <v>4510.87</v>
      </c>
    </row>
    <row r="38" spans="1:15">
      <c r="A38" s="281"/>
      <c r="B38" s="434"/>
      <c r="C38" s="434"/>
      <c r="D38" s="434"/>
      <c r="E38" s="434"/>
      <c r="F38" s="324"/>
      <c r="G38" s="324"/>
      <c r="H38" s="291"/>
      <c r="I38" s="291"/>
      <c r="J38" s="291"/>
      <c r="K38" s="291"/>
      <c r="L38" s="291"/>
      <c r="M38" s="291"/>
    </row>
    <row r="39" spans="1:15">
      <c r="A39" s="281"/>
      <c r="B39" s="281" t="s">
        <v>2</v>
      </c>
      <c r="C39" s="358"/>
      <c r="D39" s="359"/>
      <c r="E39" s="360"/>
      <c r="F39" s="281"/>
      <c r="G39" s="281"/>
      <c r="H39" s="281"/>
      <c r="I39" s="324"/>
      <c r="J39" s="324"/>
      <c r="K39" s="324"/>
      <c r="L39" s="324"/>
      <c r="M39" s="324"/>
    </row>
    <row r="40" spans="1:15">
      <c r="A40" s="281"/>
      <c r="B40" s="281"/>
      <c r="C40" s="358"/>
      <c r="D40" s="359"/>
      <c r="E40" s="360"/>
      <c r="F40" s="281"/>
      <c r="G40" s="281"/>
      <c r="H40" s="281" t="s">
        <v>1</v>
      </c>
      <c r="I40" s="324"/>
      <c r="M40" s="324"/>
    </row>
    <row r="41" spans="1:15">
      <c r="A41" s="281"/>
      <c r="B41" s="324"/>
      <c r="C41" s="326"/>
      <c r="D41" s="327"/>
      <c r="E41" s="328"/>
      <c r="F41" s="324"/>
      <c r="G41" s="324"/>
      <c r="H41" s="324"/>
      <c r="I41" s="324"/>
      <c r="K41" s="888" t="s">
        <v>862</v>
      </c>
      <c r="L41" s="888"/>
      <c r="M41" s="888"/>
    </row>
    <row r="42" spans="1:15">
      <c r="A42" s="281"/>
      <c r="B42" s="324"/>
      <c r="C42" s="326"/>
      <c r="D42" s="327"/>
      <c r="E42" s="328"/>
      <c r="F42" s="324"/>
      <c r="G42" s="324"/>
      <c r="H42" s="324"/>
      <c r="I42" s="324"/>
      <c r="J42" s="440"/>
      <c r="K42" s="891" t="s">
        <v>0</v>
      </c>
      <c r="L42" s="891"/>
      <c r="M42" s="891"/>
    </row>
    <row r="43" spans="1:15">
      <c r="A43" s="281"/>
      <c r="B43" s="324"/>
      <c r="C43" s="326"/>
      <c r="D43" s="327"/>
      <c r="E43" s="328"/>
      <c r="F43" s="324"/>
      <c r="G43" s="324"/>
      <c r="H43" s="324"/>
      <c r="I43" s="324"/>
      <c r="J43" s="440"/>
      <c r="K43" s="440"/>
      <c r="L43" s="440"/>
      <c r="M43" s="324"/>
    </row>
    <row r="44" spans="1:15">
      <c r="A44" s="281"/>
      <c r="B44" s="324"/>
      <c r="C44" s="326"/>
      <c r="D44" s="327"/>
      <c r="E44" s="328"/>
      <c r="F44" s="324"/>
      <c r="G44" s="324"/>
      <c r="H44" s="324"/>
      <c r="I44" s="324"/>
      <c r="J44" s="440"/>
    </row>
    <row r="45" spans="1:15">
      <c r="A45" s="281"/>
      <c r="B45" s="324"/>
      <c r="C45" s="326"/>
      <c r="D45" s="327"/>
      <c r="E45" s="328"/>
      <c r="F45" s="324"/>
      <c r="G45" s="324"/>
      <c r="H45" s="324"/>
      <c r="I45" s="324"/>
      <c r="J45" s="440"/>
    </row>
    <row r="46" spans="1:15">
      <c r="A46" s="281"/>
      <c r="B46" s="358"/>
      <c r="C46" s="359"/>
      <c r="D46" s="360"/>
      <c r="E46" s="281"/>
      <c r="F46" s="281"/>
      <c r="G46" s="281"/>
      <c r="H46" s="281"/>
      <c r="I46" s="281"/>
      <c r="J46" s="281"/>
      <c r="K46" s="281"/>
      <c r="L46" s="281"/>
      <c r="M46" s="281"/>
    </row>
    <row r="47" spans="1:15">
      <c r="A47" s="281"/>
      <c r="B47" s="281"/>
      <c r="C47" s="435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</row>
    <row r="48" spans="1:15">
      <c r="A48" s="276" t="s">
        <v>65</v>
      </c>
      <c r="B48" s="276"/>
      <c r="C48" s="277"/>
      <c r="D48" s="276"/>
      <c r="E48" s="276"/>
      <c r="F48" s="276"/>
      <c r="G48" s="276"/>
      <c r="H48" s="276"/>
      <c r="I48" s="276"/>
      <c r="J48" s="281"/>
      <c r="K48" s="339"/>
      <c r="L48" s="339"/>
      <c r="M48" s="339"/>
      <c r="N48" s="339"/>
    </row>
    <row r="49" spans="1:15">
      <c r="A49" s="276"/>
      <c r="B49" s="276"/>
      <c r="C49" s="277"/>
      <c r="D49" s="276"/>
      <c r="E49" s="276"/>
      <c r="F49" s="276"/>
      <c r="G49" s="276"/>
      <c r="H49" s="276"/>
      <c r="I49" s="276"/>
      <c r="J49" s="281"/>
      <c r="K49" s="339"/>
      <c r="L49" s="339"/>
      <c r="M49" s="339"/>
      <c r="N49" s="339"/>
    </row>
    <row r="50" spans="1:15">
      <c r="A50" s="281"/>
      <c r="B50" s="281"/>
      <c r="C50" s="435"/>
      <c r="D50" s="281"/>
      <c r="E50" s="281"/>
      <c r="F50" s="281"/>
      <c r="G50" s="281"/>
      <c r="H50" s="281"/>
      <c r="I50" s="281"/>
      <c r="J50" s="281"/>
      <c r="K50" s="339"/>
      <c r="L50" s="339"/>
      <c r="M50" s="339"/>
      <c r="N50" s="339"/>
      <c r="O50" s="225"/>
    </row>
    <row r="51" spans="1:15">
      <c r="A51" s="880" t="s">
        <v>61</v>
      </c>
      <c r="B51" s="880"/>
      <c r="C51" s="880"/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880"/>
    </row>
    <row r="52" spans="1:15">
      <c r="A52" s="880" t="s">
        <v>60</v>
      </c>
      <c r="B52" s="880"/>
      <c r="C52" s="880"/>
      <c r="D52" s="880"/>
      <c r="E52" s="880"/>
      <c r="F52" s="880"/>
      <c r="G52" s="880"/>
      <c r="H52" s="880"/>
      <c r="I52" s="880"/>
      <c r="J52" s="880"/>
      <c r="K52" s="880"/>
      <c r="L52" s="880"/>
      <c r="M52" s="880"/>
      <c r="N52" s="880"/>
      <c r="O52" s="880"/>
    </row>
    <row r="53" spans="1:15">
      <c r="A53" s="281"/>
      <c r="B53" s="281"/>
      <c r="C53" s="358"/>
      <c r="D53" s="359"/>
      <c r="E53" s="360"/>
      <c r="F53" s="281"/>
      <c r="G53" s="281"/>
      <c r="H53" s="281"/>
      <c r="I53" s="281"/>
      <c r="J53" s="281"/>
      <c r="K53" s="281"/>
      <c r="L53" s="281"/>
      <c r="M53" s="281"/>
      <c r="N53" s="281"/>
      <c r="O53" s="225"/>
    </row>
    <row r="54" spans="1:15">
      <c r="A54" s="282" t="s">
        <v>59</v>
      </c>
      <c r="B54" s="282"/>
      <c r="C54" s="278"/>
      <c r="D54" s="279"/>
      <c r="E54" s="280"/>
      <c r="F54" s="276"/>
      <c r="G54" s="276"/>
      <c r="H54" s="276"/>
      <c r="I54" s="276"/>
      <c r="J54" s="276"/>
      <c r="K54" s="276"/>
      <c r="L54" s="276"/>
      <c r="M54" s="276"/>
      <c r="N54" s="276"/>
    </row>
    <row r="55" spans="1:15">
      <c r="A55" s="283" t="s">
        <v>58</v>
      </c>
      <c r="B55" s="284"/>
      <c r="C55" s="285"/>
      <c r="D55" s="286"/>
      <c r="E55" s="287"/>
      <c r="F55" s="288" t="s">
        <v>57</v>
      </c>
      <c r="G55" s="289"/>
      <c r="H55" s="289"/>
      <c r="I55" s="289"/>
      <c r="J55" s="290"/>
      <c r="K55" s="291" t="s">
        <v>313</v>
      </c>
      <c r="L55" s="291"/>
      <c r="M55" s="291"/>
      <c r="N55" s="292"/>
    </row>
    <row r="56" spans="1:15">
      <c r="A56" s="293" t="s">
        <v>830</v>
      </c>
      <c r="B56" s="282"/>
      <c r="C56" s="294"/>
      <c r="D56" s="295"/>
      <c r="E56" s="296"/>
      <c r="F56" s="297" t="s">
        <v>54</v>
      </c>
      <c r="G56" s="297" t="s">
        <v>53</v>
      </c>
      <c r="H56" s="298"/>
      <c r="I56" s="288" t="s">
        <v>52</v>
      </c>
      <c r="J56" s="290"/>
      <c r="K56" s="299" t="s">
        <v>51</v>
      </c>
      <c r="L56" s="299"/>
      <c r="M56" s="299"/>
      <c r="N56" s="298"/>
    </row>
    <row r="57" spans="1:15">
      <c r="A57" s="300"/>
      <c r="B57" s="283"/>
      <c r="C57" s="301"/>
      <c r="D57" s="302"/>
      <c r="E57" s="303"/>
      <c r="F57" s="283"/>
      <c r="G57" s="881" t="s">
        <v>50</v>
      </c>
      <c r="H57" s="882"/>
      <c r="I57" s="882"/>
      <c r="J57" s="882"/>
      <c r="K57" s="882"/>
      <c r="L57" s="882"/>
      <c r="M57" s="882"/>
      <c r="N57" s="883"/>
    </row>
    <row r="58" spans="1:15">
      <c r="A58" s="304" t="s">
        <v>49</v>
      </c>
      <c r="B58" s="375" t="s">
        <v>48</v>
      </c>
      <c r="C58" s="306" t="s">
        <v>47</v>
      </c>
      <c r="D58" s="884" t="s">
        <v>46</v>
      </c>
      <c r="E58" s="885"/>
      <c r="F58" s="375" t="s">
        <v>45</v>
      </c>
      <c r="G58" s="881" t="s">
        <v>44</v>
      </c>
      <c r="H58" s="883"/>
      <c r="I58" s="881" t="s">
        <v>43</v>
      </c>
      <c r="J58" s="883"/>
      <c r="K58" s="881" t="s">
        <v>42</v>
      </c>
      <c r="L58" s="883"/>
      <c r="M58" s="881" t="s">
        <v>41</v>
      </c>
      <c r="N58" s="883"/>
    </row>
    <row r="59" spans="1:15">
      <c r="A59" s="308"/>
      <c r="B59" s="297"/>
      <c r="C59" s="309"/>
      <c r="D59" s="310"/>
      <c r="E59" s="311"/>
      <c r="F59" s="297"/>
      <c r="G59" s="312" t="s">
        <v>39</v>
      </c>
      <c r="H59" s="313" t="s">
        <v>38</v>
      </c>
      <c r="I59" s="313" t="s">
        <v>39</v>
      </c>
      <c r="J59" s="313" t="s">
        <v>40</v>
      </c>
      <c r="K59" s="312" t="s">
        <v>39</v>
      </c>
      <c r="L59" s="314" t="s">
        <v>40</v>
      </c>
      <c r="M59" s="312" t="s">
        <v>39</v>
      </c>
      <c r="N59" s="312" t="s">
        <v>38</v>
      </c>
    </row>
    <row r="60" spans="1:15">
      <c r="A60" s="402">
        <v>1</v>
      </c>
      <c r="B60" s="400" t="s">
        <v>863</v>
      </c>
      <c r="C60" s="450">
        <v>35</v>
      </c>
      <c r="D60" s="452">
        <v>8</v>
      </c>
      <c r="E60" s="402" t="s">
        <v>847</v>
      </c>
      <c r="F60" s="410">
        <v>280</v>
      </c>
      <c r="G60" s="402">
        <v>2</v>
      </c>
      <c r="H60" s="443">
        <v>70</v>
      </c>
      <c r="I60" s="402">
        <v>2</v>
      </c>
      <c r="J60" s="443">
        <v>70</v>
      </c>
      <c r="K60" s="402">
        <v>2</v>
      </c>
      <c r="L60" s="443">
        <v>70</v>
      </c>
      <c r="M60" s="402">
        <v>2</v>
      </c>
      <c r="N60" s="443">
        <v>70</v>
      </c>
      <c r="O60" s="317"/>
    </row>
    <row r="61" spans="1:15">
      <c r="A61" s="402">
        <v>2</v>
      </c>
      <c r="B61" s="400" t="s">
        <v>864</v>
      </c>
      <c r="C61" s="450">
        <v>920</v>
      </c>
      <c r="D61" s="452">
        <v>2</v>
      </c>
      <c r="E61" s="402" t="s">
        <v>621</v>
      </c>
      <c r="F61" s="450">
        <v>1840</v>
      </c>
      <c r="G61" s="402">
        <v>1</v>
      </c>
      <c r="H61" s="443">
        <v>920</v>
      </c>
      <c r="I61" s="402"/>
      <c r="J61" s="443"/>
      <c r="K61" s="402">
        <v>1</v>
      </c>
      <c r="L61" s="443">
        <v>920</v>
      </c>
      <c r="M61" s="402"/>
      <c r="N61" s="443"/>
      <c r="O61" s="317"/>
    </row>
    <row r="62" spans="1:15" ht="16.5">
      <c r="A62" s="402">
        <v>3</v>
      </c>
      <c r="B62" s="400" t="s">
        <v>865</v>
      </c>
      <c r="C62" s="436">
        <v>33</v>
      </c>
      <c r="D62" s="424">
        <v>6</v>
      </c>
      <c r="E62" s="437" t="s">
        <v>621</v>
      </c>
      <c r="F62" s="27">
        <v>198</v>
      </c>
      <c r="G62" s="402">
        <v>3</v>
      </c>
      <c r="H62" s="451">
        <v>99</v>
      </c>
      <c r="I62" s="27"/>
      <c r="J62" s="402"/>
      <c r="K62" s="402">
        <v>3</v>
      </c>
      <c r="L62" s="451">
        <v>99</v>
      </c>
      <c r="M62" s="402"/>
      <c r="N62" s="402"/>
      <c r="O62" s="317"/>
    </row>
    <row r="63" spans="1:15">
      <c r="A63" s="402">
        <v>4</v>
      </c>
      <c r="B63" s="400" t="s">
        <v>866</v>
      </c>
      <c r="C63" s="27">
        <v>8000</v>
      </c>
      <c r="D63" s="452">
        <v>1</v>
      </c>
      <c r="E63" s="402" t="s">
        <v>853</v>
      </c>
      <c r="F63" s="27">
        <v>8000</v>
      </c>
      <c r="G63" s="438">
        <v>1</v>
      </c>
      <c r="H63" s="443">
        <v>8000</v>
      </c>
      <c r="I63" s="402"/>
      <c r="J63" s="443"/>
      <c r="K63" s="402"/>
      <c r="L63" s="443"/>
      <c r="M63" s="402"/>
      <c r="N63" s="443"/>
      <c r="O63" s="317"/>
    </row>
    <row r="64" spans="1:15">
      <c r="A64" s="402">
        <v>5</v>
      </c>
      <c r="B64" s="400" t="s">
        <v>867</v>
      </c>
      <c r="C64" s="27">
        <v>2000</v>
      </c>
      <c r="D64" s="452">
        <v>1</v>
      </c>
      <c r="E64" s="402" t="s">
        <v>853</v>
      </c>
      <c r="F64" s="27">
        <v>2000</v>
      </c>
      <c r="G64" s="438">
        <v>1</v>
      </c>
      <c r="H64" s="443">
        <v>2000</v>
      </c>
      <c r="I64" s="402"/>
      <c r="J64" s="443"/>
      <c r="K64" s="402"/>
      <c r="L64" s="443"/>
      <c r="M64" s="402"/>
      <c r="N64" s="443"/>
      <c r="O64" s="317"/>
    </row>
    <row r="65" spans="1:15">
      <c r="A65" s="402">
        <v>6</v>
      </c>
      <c r="B65" s="400" t="s">
        <v>868</v>
      </c>
      <c r="C65" s="450">
        <v>35000</v>
      </c>
      <c r="D65" s="452">
        <v>1</v>
      </c>
      <c r="E65" s="402" t="s">
        <v>853</v>
      </c>
      <c r="F65" s="450">
        <v>35000</v>
      </c>
      <c r="G65" s="438">
        <v>1</v>
      </c>
      <c r="H65" s="443">
        <v>35000</v>
      </c>
      <c r="I65" s="402"/>
      <c r="J65" s="443"/>
      <c r="K65" s="402"/>
      <c r="L65" s="443"/>
      <c r="M65" s="402"/>
      <c r="N65" s="443"/>
      <c r="O65" s="317"/>
    </row>
    <row r="66" spans="1:15">
      <c r="A66" s="402">
        <v>7</v>
      </c>
      <c r="B66" s="400" t="s">
        <v>869</v>
      </c>
      <c r="C66" s="450">
        <v>175</v>
      </c>
      <c r="D66" s="452">
        <v>40</v>
      </c>
      <c r="E66" s="402" t="s">
        <v>621</v>
      </c>
      <c r="F66" s="439">
        <v>7000</v>
      </c>
      <c r="G66" s="438">
        <v>10</v>
      </c>
      <c r="H66" s="443">
        <v>1750</v>
      </c>
      <c r="I66" s="438">
        <v>10</v>
      </c>
      <c r="J66" s="443">
        <v>1750</v>
      </c>
      <c r="K66" s="438">
        <v>10</v>
      </c>
      <c r="L66" s="443">
        <v>1750</v>
      </c>
      <c r="M66" s="438">
        <v>10</v>
      </c>
      <c r="N66" s="443">
        <v>1750</v>
      </c>
      <c r="O66" s="317"/>
    </row>
    <row r="67" spans="1:15">
      <c r="A67" s="402">
        <v>8</v>
      </c>
      <c r="B67" s="400" t="s">
        <v>870</v>
      </c>
      <c r="C67" s="451">
        <v>1800</v>
      </c>
      <c r="D67" s="452"/>
      <c r="E67" s="402"/>
      <c r="F67" s="439">
        <v>21600</v>
      </c>
      <c r="G67" s="400"/>
      <c r="H67" s="443">
        <v>5400</v>
      </c>
      <c r="I67" s="402"/>
      <c r="J67" s="443">
        <v>5400</v>
      </c>
      <c r="K67" s="402"/>
      <c r="L67" s="443">
        <v>5400</v>
      </c>
      <c r="M67" s="402"/>
      <c r="N67" s="443">
        <v>5400</v>
      </c>
      <c r="O67" s="317"/>
    </row>
    <row r="68" spans="1:15">
      <c r="A68" s="402">
        <v>9</v>
      </c>
      <c r="B68" s="400" t="s">
        <v>871</v>
      </c>
      <c r="C68" s="453">
        <v>49.82</v>
      </c>
      <c r="D68" s="452">
        <v>3840</v>
      </c>
      <c r="E68" s="402" t="s">
        <v>872</v>
      </c>
      <c r="F68" s="439">
        <v>191308.79999999999</v>
      </c>
      <c r="G68" s="402">
        <v>960</v>
      </c>
      <c r="H68" s="443">
        <v>47827.199999999997</v>
      </c>
      <c r="I68" s="402">
        <v>960</v>
      </c>
      <c r="J68" s="443">
        <v>47827.199999999997</v>
      </c>
      <c r="K68" s="402">
        <v>960</v>
      </c>
      <c r="L68" s="443">
        <v>47827.199999999997</v>
      </c>
      <c r="M68" s="402">
        <v>960</v>
      </c>
      <c r="N68" s="443">
        <v>47827.199999999997</v>
      </c>
      <c r="O68" s="317"/>
    </row>
    <row r="69" spans="1:15">
      <c r="A69" s="402">
        <v>10</v>
      </c>
      <c r="B69" s="400" t="s">
        <v>873</v>
      </c>
      <c r="C69" s="453">
        <v>57.24</v>
      </c>
      <c r="D69" s="452">
        <v>360</v>
      </c>
      <c r="E69" s="402" t="s">
        <v>872</v>
      </c>
      <c r="F69" s="439">
        <v>20606.400000000001</v>
      </c>
      <c r="G69" s="402">
        <v>90</v>
      </c>
      <c r="H69" s="443">
        <v>5151.6000000000004</v>
      </c>
      <c r="I69" s="402">
        <v>90</v>
      </c>
      <c r="J69" s="443">
        <v>5151.6000000000004</v>
      </c>
      <c r="K69" s="402">
        <v>90</v>
      </c>
      <c r="L69" s="443">
        <v>5151.6000000000004</v>
      </c>
      <c r="M69" s="402">
        <v>90</v>
      </c>
      <c r="N69" s="443">
        <v>5151.6000000000004</v>
      </c>
      <c r="O69" s="317"/>
    </row>
    <row r="70" spans="1:15">
      <c r="A70" s="402">
        <v>11</v>
      </c>
      <c r="B70" s="400" t="s">
        <v>874</v>
      </c>
      <c r="C70" s="451">
        <v>186</v>
      </c>
      <c r="D70" s="452">
        <v>4</v>
      </c>
      <c r="E70" s="402" t="s">
        <v>847</v>
      </c>
      <c r="F70" s="439">
        <v>744</v>
      </c>
      <c r="G70" s="402">
        <v>1</v>
      </c>
      <c r="H70" s="443">
        <v>186</v>
      </c>
      <c r="I70" s="402">
        <v>1</v>
      </c>
      <c r="J70" s="443">
        <v>186</v>
      </c>
      <c r="K70" s="402">
        <v>1</v>
      </c>
      <c r="L70" s="443">
        <v>186</v>
      </c>
      <c r="M70" s="402">
        <v>1</v>
      </c>
      <c r="N70" s="443">
        <v>186</v>
      </c>
      <c r="O70" s="317"/>
    </row>
    <row r="71" spans="1:15">
      <c r="A71" s="402">
        <v>12</v>
      </c>
      <c r="B71" s="400" t="s">
        <v>875</v>
      </c>
      <c r="C71" s="451">
        <v>6330</v>
      </c>
      <c r="D71" s="452">
        <v>4</v>
      </c>
      <c r="E71" s="402" t="s">
        <v>621</v>
      </c>
      <c r="F71" s="454">
        <v>25320</v>
      </c>
      <c r="G71" s="402">
        <v>4</v>
      </c>
      <c r="H71" s="443">
        <v>25320</v>
      </c>
      <c r="I71" s="402"/>
      <c r="J71" s="443"/>
      <c r="K71" s="402"/>
      <c r="L71" s="443"/>
      <c r="M71" s="402"/>
      <c r="N71" s="443"/>
      <c r="O71" s="317"/>
    </row>
    <row r="72" spans="1:15">
      <c r="A72" s="402">
        <v>13</v>
      </c>
      <c r="B72" s="400" t="s">
        <v>876</v>
      </c>
      <c r="C72" s="451">
        <v>7910</v>
      </c>
      <c r="D72" s="452">
        <v>4</v>
      </c>
      <c r="E72" s="402" t="s">
        <v>621</v>
      </c>
      <c r="F72" s="454">
        <v>31640</v>
      </c>
      <c r="G72" s="402">
        <v>4</v>
      </c>
      <c r="H72" s="443">
        <v>31640</v>
      </c>
      <c r="I72" s="402"/>
      <c r="J72" s="443"/>
      <c r="K72" s="402"/>
      <c r="L72" s="443"/>
      <c r="M72" s="402"/>
      <c r="N72" s="443"/>
      <c r="O72" s="317"/>
    </row>
    <row r="73" spans="1:15">
      <c r="A73" s="402">
        <v>14</v>
      </c>
      <c r="B73" s="400" t="s">
        <v>877</v>
      </c>
      <c r="C73" s="451">
        <v>2000</v>
      </c>
      <c r="D73" s="452">
        <v>28</v>
      </c>
      <c r="E73" s="402" t="s">
        <v>878</v>
      </c>
      <c r="F73" s="454">
        <v>56000</v>
      </c>
      <c r="G73" s="402">
        <v>7</v>
      </c>
      <c r="H73" s="443">
        <v>14000</v>
      </c>
      <c r="I73" s="402">
        <v>7</v>
      </c>
      <c r="J73" s="443">
        <v>14000</v>
      </c>
      <c r="K73" s="402">
        <v>7</v>
      </c>
      <c r="L73" s="443">
        <v>14000</v>
      </c>
      <c r="M73" s="402">
        <v>7</v>
      </c>
      <c r="N73" s="443">
        <v>14000</v>
      </c>
      <c r="O73" s="317"/>
    </row>
    <row r="74" spans="1:15">
      <c r="A74" s="402">
        <v>15</v>
      </c>
      <c r="B74" s="400" t="s">
        <v>879</v>
      </c>
      <c r="C74" s="450">
        <v>25000</v>
      </c>
      <c r="D74" s="452">
        <v>1</v>
      </c>
      <c r="E74" s="402" t="s">
        <v>853</v>
      </c>
      <c r="F74" s="450">
        <v>25000</v>
      </c>
      <c r="G74" s="438">
        <v>1</v>
      </c>
      <c r="H74" s="443">
        <v>25000</v>
      </c>
      <c r="I74" s="27"/>
      <c r="J74" s="402"/>
      <c r="K74" s="402"/>
      <c r="L74" s="451"/>
      <c r="M74" s="402"/>
      <c r="N74" s="402"/>
      <c r="O74" s="317"/>
    </row>
    <row r="75" spans="1:15">
      <c r="A75" s="402">
        <v>16</v>
      </c>
      <c r="B75" s="400" t="s">
        <v>880</v>
      </c>
      <c r="C75" s="27">
        <v>1200</v>
      </c>
      <c r="D75" s="452">
        <v>4</v>
      </c>
      <c r="E75" s="402" t="s">
        <v>621</v>
      </c>
      <c r="F75" s="410">
        <v>4800</v>
      </c>
      <c r="G75" s="402"/>
      <c r="H75" s="443"/>
      <c r="I75" s="402">
        <v>4</v>
      </c>
      <c r="J75" s="410">
        <v>4800</v>
      </c>
      <c r="K75" s="402"/>
      <c r="L75" s="443"/>
      <c r="M75" s="402"/>
      <c r="N75" s="443"/>
    </row>
    <row r="76" spans="1:15">
      <c r="A76" s="402">
        <v>17</v>
      </c>
      <c r="B76" s="400" t="s">
        <v>881</v>
      </c>
      <c r="C76" s="450">
        <v>200</v>
      </c>
      <c r="D76" s="452">
        <v>3</v>
      </c>
      <c r="E76" s="402" t="s">
        <v>872</v>
      </c>
      <c r="F76" s="450">
        <v>600</v>
      </c>
      <c r="G76" s="438">
        <v>1</v>
      </c>
      <c r="H76" s="443">
        <v>200</v>
      </c>
      <c r="I76" s="402">
        <v>1</v>
      </c>
      <c r="J76" s="443">
        <v>200</v>
      </c>
      <c r="K76" s="402"/>
      <c r="L76" s="443"/>
      <c r="M76" s="402">
        <v>1</v>
      </c>
      <c r="N76" s="443">
        <v>200</v>
      </c>
    </row>
    <row r="77" spans="1:15">
      <c r="A77" s="402"/>
      <c r="B77" s="400"/>
      <c r="C77" s="27"/>
      <c r="D77" s="452"/>
      <c r="E77" s="402"/>
      <c r="F77" s="410"/>
      <c r="G77" s="402"/>
      <c r="H77" s="443"/>
      <c r="I77" s="402"/>
      <c r="J77" s="443"/>
      <c r="K77" s="402"/>
      <c r="L77" s="443"/>
      <c r="M77" s="402"/>
      <c r="N77" s="443"/>
    </row>
    <row r="78" spans="1:15">
      <c r="A78" s="402"/>
      <c r="B78" s="400"/>
      <c r="C78" s="27"/>
      <c r="D78" s="452"/>
      <c r="E78" s="402"/>
      <c r="F78" s="410"/>
      <c r="G78" s="402"/>
      <c r="H78" s="443"/>
      <c r="I78" s="402"/>
      <c r="J78" s="443"/>
      <c r="K78" s="402"/>
      <c r="L78" s="443"/>
      <c r="M78" s="402"/>
      <c r="N78" s="443"/>
    </row>
    <row r="79" spans="1:15">
      <c r="A79" s="402"/>
      <c r="B79" s="400"/>
      <c r="C79" s="27"/>
      <c r="D79" s="455"/>
      <c r="E79" s="441"/>
      <c r="F79" s="410"/>
      <c r="G79" s="402"/>
      <c r="H79" s="443"/>
      <c r="I79" s="402"/>
      <c r="J79" s="443"/>
      <c r="K79" s="402"/>
      <c r="L79" s="443"/>
      <c r="M79" s="402"/>
      <c r="N79" s="443"/>
    </row>
    <row r="80" spans="1:15">
      <c r="A80" s="432" t="s">
        <v>861</v>
      </c>
      <c r="B80" s="315"/>
      <c r="C80" s="29"/>
      <c r="D80" s="318"/>
      <c r="E80" s="319"/>
      <c r="F80" s="33">
        <f>SUM(F60:F79)</f>
        <v>431937.2</v>
      </c>
      <c r="G80" s="313"/>
      <c r="H80" s="28">
        <f>SUM(H60:H79)</f>
        <v>202563.8</v>
      </c>
      <c r="I80" s="313"/>
      <c r="J80" s="28">
        <f>SUM(J60:J79)</f>
        <v>79384.799999999988</v>
      </c>
      <c r="K80" s="313"/>
      <c r="L80" s="28">
        <f>SUM(L60:L79)</f>
        <v>75403.799999999988</v>
      </c>
      <c r="M80" s="313"/>
      <c r="N80" s="28">
        <f>SUM(N60:N79)</f>
        <v>74584.799999999988</v>
      </c>
    </row>
    <row r="81" spans="1:14">
      <c r="A81" s="281"/>
      <c r="B81" s="291"/>
      <c r="C81" s="321"/>
      <c r="D81" s="322"/>
      <c r="E81" s="323"/>
      <c r="F81" s="324"/>
      <c r="G81" s="324"/>
      <c r="H81" s="291"/>
      <c r="I81" s="291"/>
      <c r="J81" s="291"/>
      <c r="K81" s="291"/>
      <c r="L81" s="291"/>
      <c r="M81" s="291"/>
      <c r="N81" s="324"/>
    </row>
    <row r="82" spans="1:14">
      <c r="A82" s="281"/>
      <c r="B82" s="324" t="s">
        <v>2</v>
      </c>
      <c r="C82" s="326"/>
      <c r="D82" s="327"/>
      <c r="E82" s="328"/>
      <c r="F82" s="324"/>
      <c r="G82" s="324"/>
      <c r="H82" s="324"/>
      <c r="I82" s="324"/>
      <c r="J82" s="324"/>
      <c r="K82" s="324"/>
      <c r="L82" s="324"/>
      <c r="M82" s="324"/>
      <c r="N82" s="324"/>
    </row>
    <row r="83" spans="1:14">
      <c r="A83" s="281"/>
      <c r="B83" s="324"/>
      <c r="C83" s="326"/>
      <c r="D83" s="327"/>
      <c r="E83" s="328"/>
      <c r="F83" s="324"/>
      <c r="G83" s="324"/>
      <c r="H83" s="276"/>
      <c r="I83" s="324" t="s">
        <v>1</v>
      </c>
      <c r="M83" s="324"/>
      <c r="N83" s="324"/>
    </row>
    <row r="84" spans="1:14">
      <c r="A84" s="281"/>
      <c r="B84" s="324"/>
      <c r="C84" s="326"/>
      <c r="D84" s="327"/>
      <c r="E84" s="328"/>
      <c r="F84" s="324"/>
      <c r="G84" s="324"/>
      <c r="H84" s="324"/>
      <c r="I84" s="324"/>
      <c r="M84" s="324"/>
      <c r="N84" s="324"/>
    </row>
    <row r="85" spans="1:14">
      <c r="A85" s="281"/>
      <c r="B85" s="281"/>
      <c r="C85" s="358"/>
      <c r="D85" s="359"/>
      <c r="E85" s="360"/>
      <c r="F85" s="556"/>
      <c r="G85" s="281"/>
      <c r="H85" s="281"/>
      <c r="I85" s="281"/>
      <c r="J85" s="281"/>
      <c r="K85" s="889" t="s">
        <v>882</v>
      </c>
      <c r="L85" s="889"/>
      <c r="M85" s="889"/>
      <c r="N85" s="281"/>
    </row>
    <row r="86" spans="1:14">
      <c r="K86" s="890" t="s">
        <v>883</v>
      </c>
      <c r="L86" s="890"/>
      <c r="M86" s="890"/>
    </row>
    <row r="91" spans="1:14">
      <c r="F91" s="409"/>
    </row>
  </sheetData>
  <sheetProtection password="CCFC" sheet="1" objects="1" scenarios="1" selectLockedCells="1" selectUnlockedCells="1"/>
  <mergeCells count="20">
    <mergeCell ref="A2:O2"/>
    <mergeCell ref="A3:O3"/>
    <mergeCell ref="G8:N8"/>
    <mergeCell ref="D9:E9"/>
    <mergeCell ref="G9:H9"/>
    <mergeCell ref="I9:J9"/>
    <mergeCell ref="K9:L9"/>
    <mergeCell ref="M9:N9"/>
    <mergeCell ref="K58:L58"/>
    <mergeCell ref="M58:N58"/>
    <mergeCell ref="K85:M85"/>
    <mergeCell ref="K86:M86"/>
    <mergeCell ref="K41:M41"/>
    <mergeCell ref="K42:M42"/>
    <mergeCell ref="A51:O51"/>
    <mergeCell ref="A52:O52"/>
    <mergeCell ref="G57:N57"/>
    <mergeCell ref="D58:E58"/>
    <mergeCell ref="G58:H58"/>
    <mergeCell ref="I58:J5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workbookViewId="0">
      <selection activeCell="J63" sqref="J63"/>
    </sheetView>
  </sheetViews>
  <sheetFormatPr defaultRowHeight="12.75"/>
  <cols>
    <col min="1" max="1" width="10.7109375" style="2" customWidth="1"/>
    <col min="2" max="2" width="34.28515625" style="2" customWidth="1"/>
    <col min="3" max="3" width="13.85546875" style="3" customWidth="1"/>
    <col min="4" max="4" width="7.7109375" style="2" customWidth="1"/>
    <col min="5" max="5" width="6.42578125" style="2" customWidth="1"/>
    <col min="6" max="6" width="17.7109375" style="2" customWidth="1"/>
    <col min="7" max="7" width="10.7109375" style="2" customWidth="1"/>
    <col min="8" max="8" width="15.7109375" style="2" customWidth="1"/>
    <col min="9" max="9" width="10.7109375" style="2" customWidth="1"/>
    <col min="10" max="10" width="15.7109375" style="2" customWidth="1"/>
    <col min="11" max="11" width="10.7109375" style="2" customWidth="1"/>
    <col min="12" max="12" width="15.7109375" style="2" customWidth="1"/>
    <col min="13" max="13" width="10.7109375" style="2" customWidth="1"/>
    <col min="14" max="14" width="15.7109375" style="2" customWidth="1"/>
    <col min="15" max="256" width="9.140625" style="1"/>
    <col min="257" max="257" width="10.7109375" style="1" customWidth="1"/>
    <col min="258" max="258" width="34.28515625" style="1" customWidth="1"/>
    <col min="259" max="259" width="13.85546875" style="1" customWidth="1"/>
    <col min="260" max="260" width="7.7109375" style="1" customWidth="1"/>
    <col min="261" max="261" width="6.42578125" style="1" customWidth="1"/>
    <col min="262" max="262" width="17.7109375" style="1" customWidth="1"/>
    <col min="263" max="263" width="10.7109375" style="1" customWidth="1"/>
    <col min="264" max="264" width="15.7109375" style="1" customWidth="1"/>
    <col min="265" max="265" width="10.7109375" style="1" customWidth="1"/>
    <col min="266" max="266" width="15.7109375" style="1" customWidth="1"/>
    <col min="267" max="267" width="10.7109375" style="1" customWidth="1"/>
    <col min="268" max="268" width="15.7109375" style="1" customWidth="1"/>
    <col min="269" max="269" width="10.7109375" style="1" customWidth="1"/>
    <col min="270" max="270" width="15.7109375" style="1" customWidth="1"/>
    <col min="271" max="512" width="9.140625" style="1"/>
    <col min="513" max="513" width="10.7109375" style="1" customWidth="1"/>
    <col min="514" max="514" width="34.28515625" style="1" customWidth="1"/>
    <col min="515" max="515" width="13.85546875" style="1" customWidth="1"/>
    <col min="516" max="516" width="7.7109375" style="1" customWidth="1"/>
    <col min="517" max="517" width="6.42578125" style="1" customWidth="1"/>
    <col min="518" max="518" width="17.7109375" style="1" customWidth="1"/>
    <col min="519" max="519" width="10.7109375" style="1" customWidth="1"/>
    <col min="520" max="520" width="15.7109375" style="1" customWidth="1"/>
    <col min="521" max="521" width="10.7109375" style="1" customWidth="1"/>
    <col min="522" max="522" width="15.7109375" style="1" customWidth="1"/>
    <col min="523" max="523" width="10.7109375" style="1" customWidth="1"/>
    <col min="524" max="524" width="15.7109375" style="1" customWidth="1"/>
    <col min="525" max="525" width="10.7109375" style="1" customWidth="1"/>
    <col min="526" max="526" width="15.7109375" style="1" customWidth="1"/>
    <col min="527" max="768" width="9.140625" style="1"/>
    <col min="769" max="769" width="10.7109375" style="1" customWidth="1"/>
    <col min="770" max="770" width="34.28515625" style="1" customWidth="1"/>
    <col min="771" max="771" width="13.85546875" style="1" customWidth="1"/>
    <col min="772" max="772" width="7.7109375" style="1" customWidth="1"/>
    <col min="773" max="773" width="6.42578125" style="1" customWidth="1"/>
    <col min="774" max="774" width="17.7109375" style="1" customWidth="1"/>
    <col min="775" max="775" width="10.7109375" style="1" customWidth="1"/>
    <col min="776" max="776" width="15.7109375" style="1" customWidth="1"/>
    <col min="777" max="777" width="10.7109375" style="1" customWidth="1"/>
    <col min="778" max="778" width="15.7109375" style="1" customWidth="1"/>
    <col min="779" max="779" width="10.7109375" style="1" customWidth="1"/>
    <col min="780" max="780" width="15.7109375" style="1" customWidth="1"/>
    <col min="781" max="781" width="10.7109375" style="1" customWidth="1"/>
    <col min="782" max="782" width="15.7109375" style="1" customWidth="1"/>
    <col min="783" max="1024" width="9.140625" style="1"/>
    <col min="1025" max="1025" width="10.7109375" style="1" customWidth="1"/>
    <col min="1026" max="1026" width="34.28515625" style="1" customWidth="1"/>
    <col min="1027" max="1027" width="13.85546875" style="1" customWidth="1"/>
    <col min="1028" max="1028" width="7.7109375" style="1" customWidth="1"/>
    <col min="1029" max="1029" width="6.42578125" style="1" customWidth="1"/>
    <col min="1030" max="1030" width="17.7109375" style="1" customWidth="1"/>
    <col min="1031" max="1031" width="10.7109375" style="1" customWidth="1"/>
    <col min="1032" max="1032" width="15.7109375" style="1" customWidth="1"/>
    <col min="1033" max="1033" width="10.7109375" style="1" customWidth="1"/>
    <col min="1034" max="1034" width="15.7109375" style="1" customWidth="1"/>
    <col min="1035" max="1035" width="10.7109375" style="1" customWidth="1"/>
    <col min="1036" max="1036" width="15.7109375" style="1" customWidth="1"/>
    <col min="1037" max="1037" width="10.7109375" style="1" customWidth="1"/>
    <col min="1038" max="1038" width="15.7109375" style="1" customWidth="1"/>
    <col min="1039" max="1280" width="9.140625" style="1"/>
    <col min="1281" max="1281" width="10.7109375" style="1" customWidth="1"/>
    <col min="1282" max="1282" width="34.28515625" style="1" customWidth="1"/>
    <col min="1283" max="1283" width="13.85546875" style="1" customWidth="1"/>
    <col min="1284" max="1284" width="7.7109375" style="1" customWidth="1"/>
    <col min="1285" max="1285" width="6.42578125" style="1" customWidth="1"/>
    <col min="1286" max="1286" width="17.7109375" style="1" customWidth="1"/>
    <col min="1287" max="1287" width="10.7109375" style="1" customWidth="1"/>
    <col min="1288" max="1288" width="15.7109375" style="1" customWidth="1"/>
    <col min="1289" max="1289" width="10.7109375" style="1" customWidth="1"/>
    <col min="1290" max="1290" width="15.7109375" style="1" customWidth="1"/>
    <col min="1291" max="1291" width="10.7109375" style="1" customWidth="1"/>
    <col min="1292" max="1292" width="15.7109375" style="1" customWidth="1"/>
    <col min="1293" max="1293" width="10.7109375" style="1" customWidth="1"/>
    <col min="1294" max="1294" width="15.7109375" style="1" customWidth="1"/>
    <col min="1295" max="1536" width="9.140625" style="1"/>
    <col min="1537" max="1537" width="10.7109375" style="1" customWidth="1"/>
    <col min="1538" max="1538" width="34.28515625" style="1" customWidth="1"/>
    <col min="1539" max="1539" width="13.85546875" style="1" customWidth="1"/>
    <col min="1540" max="1540" width="7.7109375" style="1" customWidth="1"/>
    <col min="1541" max="1541" width="6.42578125" style="1" customWidth="1"/>
    <col min="1542" max="1542" width="17.7109375" style="1" customWidth="1"/>
    <col min="1543" max="1543" width="10.7109375" style="1" customWidth="1"/>
    <col min="1544" max="1544" width="15.7109375" style="1" customWidth="1"/>
    <col min="1545" max="1545" width="10.7109375" style="1" customWidth="1"/>
    <col min="1546" max="1546" width="15.7109375" style="1" customWidth="1"/>
    <col min="1547" max="1547" width="10.7109375" style="1" customWidth="1"/>
    <col min="1548" max="1548" width="15.7109375" style="1" customWidth="1"/>
    <col min="1549" max="1549" width="10.7109375" style="1" customWidth="1"/>
    <col min="1550" max="1550" width="15.7109375" style="1" customWidth="1"/>
    <col min="1551" max="1792" width="9.140625" style="1"/>
    <col min="1793" max="1793" width="10.7109375" style="1" customWidth="1"/>
    <col min="1794" max="1794" width="34.28515625" style="1" customWidth="1"/>
    <col min="1795" max="1795" width="13.85546875" style="1" customWidth="1"/>
    <col min="1796" max="1796" width="7.7109375" style="1" customWidth="1"/>
    <col min="1797" max="1797" width="6.42578125" style="1" customWidth="1"/>
    <col min="1798" max="1798" width="17.7109375" style="1" customWidth="1"/>
    <col min="1799" max="1799" width="10.7109375" style="1" customWidth="1"/>
    <col min="1800" max="1800" width="15.7109375" style="1" customWidth="1"/>
    <col min="1801" max="1801" width="10.7109375" style="1" customWidth="1"/>
    <col min="1802" max="1802" width="15.7109375" style="1" customWidth="1"/>
    <col min="1803" max="1803" width="10.7109375" style="1" customWidth="1"/>
    <col min="1804" max="1804" width="15.7109375" style="1" customWidth="1"/>
    <col min="1805" max="1805" width="10.7109375" style="1" customWidth="1"/>
    <col min="1806" max="1806" width="15.7109375" style="1" customWidth="1"/>
    <col min="1807" max="2048" width="9.140625" style="1"/>
    <col min="2049" max="2049" width="10.7109375" style="1" customWidth="1"/>
    <col min="2050" max="2050" width="34.28515625" style="1" customWidth="1"/>
    <col min="2051" max="2051" width="13.85546875" style="1" customWidth="1"/>
    <col min="2052" max="2052" width="7.7109375" style="1" customWidth="1"/>
    <col min="2053" max="2053" width="6.42578125" style="1" customWidth="1"/>
    <col min="2054" max="2054" width="17.7109375" style="1" customWidth="1"/>
    <col min="2055" max="2055" width="10.7109375" style="1" customWidth="1"/>
    <col min="2056" max="2056" width="15.7109375" style="1" customWidth="1"/>
    <col min="2057" max="2057" width="10.7109375" style="1" customWidth="1"/>
    <col min="2058" max="2058" width="15.7109375" style="1" customWidth="1"/>
    <col min="2059" max="2059" width="10.7109375" style="1" customWidth="1"/>
    <col min="2060" max="2060" width="15.7109375" style="1" customWidth="1"/>
    <col min="2061" max="2061" width="10.7109375" style="1" customWidth="1"/>
    <col min="2062" max="2062" width="15.7109375" style="1" customWidth="1"/>
    <col min="2063" max="2304" width="9.140625" style="1"/>
    <col min="2305" max="2305" width="10.7109375" style="1" customWidth="1"/>
    <col min="2306" max="2306" width="34.28515625" style="1" customWidth="1"/>
    <col min="2307" max="2307" width="13.85546875" style="1" customWidth="1"/>
    <col min="2308" max="2308" width="7.7109375" style="1" customWidth="1"/>
    <col min="2309" max="2309" width="6.42578125" style="1" customWidth="1"/>
    <col min="2310" max="2310" width="17.7109375" style="1" customWidth="1"/>
    <col min="2311" max="2311" width="10.7109375" style="1" customWidth="1"/>
    <col min="2312" max="2312" width="15.7109375" style="1" customWidth="1"/>
    <col min="2313" max="2313" width="10.7109375" style="1" customWidth="1"/>
    <col min="2314" max="2314" width="15.7109375" style="1" customWidth="1"/>
    <col min="2315" max="2315" width="10.7109375" style="1" customWidth="1"/>
    <col min="2316" max="2316" width="15.7109375" style="1" customWidth="1"/>
    <col min="2317" max="2317" width="10.7109375" style="1" customWidth="1"/>
    <col min="2318" max="2318" width="15.7109375" style="1" customWidth="1"/>
    <col min="2319" max="2560" width="9.140625" style="1"/>
    <col min="2561" max="2561" width="10.7109375" style="1" customWidth="1"/>
    <col min="2562" max="2562" width="34.28515625" style="1" customWidth="1"/>
    <col min="2563" max="2563" width="13.85546875" style="1" customWidth="1"/>
    <col min="2564" max="2564" width="7.7109375" style="1" customWidth="1"/>
    <col min="2565" max="2565" width="6.42578125" style="1" customWidth="1"/>
    <col min="2566" max="2566" width="17.7109375" style="1" customWidth="1"/>
    <col min="2567" max="2567" width="10.7109375" style="1" customWidth="1"/>
    <col min="2568" max="2568" width="15.7109375" style="1" customWidth="1"/>
    <col min="2569" max="2569" width="10.7109375" style="1" customWidth="1"/>
    <col min="2570" max="2570" width="15.7109375" style="1" customWidth="1"/>
    <col min="2571" max="2571" width="10.7109375" style="1" customWidth="1"/>
    <col min="2572" max="2572" width="15.7109375" style="1" customWidth="1"/>
    <col min="2573" max="2573" width="10.7109375" style="1" customWidth="1"/>
    <col min="2574" max="2574" width="15.7109375" style="1" customWidth="1"/>
    <col min="2575" max="2816" width="9.140625" style="1"/>
    <col min="2817" max="2817" width="10.7109375" style="1" customWidth="1"/>
    <col min="2818" max="2818" width="34.28515625" style="1" customWidth="1"/>
    <col min="2819" max="2819" width="13.85546875" style="1" customWidth="1"/>
    <col min="2820" max="2820" width="7.7109375" style="1" customWidth="1"/>
    <col min="2821" max="2821" width="6.42578125" style="1" customWidth="1"/>
    <col min="2822" max="2822" width="17.7109375" style="1" customWidth="1"/>
    <col min="2823" max="2823" width="10.7109375" style="1" customWidth="1"/>
    <col min="2824" max="2824" width="15.7109375" style="1" customWidth="1"/>
    <col min="2825" max="2825" width="10.7109375" style="1" customWidth="1"/>
    <col min="2826" max="2826" width="15.7109375" style="1" customWidth="1"/>
    <col min="2827" max="2827" width="10.7109375" style="1" customWidth="1"/>
    <col min="2828" max="2828" width="15.7109375" style="1" customWidth="1"/>
    <col min="2829" max="2829" width="10.7109375" style="1" customWidth="1"/>
    <col min="2830" max="2830" width="15.7109375" style="1" customWidth="1"/>
    <col min="2831" max="3072" width="9.140625" style="1"/>
    <col min="3073" max="3073" width="10.7109375" style="1" customWidth="1"/>
    <col min="3074" max="3074" width="34.28515625" style="1" customWidth="1"/>
    <col min="3075" max="3075" width="13.85546875" style="1" customWidth="1"/>
    <col min="3076" max="3076" width="7.7109375" style="1" customWidth="1"/>
    <col min="3077" max="3077" width="6.42578125" style="1" customWidth="1"/>
    <col min="3078" max="3078" width="17.7109375" style="1" customWidth="1"/>
    <col min="3079" max="3079" width="10.7109375" style="1" customWidth="1"/>
    <col min="3080" max="3080" width="15.7109375" style="1" customWidth="1"/>
    <col min="3081" max="3081" width="10.7109375" style="1" customWidth="1"/>
    <col min="3082" max="3082" width="15.7109375" style="1" customWidth="1"/>
    <col min="3083" max="3083" width="10.7109375" style="1" customWidth="1"/>
    <col min="3084" max="3084" width="15.7109375" style="1" customWidth="1"/>
    <col min="3085" max="3085" width="10.7109375" style="1" customWidth="1"/>
    <col min="3086" max="3086" width="15.7109375" style="1" customWidth="1"/>
    <col min="3087" max="3328" width="9.140625" style="1"/>
    <col min="3329" max="3329" width="10.7109375" style="1" customWidth="1"/>
    <col min="3330" max="3330" width="34.28515625" style="1" customWidth="1"/>
    <col min="3331" max="3331" width="13.85546875" style="1" customWidth="1"/>
    <col min="3332" max="3332" width="7.7109375" style="1" customWidth="1"/>
    <col min="3333" max="3333" width="6.42578125" style="1" customWidth="1"/>
    <col min="3334" max="3334" width="17.7109375" style="1" customWidth="1"/>
    <col min="3335" max="3335" width="10.7109375" style="1" customWidth="1"/>
    <col min="3336" max="3336" width="15.7109375" style="1" customWidth="1"/>
    <col min="3337" max="3337" width="10.7109375" style="1" customWidth="1"/>
    <col min="3338" max="3338" width="15.7109375" style="1" customWidth="1"/>
    <col min="3339" max="3339" width="10.7109375" style="1" customWidth="1"/>
    <col min="3340" max="3340" width="15.7109375" style="1" customWidth="1"/>
    <col min="3341" max="3341" width="10.7109375" style="1" customWidth="1"/>
    <col min="3342" max="3342" width="15.7109375" style="1" customWidth="1"/>
    <col min="3343" max="3584" width="9.140625" style="1"/>
    <col min="3585" max="3585" width="10.7109375" style="1" customWidth="1"/>
    <col min="3586" max="3586" width="34.28515625" style="1" customWidth="1"/>
    <col min="3587" max="3587" width="13.85546875" style="1" customWidth="1"/>
    <col min="3588" max="3588" width="7.7109375" style="1" customWidth="1"/>
    <col min="3589" max="3589" width="6.42578125" style="1" customWidth="1"/>
    <col min="3590" max="3590" width="17.7109375" style="1" customWidth="1"/>
    <col min="3591" max="3591" width="10.7109375" style="1" customWidth="1"/>
    <col min="3592" max="3592" width="15.7109375" style="1" customWidth="1"/>
    <col min="3593" max="3593" width="10.7109375" style="1" customWidth="1"/>
    <col min="3594" max="3594" width="15.7109375" style="1" customWidth="1"/>
    <col min="3595" max="3595" width="10.7109375" style="1" customWidth="1"/>
    <col min="3596" max="3596" width="15.7109375" style="1" customWidth="1"/>
    <col min="3597" max="3597" width="10.7109375" style="1" customWidth="1"/>
    <col min="3598" max="3598" width="15.7109375" style="1" customWidth="1"/>
    <col min="3599" max="3840" width="9.140625" style="1"/>
    <col min="3841" max="3841" width="10.7109375" style="1" customWidth="1"/>
    <col min="3842" max="3842" width="34.28515625" style="1" customWidth="1"/>
    <col min="3843" max="3843" width="13.85546875" style="1" customWidth="1"/>
    <col min="3844" max="3844" width="7.7109375" style="1" customWidth="1"/>
    <col min="3845" max="3845" width="6.42578125" style="1" customWidth="1"/>
    <col min="3846" max="3846" width="17.7109375" style="1" customWidth="1"/>
    <col min="3847" max="3847" width="10.7109375" style="1" customWidth="1"/>
    <col min="3848" max="3848" width="15.7109375" style="1" customWidth="1"/>
    <col min="3849" max="3849" width="10.7109375" style="1" customWidth="1"/>
    <col min="3850" max="3850" width="15.7109375" style="1" customWidth="1"/>
    <col min="3851" max="3851" width="10.7109375" style="1" customWidth="1"/>
    <col min="3852" max="3852" width="15.7109375" style="1" customWidth="1"/>
    <col min="3853" max="3853" width="10.7109375" style="1" customWidth="1"/>
    <col min="3854" max="3854" width="15.7109375" style="1" customWidth="1"/>
    <col min="3855" max="4096" width="9.140625" style="1"/>
    <col min="4097" max="4097" width="10.7109375" style="1" customWidth="1"/>
    <col min="4098" max="4098" width="34.28515625" style="1" customWidth="1"/>
    <col min="4099" max="4099" width="13.85546875" style="1" customWidth="1"/>
    <col min="4100" max="4100" width="7.7109375" style="1" customWidth="1"/>
    <col min="4101" max="4101" width="6.42578125" style="1" customWidth="1"/>
    <col min="4102" max="4102" width="17.7109375" style="1" customWidth="1"/>
    <col min="4103" max="4103" width="10.7109375" style="1" customWidth="1"/>
    <col min="4104" max="4104" width="15.7109375" style="1" customWidth="1"/>
    <col min="4105" max="4105" width="10.7109375" style="1" customWidth="1"/>
    <col min="4106" max="4106" width="15.7109375" style="1" customWidth="1"/>
    <col min="4107" max="4107" width="10.7109375" style="1" customWidth="1"/>
    <col min="4108" max="4108" width="15.7109375" style="1" customWidth="1"/>
    <col min="4109" max="4109" width="10.7109375" style="1" customWidth="1"/>
    <col min="4110" max="4110" width="15.7109375" style="1" customWidth="1"/>
    <col min="4111" max="4352" width="9.140625" style="1"/>
    <col min="4353" max="4353" width="10.7109375" style="1" customWidth="1"/>
    <col min="4354" max="4354" width="34.28515625" style="1" customWidth="1"/>
    <col min="4355" max="4355" width="13.85546875" style="1" customWidth="1"/>
    <col min="4356" max="4356" width="7.7109375" style="1" customWidth="1"/>
    <col min="4357" max="4357" width="6.42578125" style="1" customWidth="1"/>
    <col min="4358" max="4358" width="17.7109375" style="1" customWidth="1"/>
    <col min="4359" max="4359" width="10.7109375" style="1" customWidth="1"/>
    <col min="4360" max="4360" width="15.7109375" style="1" customWidth="1"/>
    <col min="4361" max="4361" width="10.7109375" style="1" customWidth="1"/>
    <col min="4362" max="4362" width="15.7109375" style="1" customWidth="1"/>
    <col min="4363" max="4363" width="10.7109375" style="1" customWidth="1"/>
    <col min="4364" max="4364" width="15.7109375" style="1" customWidth="1"/>
    <col min="4365" max="4365" width="10.7109375" style="1" customWidth="1"/>
    <col min="4366" max="4366" width="15.7109375" style="1" customWidth="1"/>
    <col min="4367" max="4608" width="9.140625" style="1"/>
    <col min="4609" max="4609" width="10.7109375" style="1" customWidth="1"/>
    <col min="4610" max="4610" width="34.28515625" style="1" customWidth="1"/>
    <col min="4611" max="4611" width="13.85546875" style="1" customWidth="1"/>
    <col min="4612" max="4612" width="7.7109375" style="1" customWidth="1"/>
    <col min="4613" max="4613" width="6.42578125" style="1" customWidth="1"/>
    <col min="4614" max="4614" width="17.7109375" style="1" customWidth="1"/>
    <col min="4615" max="4615" width="10.7109375" style="1" customWidth="1"/>
    <col min="4616" max="4616" width="15.7109375" style="1" customWidth="1"/>
    <col min="4617" max="4617" width="10.7109375" style="1" customWidth="1"/>
    <col min="4618" max="4618" width="15.7109375" style="1" customWidth="1"/>
    <col min="4619" max="4619" width="10.7109375" style="1" customWidth="1"/>
    <col min="4620" max="4620" width="15.7109375" style="1" customWidth="1"/>
    <col min="4621" max="4621" width="10.7109375" style="1" customWidth="1"/>
    <col min="4622" max="4622" width="15.7109375" style="1" customWidth="1"/>
    <col min="4623" max="4864" width="9.140625" style="1"/>
    <col min="4865" max="4865" width="10.7109375" style="1" customWidth="1"/>
    <col min="4866" max="4866" width="34.28515625" style="1" customWidth="1"/>
    <col min="4867" max="4867" width="13.85546875" style="1" customWidth="1"/>
    <col min="4868" max="4868" width="7.7109375" style="1" customWidth="1"/>
    <col min="4869" max="4869" width="6.42578125" style="1" customWidth="1"/>
    <col min="4870" max="4870" width="17.7109375" style="1" customWidth="1"/>
    <col min="4871" max="4871" width="10.7109375" style="1" customWidth="1"/>
    <col min="4872" max="4872" width="15.7109375" style="1" customWidth="1"/>
    <col min="4873" max="4873" width="10.7109375" style="1" customWidth="1"/>
    <col min="4874" max="4874" width="15.7109375" style="1" customWidth="1"/>
    <col min="4875" max="4875" width="10.7109375" style="1" customWidth="1"/>
    <col min="4876" max="4876" width="15.7109375" style="1" customWidth="1"/>
    <col min="4877" max="4877" width="10.7109375" style="1" customWidth="1"/>
    <col min="4878" max="4878" width="15.7109375" style="1" customWidth="1"/>
    <col min="4879" max="5120" width="9.140625" style="1"/>
    <col min="5121" max="5121" width="10.7109375" style="1" customWidth="1"/>
    <col min="5122" max="5122" width="34.28515625" style="1" customWidth="1"/>
    <col min="5123" max="5123" width="13.85546875" style="1" customWidth="1"/>
    <col min="5124" max="5124" width="7.7109375" style="1" customWidth="1"/>
    <col min="5125" max="5125" width="6.42578125" style="1" customWidth="1"/>
    <col min="5126" max="5126" width="17.7109375" style="1" customWidth="1"/>
    <col min="5127" max="5127" width="10.7109375" style="1" customWidth="1"/>
    <col min="5128" max="5128" width="15.7109375" style="1" customWidth="1"/>
    <col min="5129" max="5129" width="10.7109375" style="1" customWidth="1"/>
    <col min="5130" max="5130" width="15.7109375" style="1" customWidth="1"/>
    <col min="5131" max="5131" width="10.7109375" style="1" customWidth="1"/>
    <col min="5132" max="5132" width="15.7109375" style="1" customWidth="1"/>
    <col min="5133" max="5133" width="10.7109375" style="1" customWidth="1"/>
    <col min="5134" max="5134" width="15.7109375" style="1" customWidth="1"/>
    <col min="5135" max="5376" width="9.140625" style="1"/>
    <col min="5377" max="5377" width="10.7109375" style="1" customWidth="1"/>
    <col min="5378" max="5378" width="34.28515625" style="1" customWidth="1"/>
    <col min="5379" max="5379" width="13.85546875" style="1" customWidth="1"/>
    <col min="5380" max="5380" width="7.7109375" style="1" customWidth="1"/>
    <col min="5381" max="5381" width="6.42578125" style="1" customWidth="1"/>
    <col min="5382" max="5382" width="17.7109375" style="1" customWidth="1"/>
    <col min="5383" max="5383" width="10.7109375" style="1" customWidth="1"/>
    <col min="5384" max="5384" width="15.7109375" style="1" customWidth="1"/>
    <col min="5385" max="5385" width="10.7109375" style="1" customWidth="1"/>
    <col min="5386" max="5386" width="15.7109375" style="1" customWidth="1"/>
    <col min="5387" max="5387" width="10.7109375" style="1" customWidth="1"/>
    <col min="5388" max="5388" width="15.7109375" style="1" customWidth="1"/>
    <col min="5389" max="5389" width="10.7109375" style="1" customWidth="1"/>
    <col min="5390" max="5390" width="15.7109375" style="1" customWidth="1"/>
    <col min="5391" max="5632" width="9.140625" style="1"/>
    <col min="5633" max="5633" width="10.7109375" style="1" customWidth="1"/>
    <col min="5634" max="5634" width="34.28515625" style="1" customWidth="1"/>
    <col min="5635" max="5635" width="13.85546875" style="1" customWidth="1"/>
    <col min="5636" max="5636" width="7.7109375" style="1" customWidth="1"/>
    <col min="5637" max="5637" width="6.42578125" style="1" customWidth="1"/>
    <col min="5638" max="5638" width="17.7109375" style="1" customWidth="1"/>
    <col min="5639" max="5639" width="10.7109375" style="1" customWidth="1"/>
    <col min="5640" max="5640" width="15.7109375" style="1" customWidth="1"/>
    <col min="5641" max="5641" width="10.7109375" style="1" customWidth="1"/>
    <col min="5642" max="5642" width="15.7109375" style="1" customWidth="1"/>
    <col min="5643" max="5643" width="10.7109375" style="1" customWidth="1"/>
    <col min="5644" max="5644" width="15.7109375" style="1" customWidth="1"/>
    <col min="5645" max="5645" width="10.7109375" style="1" customWidth="1"/>
    <col min="5646" max="5646" width="15.7109375" style="1" customWidth="1"/>
    <col min="5647" max="5888" width="9.140625" style="1"/>
    <col min="5889" max="5889" width="10.7109375" style="1" customWidth="1"/>
    <col min="5890" max="5890" width="34.28515625" style="1" customWidth="1"/>
    <col min="5891" max="5891" width="13.85546875" style="1" customWidth="1"/>
    <col min="5892" max="5892" width="7.7109375" style="1" customWidth="1"/>
    <col min="5893" max="5893" width="6.42578125" style="1" customWidth="1"/>
    <col min="5894" max="5894" width="17.7109375" style="1" customWidth="1"/>
    <col min="5895" max="5895" width="10.7109375" style="1" customWidth="1"/>
    <col min="5896" max="5896" width="15.7109375" style="1" customWidth="1"/>
    <col min="5897" max="5897" width="10.7109375" style="1" customWidth="1"/>
    <col min="5898" max="5898" width="15.7109375" style="1" customWidth="1"/>
    <col min="5899" max="5899" width="10.7109375" style="1" customWidth="1"/>
    <col min="5900" max="5900" width="15.7109375" style="1" customWidth="1"/>
    <col min="5901" max="5901" width="10.7109375" style="1" customWidth="1"/>
    <col min="5902" max="5902" width="15.7109375" style="1" customWidth="1"/>
    <col min="5903" max="6144" width="9.140625" style="1"/>
    <col min="6145" max="6145" width="10.7109375" style="1" customWidth="1"/>
    <col min="6146" max="6146" width="34.28515625" style="1" customWidth="1"/>
    <col min="6147" max="6147" width="13.85546875" style="1" customWidth="1"/>
    <col min="6148" max="6148" width="7.7109375" style="1" customWidth="1"/>
    <col min="6149" max="6149" width="6.42578125" style="1" customWidth="1"/>
    <col min="6150" max="6150" width="17.7109375" style="1" customWidth="1"/>
    <col min="6151" max="6151" width="10.7109375" style="1" customWidth="1"/>
    <col min="6152" max="6152" width="15.7109375" style="1" customWidth="1"/>
    <col min="6153" max="6153" width="10.7109375" style="1" customWidth="1"/>
    <col min="6154" max="6154" width="15.7109375" style="1" customWidth="1"/>
    <col min="6155" max="6155" width="10.7109375" style="1" customWidth="1"/>
    <col min="6156" max="6156" width="15.7109375" style="1" customWidth="1"/>
    <col min="6157" max="6157" width="10.7109375" style="1" customWidth="1"/>
    <col min="6158" max="6158" width="15.7109375" style="1" customWidth="1"/>
    <col min="6159" max="6400" width="9.140625" style="1"/>
    <col min="6401" max="6401" width="10.7109375" style="1" customWidth="1"/>
    <col min="6402" max="6402" width="34.28515625" style="1" customWidth="1"/>
    <col min="6403" max="6403" width="13.85546875" style="1" customWidth="1"/>
    <col min="6404" max="6404" width="7.7109375" style="1" customWidth="1"/>
    <col min="6405" max="6405" width="6.42578125" style="1" customWidth="1"/>
    <col min="6406" max="6406" width="17.7109375" style="1" customWidth="1"/>
    <col min="6407" max="6407" width="10.7109375" style="1" customWidth="1"/>
    <col min="6408" max="6408" width="15.7109375" style="1" customWidth="1"/>
    <col min="6409" max="6409" width="10.7109375" style="1" customWidth="1"/>
    <col min="6410" max="6410" width="15.7109375" style="1" customWidth="1"/>
    <col min="6411" max="6411" width="10.7109375" style="1" customWidth="1"/>
    <col min="6412" max="6412" width="15.7109375" style="1" customWidth="1"/>
    <col min="6413" max="6413" width="10.7109375" style="1" customWidth="1"/>
    <col min="6414" max="6414" width="15.7109375" style="1" customWidth="1"/>
    <col min="6415" max="6656" width="9.140625" style="1"/>
    <col min="6657" max="6657" width="10.7109375" style="1" customWidth="1"/>
    <col min="6658" max="6658" width="34.28515625" style="1" customWidth="1"/>
    <col min="6659" max="6659" width="13.85546875" style="1" customWidth="1"/>
    <col min="6660" max="6660" width="7.7109375" style="1" customWidth="1"/>
    <col min="6661" max="6661" width="6.42578125" style="1" customWidth="1"/>
    <col min="6662" max="6662" width="17.7109375" style="1" customWidth="1"/>
    <col min="6663" max="6663" width="10.7109375" style="1" customWidth="1"/>
    <col min="6664" max="6664" width="15.7109375" style="1" customWidth="1"/>
    <col min="6665" max="6665" width="10.7109375" style="1" customWidth="1"/>
    <col min="6666" max="6666" width="15.7109375" style="1" customWidth="1"/>
    <col min="6667" max="6667" width="10.7109375" style="1" customWidth="1"/>
    <col min="6668" max="6668" width="15.7109375" style="1" customWidth="1"/>
    <col min="6669" max="6669" width="10.7109375" style="1" customWidth="1"/>
    <col min="6670" max="6670" width="15.7109375" style="1" customWidth="1"/>
    <col min="6671" max="6912" width="9.140625" style="1"/>
    <col min="6913" max="6913" width="10.7109375" style="1" customWidth="1"/>
    <col min="6914" max="6914" width="34.28515625" style="1" customWidth="1"/>
    <col min="6915" max="6915" width="13.85546875" style="1" customWidth="1"/>
    <col min="6916" max="6916" width="7.7109375" style="1" customWidth="1"/>
    <col min="6917" max="6917" width="6.42578125" style="1" customWidth="1"/>
    <col min="6918" max="6918" width="17.7109375" style="1" customWidth="1"/>
    <col min="6919" max="6919" width="10.7109375" style="1" customWidth="1"/>
    <col min="6920" max="6920" width="15.7109375" style="1" customWidth="1"/>
    <col min="6921" max="6921" width="10.7109375" style="1" customWidth="1"/>
    <col min="6922" max="6922" width="15.7109375" style="1" customWidth="1"/>
    <col min="6923" max="6923" width="10.7109375" style="1" customWidth="1"/>
    <col min="6924" max="6924" width="15.7109375" style="1" customWidth="1"/>
    <col min="6925" max="6925" width="10.7109375" style="1" customWidth="1"/>
    <col min="6926" max="6926" width="15.7109375" style="1" customWidth="1"/>
    <col min="6927" max="7168" width="9.140625" style="1"/>
    <col min="7169" max="7169" width="10.7109375" style="1" customWidth="1"/>
    <col min="7170" max="7170" width="34.28515625" style="1" customWidth="1"/>
    <col min="7171" max="7171" width="13.85546875" style="1" customWidth="1"/>
    <col min="7172" max="7172" width="7.7109375" style="1" customWidth="1"/>
    <col min="7173" max="7173" width="6.42578125" style="1" customWidth="1"/>
    <col min="7174" max="7174" width="17.7109375" style="1" customWidth="1"/>
    <col min="7175" max="7175" width="10.7109375" style="1" customWidth="1"/>
    <col min="7176" max="7176" width="15.7109375" style="1" customWidth="1"/>
    <col min="7177" max="7177" width="10.7109375" style="1" customWidth="1"/>
    <col min="7178" max="7178" width="15.7109375" style="1" customWidth="1"/>
    <col min="7179" max="7179" width="10.7109375" style="1" customWidth="1"/>
    <col min="7180" max="7180" width="15.7109375" style="1" customWidth="1"/>
    <col min="7181" max="7181" width="10.7109375" style="1" customWidth="1"/>
    <col min="7182" max="7182" width="15.7109375" style="1" customWidth="1"/>
    <col min="7183" max="7424" width="9.140625" style="1"/>
    <col min="7425" max="7425" width="10.7109375" style="1" customWidth="1"/>
    <col min="7426" max="7426" width="34.28515625" style="1" customWidth="1"/>
    <col min="7427" max="7427" width="13.85546875" style="1" customWidth="1"/>
    <col min="7428" max="7428" width="7.7109375" style="1" customWidth="1"/>
    <col min="7429" max="7429" width="6.42578125" style="1" customWidth="1"/>
    <col min="7430" max="7430" width="17.7109375" style="1" customWidth="1"/>
    <col min="7431" max="7431" width="10.7109375" style="1" customWidth="1"/>
    <col min="7432" max="7432" width="15.7109375" style="1" customWidth="1"/>
    <col min="7433" max="7433" width="10.7109375" style="1" customWidth="1"/>
    <col min="7434" max="7434" width="15.7109375" style="1" customWidth="1"/>
    <col min="7435" max="7435" width="10.7109375" style="1" customWidth="1"/>
    <col min="7436" max="7436" width="15.7109375" style="1" customWidth="1"/>
    <col min="7437" max="7437" width="10.7109375" style="1" customWidth="1"/>
    <col min="7438" max="7438" width="15.7109375" style="1" customWidth="1"/>
    <col min="7439" max="7680" width="9.140625" style="1"/>
    <col min="7681" max="7681" width="10.7109375" style="1" customWidth="1"/>
    <col min="7682" max="7682" width="34.28515625" style="1" customWidth="1"/>
    <col min="7683" max="7683" width="13.85546875" style="1" customWidth="1"/>
    <col min="7684" max="7684" width="7.7109375" style="1" customWidth="1"/>
    <col min="7685" max="7685" width="6.42578125" style="1" customWidth="1"/>
    <col min="7686" max="7686" width="17.7109375" style="1" customWidth="1"/>
    <col min="7687" max="7687" width="10.7109375" style="1" customWidth="1"/>
    <col min="7688" max="7688" width="15.7109375" style="1" customWidth="1"/>
    <col min="7689" max="7689" width="10.7109375" style="1" customWidth="1"/>
    <col min="7690" max="7690" width="15.7109375" style="1" customWidth="1"/>
    <col min="7691" max="7691" width="10.7109375" style="1" customWidth="1"/>
    <col min="7692" max="7692" width="15.7109375" style="1" customWidth="1"/>
    <col min="7693" max="7693" width="10.7109375" style="1" customWidth="1"/>
    <col min="7694" max="7694" width="15.7109375" style="1" customWidth="1"/>
    <col min="7695" max="7936" width="9.140625" style="1"/>
    <col min="7937" max="7937" width="10.7109375" style="1" customWidth="1"/>
    <col min="7938" max="7938" width="34.28515625" style="1" customWidth="1"/>
    <col min="7939" max="7939" width="13.85546875" style="1" customWidth="1"/>
    <col min="7940" max="7940" width="7.7109375" style="1" customWidth="1"/>
    <col min="7941" max="7941" width="6.42578125" style="1" customWidth="1"/>
    <col min="7942" max="7942" width="17.7109375" style="1" customWidth="1"/>
    <col min="7943" max="7943" width="10.7109375" style="1" customWidth="1"/>
    <col min="7944" max="7944" width="15.7109375" style="1" customWidth="1"/>
    <col min="7945" max="7945" width="10.7109375" style="1" customWidth="1"/>
    <col min="7946" max="7946" width="15.7109375" style="1" customWidth="1"/>
    <col min="7947" max="7947" width="10.7109375" style="1" customWidth="1"/>
    <col min="7948" max="7948" width="15.7109375" style="1" customWidth="1"/>
    <col min="7949" max="7949" width="10.7109375" style="1" customWidth="1"/>
    <col min="7950" max="7950" width="15.7109375" style="1" customWidth="1"/>
    <col min="7951" max="8192" width="9.140625" style="1"/>
    <col min="8193" max="8193" width="10.7109375" style="1" customWidth="1"/>
    <col min="8194" max="8194" width="34.28515625" style="1" customWidth="1"/>
    <col min="8195" max="8195" width="13.85546875" style="1" customWidth="1"/>
    <col min="8196" max="8196" width="7.7109375" style="1" customWidth="1"/>
    <col min="8197" max="8197" width="6.42578125" style="1" customWidth="1"/>
    <col min="8198" max="8198" width="17.7109375" style="1" customWidth="1"/>
    <col min="8199" max="8199" width="10.7109375" style="1" customWidth="1"/>
    <col min="8200" max="8200" width="15.7109375" style="1" customWidth="1"/>
    <col min="8201" max="8201" width="10.7109375" style="1" customWidth="1"/>
    <col min="8202" max="8202" width="15.7109375" style="1" customWidth="1"/>
    <col min="8203" max="8203" width="10.7109375" style="1" customWidth="1"/>
    <col min="8204" max="8204" width="15.7109375" style="1" customWidth="1"/>
    <col min="8205" max="8205" width="10.7109375" style="1" customWidth="1"/>
    <col min="8206" max="8206" width="15.7109375" style="1" customWidth="1"/>
    <col min="8207" max="8448" width="9.140625" style="1"/>
    <col min="8449" max="8449" width="10.7109375" style="1" customWidth="1"/>
    <col min="8450" max="8450" width="34.28515625" style="1" customWidth="1"/>
    <col min="8451" max="8451" width="13.85546875" style="1" customWidth="1"/>
    <col min="8452" max="8452" width="7.7109375" style="1" customWidth="1"/>
    <col min="8453" max="8453" width="6.42578125" style="1" customWidth="1"/>
    <col min="8454" max="8454" width="17.7109375" style="1" customWidth="1"/>
    <col min="8455" max="8455" width="10.7109375" style="1" customWidth="1"/>
    <col min="8456" max="8456" width="15.7109375" style="1" customWidth="1"/>
    <col min="8457" max="8457" width="10.7109375" style="1" customWidth="1"/>
    <col min="8458" max="8458" width="15.7109375" style="1" customWidth="1"/>
    <col min="8459" max="8459" width="10.7109375" style="1" customWidth="1"/>
    <col min="8460" max="8460" width="15.7109375" style="1" customWidth="1"/>
    <col min="8461" max="8461" width="10.7109375" style="1" customWidth="1"/>
    <col min="8462" max="8462" width="15.7109375" style="1" customWidth="1"/>
    <col min="8463" max="8704" width="9.140625" style="1"/>
    <col min="8705" max="8705" width="10.7109375" style="1" customWidth="1"/>
    <col min="8706" max="8706" width="34.28515625" style="1" customWidth="1"/>
    <col min="8707" max="8707" width="13.85546875" style="1" customWidth="1"/>
    <col min="8708" max="8708" width="7.7109375" style="1" customWidth="1"/>
    <col min="8709" max="8709" width="6.42578125" style="1" customWidth="1"/>
    <col min="8710" max="8710" width="17.7109375" style="1" customWidth="1"/>
    <col min="8711" max="8711" width="10.7109375" style="1" customWidth="1"/>
    <col min="8712" max="8712" width="15.7109375" style="1" customWidth="1"/>
    <col min="8713" max="8713" width="10.7109375" style="1" customWidth="1"/>
    <col min="8714" max="8714" width="15.7109375" style="1" customWidth="1"/>
    <col min="8715" max="8715" width="10.7109375" style="1" customWidth="1"/>
    <col min="8716" max="8716" width="15.7109375" style="1" customWidth="1"/>
    <col min="8717" max="8717" width="10.7109375" style="1" customWidth="1"/>
    <col min="8718" max="8718" width="15.7109375" style="1" customWidth="1"/>
    <col min="8719" max="8960" width="9.140625" style="1"/>
    <col min="8961" max="8961" width="10.7109375" style="1" customWidth="1"/>
    <col min="8962" max="8962" width="34.28515625" style="1" customWidth="1"/>
    <col min="8963" max="8963" width="13.85546875" style="1" customWidth="1"/>
    <col min="8964" max="8964" width="7.7109375" style="1" customWidth="1"/>
    <col min="8965" max="8965" width="6.42578125" style="1" customWidth="1"/>
    <col min="8966" max="8966" width="17.7109375" style="1" customWidth="1"/>
    <col min="8967" max="8967" width="10.7109375" style="1" customWidth="1"/>
    <col min="8968" max="8968" width="15.7109375" style="1" customWidth="1"/>
    <col min="8969" max="8969" width="10.7109375" style="1" customWidth="1"/>
    <col min="8970" max="8970" width="15.7109375" style="1" customWidth="1"/>
    <col min="8971" max="8971" width="10.7109375" style="1" customWidth="1"/>
    <col min="8972" max="8972" width="15.7109375" style="1" customWidth="1"/>
    <col min="8973" max="8973" width="10.7109375" style="1" customWidth="1"/>
    <col min="8974" max="8974" width="15.7109375" style="1" customWidth="1"/>
    <col min="8975" max="9216" width="9.140625" style="1"/>
    <col min="9217" max="9217" width="10.7109375" style="1" customWidth="1"/>
    <col min="9218" max="9218" width="34.28515625" style="1" customWidth="1"/>
    <col min="9219" max="9219" width="13.85546875" style="1" customWidth="1"/>
    <col min="9220" max="9220" width="7.7109375" style="1" customWidth="1"/>
    <col min="9221" max="9221" width="6.42578125" style="1" customWidth="1"/>
    <col min="9222" max="9222" width="17.7109375" style="1" customWidth="1"/>
    <col min="9223" max="9223" width="10.7109375" style="1" customWidth="1"/>
    <col min="9224" max="9224" width="15.7109375" style="1" customWidth="1"/>
    <col min="9225" max="9225" width="10.7109375" style="1" customWidth="1"/>
    <col min="9226" max="9226" width="15.7109375" style="1" customWidth="1"/>
    <col min="9227" max="9227" width="10.7109375" style="1" customWidth="1"/>
    <col min="9228" max="9228" width="15.7109375" style="1" customWidth="1"/>
    <col min="9229" max="9229" width="10.7109375" style="1" customWidth="1"/>
    <col min="9230" max="9230" width="15.7109375" style="1" customWidth="1"/>
    <col min="9231" max="9472" width="9.140625" style="1"/>
    <col min="9473" max="9473" width="10.7109375" style="1" customWidth="1"/>
    <col min="9474" max="9474" width="34.28515625" style="1" customWidth="1"/>
    <col min="9475" max="9475" width="13.85546875" style="1" customWidth="1"/>
    <col min="9476" max="9476" width="7.7109375" style="1" customWidth="1"/>
    <col min="9477" max="9477" width="6.42578125" style="1" customWidth="1"/>
    <col min="9478" max="9478" width="17.7109375" style="1" customWidth="1"/>
    <col min="9479" max="9479" width="10.7109375" style="1" customWidth="1"/>
    <col min="9480" max="9480" width="15.7109375" style="1" customWidth="1"/>
    <col min="9481" max="9481" width="10.7109375" style="1" customWidth="1"/>
    <col min="9482" max="9482" width="15.7109375" style="1" customWidth="1"/>
    <col min="9483" max="9483" width="10.7109375" style="1" customWidth="1"/>
    <col min="9484" max="9484" width="15.7109375" style="1" customWidth="1"/>
    <col min="9485" max="9485" width="10.7109375" style="1" customWidth="1"/>
    <col min="9486" max="9486" width="15.7109375" style="1" customWidth="1"/>
    <col min="9487" max="9728" width="9.140625" style="1"/>
    <col min="9729" max="9729" width="10.7109375" style="1" customWidth="1"/>
    <col min="9730" max="9730" width="34.28515625" style="1" customWidth="1"/>
    <col min="9731" max="9731" width="13.85546875" style="1" customWidth="1"/>
    <col min="9732" max="9732" width="7.7109375" style="1" customWidth="1"/>
    <col min="9733" max="9733" width="6.42578125" style="1" customWidth="1"/>
    <col min="9734" max="9734" width="17.7109375" style="1" customWidth="1"/>
    <col min="9735" max="9735" width="10.7109375" style="1" customWidth="1"/>
    <col min="9736" max="9736" width="15.7109375" style="1" customWidth="1"/>
    <col min="9737" max="9737" width="10.7109375" style="1" customWidth="1"/>
    <col min="9738" max="9738" width="15.7109375" style="1" customWidth="1"/>
    <col min="9739" max="9739" width="10.7109375" style="1" customWidth="1"/>
    <col min="9740" max="9740" width="15.7109375" style="1" customWidth="1"/>
    <col min="9741" max="9741" width="10.7109375" style="1" customWidth="1"/>
    <col min="9742" max="9742" width="15.7109375" style="1" customWidth="1"/>
    <col min="9743" max="9984" width="9.140625" style="1"/>
    <col min="9985" max="9985" width="10.7109375" style="1" customWidth="1"/>
    <col min="9986" max="9986" width="34.28515625" style="1" customWidth="1"/>
    <col min="9987" max="9987" width="13.85546875" style="1" customWidth="1"/>
    <col min="9988" max="9988" width="7.7109375" style="1" customWidth="1"/>
    <col min="9989" max="9989" width="6.42578125" style="1" customWidth="1"/>
    <col min="9990" max="9990" width="17.7109375" style="1" customWidth="1"/>
    <col min="9991" max="9991" width="10.7109375" style="1" customWidth="1"/>
    <col min="9992" max="9992" width="15.7109375" style="1" customWidth="1"/>
    <col min="9993" max="9993" width="10.7109375" style="1" customWidth="1"/>
    <col min="9994" max="9994" width="15.7109375" style="1" customWidth="1"/>
    <col min="9995" max="9995" width="10.7109375" style="1" customWidth="1"/>
    <col min="9996" max="9996" width="15.7109375" style="1" customWidth="1"/>
    <col min="9997" max="9997" width="10.7109375" style="1" customWidth="1"/>
    <col min="9998" max="9998" width="15.7109375" style="1" customWidth="1"/>
    <col min="9999" max="10240" width="9.140625" style="1"/>
    <col min="10241" max="10241" width="10.7109375" style="1" customWidth="1"/>
    <col min="10242" max="10242" width="34.28515625" style="1" customWidth="1"/>
    <col min="10243" max="10243" width="13.85546875" style="1" customWidth="1"/>
    <col min="10244" max="10244" width="7.7109375" style="1" customWidth="1"/>
    <col min="10245" max="10245" width="6.42578125" style="1" customWidth="1"/>
    <col min="10246" max="10246" width="17.7109375" style="1" customWidth="1"/>
    <col min="10247" max="10247" width="10.7109375" style="1" customWidth="1"/>
    <col min="10248" max="10248" width="15.7109375" style="1" customWidth="1"/>
    <col min="10249" max="10249" width="10.7109375" style="1" customWidth="1"/>
    <col min="10250" max="10250" width="15.7109375" style="1" customWidth="1"/>
    <col min="10251" max="10251" width="10.7109375" style="1" customWidth="1"/>
    <col min="10252" max="10252" width="15.7109375" style="1" customWidth="1"/>
    <col min="10253" max="10253" width="10.7109375" style="1" customWidth="1"/>
    <col min="10254" max="10254" width="15.7109375" style="1" customWidth="1"/>
    <col min="10255" max="10496" width="9.140625" style="1"/>
    <col min="10497" max="10497" width="10.7109375" style="1" customWidth="1"/>
    <col min="10498" max="10498" width="34.28515625" style="1" customWidth="1"/>
    <col min="10499" max="10499" width="13.85546875" style="1" customWidth="1"/>
    <col min="10500" max="10500" width="7.7109375" style="1" customWidth="1"/>
    <col min="10501" max="10501" width="6.42578125" style="1" customWidth="1"/>
    <col min="10502" max="10502" width="17.7109375" style="1" customWidth="1"/>
    <col min="10503" max="10503" width="10.7109375" style="1" customWidth="1"/>
    <col min="10504" max="10504" width="15.7109375" style="1" customWidth="1"/>
    <col min="10505" max="10505" width="10.7109375" style="1" customWidth="1"/>
    <col min="10506" max="10506" width="15.7109375" style="1" customWidth="1"/>
    <col min="10507" max="10507" width="10.7109375" style="1" customWidth="1"/>
    <col min="10508" max="10508" width="15.7109375" style="1" customWidth="1"/>
    <col min="10509" max="10509" width="10.7109375" style="1" customWidth="1"/>
    <col min="10510" max="10510" width="15.7109375" style="1" customWidth="1"/>
    <col min="10511" max="10752" width="9.140625" style="1"/>
    <col min="10753" max="10753" width="10.7109375" style="1" customWidth="1"/>
    <col min="10754" max="10754" width="34.28515625" style="1" customWidth="1"/>
    <col min="10755" max="10755" width="13.85546875" style="1" customWidth="1"/>
    <col min="10756" max="10756" width="7.7109375" style="1" customWidth="1"/>
    <col min="10757" max="10757" width="6.42578125" style="1" customWidth="1"/>
    <col min="10758" max="10758" width="17.7109375" style="1" customWidth="1"/>
    <col min="10759" max="10759" width="10.7109375" style="1" customWidth="1"/>
    <col min="10760" max="10760" width="15.7109375" style="1" customWidth="1"/>
    <col min="10761" max="10761" width="10.7109375" style="1" customWidth="1"/>
    <col min="10762" max="10762" width="15.7109375" style="1" customWidth="1"/>
    <col min="10763" max="10763" width="10.7109375" style="1" customWidth="1"/>
    <col min="10764" max="10764" width="15.7109375" style="1" customWidth="1"/>
    <col min="10765" max="10765" width="10.7109375" style="1" customWidth="1"/>
    <col min="10766" max="10766" width="15.7109375" style="1" customWidth="1"/>
    <col min="10767" max="11008" width="9.140625" style="1"/>
    <col min="11009" max="11009" width="10.7109375" style="1" customWidth="1"/>
    <col min="11010" max="11010" width="34.28515625" style="1" customWidth="1"/>
    <col min="11011" max="11011" width="13.85546875" style="1" customWidth="1"/>
    <col min="11012" max="11012" width="7.7109375" style="1" customWidth="1"/>
    <col min="11013" max="11013" width="6.42578125" style="1" customWidth="1"/>
    <col min="11014" max="11014" width="17.7109375" style="1" customWidth="1"/>
    <col min="11015" max="11015" width="10.7109375" style="1" customWidth="1"/>
    <col min="11016" max="11016" width="15.7109375" style="1" customWidth="1"/>
    <col min="11017" max="11017" width="10.7109375" style="1" customWidth="1"/>
    <col min="11018" max="11018" width="15.7109375" style="1" customWidth="1"/>
    <col min="11019" max="11019" width="10.7109375" style="1" customWidth="1"/>
    <col min="11020" max="11020" width="15.7109375" style="1" customWidth="1"/>
    <col min="11021" max="11021" width="10.7109375" style="1" customWidth="1"/>
    <col min="11022" max="11022" width="15.7109375" style="1" customWidth="1"/>
    <col min="11023" max="11264" width="9.140625" style="1"/>
    <col min="11265" max="11265" width="10.7109375" style="1" customWidth="1"/>
    <col min="11266" max="11266" width="34.28515625" style="1" customWidth="1"/>
    <col min="11267" max="11267" width="13.85546875" style="1" customWidth="1"/>
    <col min="11268" max="11268" width="7.7109375" style="1" customWidth="1"/>
    <col min="11269" max="11269" width="6.42578125" style="1" customWidth="1"/>
    <col min="11270" max="11270" width="17.7109375" style="1" customWidth="1"/>
    <col min="11271" max="11271" width="10.7109375" style="1" customWidth="1"/>
    <col min="11272" max="11272" width="15.7109375" style="1" customWidth="1"/>
    <col min="11273" max="11273" width="10.7109375" style="1" customWidth="1"/>
    <col min="11274" max="11274" width="15.7109375" style="1" customWidth="1"/>
    <col min="11275" max="11275" width="10.7109375" style="1" customWidth="1"/>
    <col min="11276" max="11276" width="15.7109375" style="1" customWidth="1"/>
    <col min="11277" max="11277" width="10.7109375" style="1" customWidth="1"/>
    <col min="11278" max="11278" width="15.7109375" style="1" customWidth="1"/>
    <col min="11279" max="11520" width="9.140625" style="1"/>
    <col min="11521" max="11521" width="10.7109375" style="1" customWidth="1"/>
    <col min="11522" max="11522" width="34.28515625" style="1" customWidth="1"/>
    <col min="11523" max="11523" width="13.85546875" style="1" customWidth="1"/>
    <col min="11524" max="11524" width="7.7109375" style="1" customWidth="1"/>
    <col min="11525" max="11525" width="6.42578125" style="1" customWidth="1"/>
    <col min="11526" max="11526" width="17.7109375" style="1" customWidth="1"/>
    <col min="11527" max="11527" width="10.7109375" style="1" customWidth="1"/>
    <col min="11528" max="11528" width="15.7109375" style="1" customWidth="1"/>
    <col min="11529" max="11529" width="10.7109375" style="1" customWidth="1"/>
    <col min="11530" max="11530" width="15.7109375" style="1" customWidth="1"/>
    <col min="11531" max="11531" width="10.7109375" style="1" customWidth="1"/>
    <col min="11532" max="11532" width="15.7109375" style="1" customWidth="1"/>
    <col min="11533" max="11533" width="10.7109375" style="1" customWidth="1"/>
    <col min="11534" max="11534" width="15.7109375" style="1" customWidth="1"/>
    <col min="11535" max="11776" width="9.140625" style="1"/>
    <col min="11777" max="11777" width="10.7109375" style="1" customWidth="1"/>
    <col min="11778" max="11778" width="34.28515625" style="1" customWidth="1"/>
    <col min="11779" max="11779" width="13.85546875" style="1" customWidth="1"/>
    <col min="11780" max="11780" width="7.7109375" style="1" customWidth="1"/>
    <col min="11781" max="11781" width="6.42578125" style="1" customWidth="1"/>
    <col min="11782" max="11782" width="17.7109375" style="1" customWidth="1"/>
    <col min="11783" max="11783" width="10.7109375" style="1" customWidth="1"/>
    <col min="11784" max="11784" width="15.7109375" style="1" customWidth="1"/>
    <col min="11785" max="11785" width="10.7109375" style="1" customWidth="1"/>
    <col min="11786" max="11786" width="15.7109375" style="1" customWidth="1"/>
    <col min="11787" max="11787" width="10.7109375" style="1" customWidth="1"/>
    <col min="11788" max="11788" width="15.7109375" style="1" customWidth="1"/>
    <col min="11789" max="11789" width="10.7109375" style="1" customWidth="1"/>
    <col min="11790" max="11790" width="15.7109375" style="1" customWidth="1"/>
    <col min="11791" max="12032" width="9.140625" style="1"/>
    <col min="12033" max="12033" width="10.7109375" style="1" customWidth="1"/>
    <col min="12034" max="12034" width="34.28515625" style="1" customWidth="1"/>
    <col min="12035" max="12035" width="13.85546875" style="1" customWidth="1"/>
    <col min="12036" max="12036" width="7.7109375" style="1" customWidth="1"/>
    <col min="12037" max="12037" width="6.42578125" style="1" customWidth="1"/>
    <col min="12038" max="12038" width="17.7109375" style="1" customWidth="1"/>
    <col min="12039" max="12039" width="10.7109375" style="1" customWidth="1"/>
    <col min="12040" max="12040" width="15.7109375" style="1" customWidth="1"/>
    <col min="12041" max="12041" width="10.7109375" style="1" customWidth="1"/>
    <col min="12042" max="12042" width="15.7109375" style="1" customWidth="1"/>
    <col min="12043" max="12043" width="10.7109375" style="1" customWidth="1"/>
    <col min="12044" max="12044" width="15.7109375" style="1" customWidth="1"/>
    <col min="12045" max="12045" width="10.7109375" style="1" customWidth="1"/>
    <col min="12046" max="12046" width="15.7109375" style="1" customWidth="1"/>
    <col min="12047" max="12288" width="9.140625" style="1"/>
    <col min="12289" max="12289" width="10.7109375" style="1" customWidth="1"/>
    <col min="12290" max="12290" width="34.28515625" style="1" customWidth="1"/>
    <col min="12291" max="12291" width="13.85546875" style="1" customWidth="1"/>
    <col min="12292" max="12292" width="7.7109375" style="1" customWidth="1"/>
    <col min="12293" max="12293" width="6.42578125" style="1" customWidth="1"/>
    <col min="12294" max="12294" width="17.7109375" style="1" customWidth="1"/>
    <col min="12295" max="12295" width="10.7109375" style="1" customWidth="1"/>
    <col min="12296" max="12296" width="15.7109375" style="1" customWidth="1"/>
    <col min="12297" max="12297" width="10.7109375" style="1" customWidth="1"/>
    <col min="12298" max="12298" width="15.7109375" style="1" customWidth="1"/>
    <col min="12299" max="12299" width="10.7109375" style="1" customWidth="1"/>
    <col min="12300" max="12300" width="15.7109375" style="1" customWidth="1"/>
    <col min="12301" max="12301" width="10.7109375" style="1" customWidth="1"/>
    <col min="12302" max="12302" width="15.7109375" style="1" customWidth="1"/>
    <col min="12303" max="12544" width="9.140625" style="1"/>
    <col min="12545" max="12545" width="10.7109375" style="1" customWidth="1"/>
    <col min="12546" max="12546" width="34.28515625" style="1" customWidth="1"/>
    <col min="12547" max="12547" width="13.85546875" style="1" customWidth="1"/>
    <col min="12548" max="12548" width="7.7109375" style="1" customWidth="1"/>
    <col min="12549" max="12549" width="6.42578125" style="1" customWidth="1"/>
    <col min="12550" max="12550" width="17.7109375" style="1" customWidth="1"/>
    <col min="12551" max="12551" width="10.7109375" style="1" customWidth="1"/>
    <col min="12552" max="12552" width="15.7109375" style="1" customWidth="1"/>
    <col min="12553" max="12553" width="10.7109375" style="1" customWidth="1"/>
    <col min="12554" max="12554" width="15.7109375" style="1" customWidth="1"/>
    <col min="12555" max="12555" width="10.7109375" style="1" customWidth="1"/>
    <col min="12556" max="12556" width="15.7109375" style="1" customWidth="1"/>
    <col min="12557" max="12557" width="10.7109375" style="1" customWidth="1"/>
    <col min="12558" max="12558" width="15.7109375" style="1" customWidth="1"/>
    <col min="12559" max="12800" width="9.140625" style="1"/>
    <col min="12801" max="12801" width="10.7109375" style="1" customWidth="1"/>
    <col min="12802" max="12802" width="34.28515625" style="1" customWidth="1"/>
    <col min="12803" max="12803" width="13.85546875" style="1" customWidth="1"/>
    <col min="12804" max="12804" width="7.7109375" style="1" customWidth="1"/>
    <col min="12805" max="12805" width="6.42578125" style="1" customWidth="1"/>
    <col min="12806" max="12806" width="17.7109375" style="1" customWidth="1"/>
    <col min="12807" max="12807" width="10.7109375" style="1" customWidth="1"/>
    <col min="12808" max="12808" width="15.7109375" style="1" customWidth="1"/>
    <col min="12809" max="12809" width="10.7109375" style="1" customWidth="1"/>
    <col min="12810" max="12810" width="15.7109375" style="1" customWidth="1"/>
    <col min="12811" max="12811" width="10.7109375" style="1" customWidth="1"/>
    <col min="12812" max="12812" width="15.7109375" style="1" customWidth="1"/>
    <col min="12813" max="12813" width="10.7109375" style="1" customWidth="1"/>
    <col min="12814" max="12814" width="15.7109375" style="1" customWidth="1"/>
    <col min="12815" max="13056" width="9.140625" style="1"/>
    <col min="13057" max="13057" width="10.7109375" style="1" customWidth="1"/>
    <col min="13058" max="13058" width="34.28515625" style="1" customWidth="1"/>
    <col min="13059" max="13059" width="13.85546875" style="1" customWidth="1"/>
    <col min="13060" max="13060" width="7.7109375" style="1" customWidth="1"/>
    <col min="13061" max="13061" width="6.42578125" style="1" customWidth="1"/>
    <col min="13062" max="13062" width="17.7109375" style="1" customWidth="1"/>
    <col min="13063" max="13063" width="10.7109375" style="1" customWidth="1"/>
    <col min="13064" max="13064" width="15.7109375" style="1" customWidth="1"/>
    <col min="13065" max="13065" width="10.7109375" style="1" customWidth="1"/>
    <col min="13066" max="13066" width="15.7109375" style="1" customWidth="1"/>
    <col min="13067" max="13067" width="10.7109375" style="1" customWidth="1"/>
    <col min="13068" max="13068" width="15.7109375" style="1" customWidth="1"/>
    <col min="13069" max="13069" width="10.7109375" style="1" customWidth="1"/>
    <col min="13070" max="13070" width="15.7109375" style="1" customWidth="1"/>
    <col min="13071" max="13312" width="9.140625" style="1"/>
    <col min="13313" max="13313" width="10.7109375" style="1" customWidth="1"/>
    <col min="13314" max="13314" width="34.28515625" style="1" customWidth="1"/>
    <col min="13315" max="13315" width="13.85546875" style="1" customWidth="1"/>
    <col min="13316" max="13316" width="7.7109375" style="1" customWidth="1"/>
    <col min="13317" max="13317" width="6.42578125" style="1" customWidth="1"/>
    <col min="13318" max="13318" width="17.7109375" style="1" customWidth="1"/>
    <col min="13319" max="13319" width="10.7109375" style="1" customWidth="1"/>
    <col min="13320" max="13320" width="15.7109375" style="1" customWidth="1"/>
    <col min="13321" max="13321" width="10.7109375" style="1" customWidth="1"/>
    <col min="13322" max="13322" width="15.7109375" style="1" customWidth="1"/>
    <col min="13323" max="13323" width="10.7109375" style="1" customWidth="1"/>
    <col min="13324" max="13324" width="15.7109375" style="1" customWidth="1"/>
    <col min="13325" max="13325" width="10.7109375" style="1" customWidth="1"/>
    <col min="13326" max="13326" width="15.7109375" style="1" customWidth="1"/>
    <col min="13327" max="13568" width="9.140625" style="1"/>
    <col min="13569" max="13569" width="10.7109375" style="1" customWidth="1"/>
    <col min="13570" max="13570" width="34.28515625" style="1" customWidth="1"/>
    <col min="13571" max="13571" width="13.85546875" style="1" customWidth="1"/>
    <col min="13572" max="13572" width="7.7109375" style="1" customWidth="1"/>
    <col min="13573" max="13573" width="6.42578125" style="1" customWidth="1"/>
    <col min="13574" max="13574" width="17.7109375" style="1" customWidth="1"/>
    <col min="13575" max="13575" width="10.7109375" style="1" customWidth="1"/>
    <col min="13576" max="13576" width="15.7109375" style="1" customWidth="1"/>
    <col min="13577" max="13577" width="10.7109375" style="1" customWidth="1"/>
    <col min="13578" max="13578" width="15.7109375" style="1" customWidth="1"/>
    <col min="13579" max="13579" width="10.7109375" style="1" customWidth="1"/>
    <col min="13580" max="13580" width="15.7109375" style="1" customWidth="1"/>
    <col min="13581" max="13581" width="10.7109375" style="1" customWidth="1"/>
    <col min="13582" max="13582" width="15.7109375" style="1" customWidth="1"/>
    <col min="13583" max="13824" width="9.140625" style="1"/>
    <col min="13825" max="13825" width="10.7109375" style="1" customWidth="1"/>
    <col min="13826" max="13826" width="34.28515625" style="1" customWidth="1"/>
    <col min="13827" max="13827" width="13.85546875" style="1" customWidth="1"/>
    <col min="13828" max="13828" width="7.7109375" style="1" customWidth="1"/>
    <col min="13829" max="13829" width="6.42578125" style="1" customWidth="1"/>
    <col min="13830" max="13830" width="17.7109375" style="1" customWidth="1"/>
    <col min="13831" max="13831" width="10.7109375" style="1" customWidth="1"/>
    <col min="13832" max="13832" width="15.7109375" style="1" customWidth="1"/>
    <col min="13833" max="13833" width="10.7109375" style="1" customWidth="1"/>
    <col min="13834" max="13834" width="15.7109375" style="1" customWidth="1"/>
    <col min="13835" max="13835" width="10.7109375" style="1" customWidth="1"/>
    <col min="13836" max="13836" width="15.7109375" style="1" customWidth="1"/>
    <col min="13837" max="13837" width="10.7109375" style="1" customWidth="1"/>
    <col min="13838" max="13838" width="15.7109375" style="1" customWidth="1"/>
    <col min="13839" max="14080" width="9.140625" style="1"/>
    <col min="14081" max="14081" width="10.7109375" style="1" customWidth="1"/>
    <col min="14082" max="14082" width="34.28515625" style="1" customWidth="1"/>
    <col min="14083" max="14083" width="13.85546875" style="1" customWidth="1"/>
    <col min="14084" max="14084" width="7.7109375" style="1" customWidth="1"/>
    <col min="14085" max="14085" width="6.42578125" style="1" customWidth="1"/>
    <col min="14086" max="14086" width="17.7109375" style="1" customWidth="1"/>
    <col min="14087" max="14087" width="10.7109375" style="1" customWidth="1"/>
    <col min="14088" max="14088" width="15.7109375" style="1" customWidth="1"/>
    <col min="14089" max="14089" width="10.7109375" style="1" customWidth="1"/>
    <col min="14090" max="14090" width="15.7109375" style="1" customWidth="1"/>
    <col min="14091" max="14091" width="10.7109375" style="1" customWidth="1"/>
    <col min="14092" max="14092" width="15.7109375" style="1" customWidth="1"/>
    <col min="14093" max="14093" width="10.7109375" style="1" customWidth="1"/>
    <col min="14094" max="14094" width="15.7109375" style="1" customWidth="1"/>
    <col min="14095" max="14336" width="9.140625" style="1"/>
    <col min="14337" max="14337" width="10.7109375" style="1" customWidth="1"/>
    <col min="14338" max="14338" width="34.28515625" style="1" customWidth="1"/>
    <col min="14339" max="14339" width="13.85546875" style="1" customWidth="1"/>
    <col min="14340" max="14340" width="7.7109375" style="1" customWidth="1"/>
    <col min="14341" max="14341" width="6.42578125" style="1" customWidth="1"/>
    <col min="14342" max="14342" width="17.7109375" style="1" customWidth="1"/>
    <col min="14343" max="14343" width="10.7109375" style="1" customWidth="1"/>
    <col min="14344" max="14344" width="15.7109375" style="1" customWidth="1"/>
    <col min="14345" max="14345" width="10.7109375" style="1" customWidth="1"/>
    <col min="14346" max="14346" width="15.7109375" style="1" customWidth="1"/>
    <col min="14347" max="14347" width="10.7109375" style="1" customWidth="1"/>
    <col min="14348" max="14348" width="15.7109375" style="1" customWidth="1"/>
    <col min="14349" max="14349" width="10.7109375" style="1" customWidth="1"/>
    <col min="14350" max="14350" width="15.7109375" style="1" customWidth="1"/>
    <col min="14351" max="14592" width="9.140625" style="1"/>
    <col min="14593" max="14593" width="10.7109375" style="1" customWidth="1"/>
    <col min="14594" max="14594" width="34.28515625" style="1" customWidth="1"/>
    <col min="14595" max="14595" width="13.85546875" style="1" customWidth="1"/>
    <col min="14596" max="14596" width="7.7109375" style="1" customWidth="1"/>
    <col min="14597" max="14597" width="6.42578125" style="1" customWidth="1"/>
    <col min="14598" max="14598" width="17.7109375" style="1" customWidth="1"/>
    <col min="14599" max="14599" width="10.7109375" style="1" customWidth="1"/>
    <col min="14600" max="14600" width="15.7109375" style="1" customWidth="1"/>
    <col min="14601" max="14601" width="10.7109375" style="1" customWidth="1"/>
    <col min="14602" max="14602" width="15.7109375" style="1" customWidth="1"/>
    <col min="14603" max="14603" width="10.7109375" style="1" customWidth="1"/>
    <col min="14604" max="14604" width="15.7109375" style="1" customWidth="1"/>
    <col min="14605" max="14605" width="10.7109375" style="1" customWidth="1"/>
    <col min="14606" max="14606" width="15.7109375" style="1" customWidth="1"/>
    <col min="14607" max="14848" width="9.140625" style="1"/>
    <col min="14849" max="14849" width="10.7109375" style="1" customWidth="1"/>
    <col min="14850" max="14850" width="34.28515625" style="1" customWidth="1"/>
    <col min="14851" max="14851" width="13.85546875" style="1" customWidth="1"/>
    <col min="14852" max="14852" width="7.7109375" style="1" customWidth="1"/>
    <col min="14853" max="14853" width="6.42578125" style="1" customWidth="1"/>
    <col min="14854" max="14854" width="17.7109375" style="1" customWidth="1"/>
    <col min="14855" max="14855" width="10.7109375" style="1" customWidth="1"/>
    <col min="14856" max="14856" width="15.7109375" style="1" customWidth="1"/>
    <col min="14857" max="14857" width="10.7109375" style="1" customWidth="1"/>
    <col min="14858" max="14858" width="15.7109375" style="1" customWidth="1"/>
    <col min="14859" max="14859" width="10.7109375" style="1" customWidth="1"/>
    <col min="14860" max="14860" width="15.7109375" style="1" customWidth="1"/>
    <col min="14861" max="14861" width="10.7109375" style="1" customWidth="1"/>
    <col min="14862" max="14862" width="15.7109375" style="1" customWidth="1"/>
    <col min="14863" max="15104" width="9.140625" style="1"/>
    <col min="15105" max="15105" width="10.7109375" style="1" customWidth="1"/>
    <col min="15106" max="15106" width="34.28515625" style="1" customWidth="1"/>
    <col min="15107" max="15107" width="13.85546875" style="1" customWidth="1"/>
    <col min="15108" max="15108" width="7.7109375" style="1" customWidth="1"/>
    <col min="15109" max="15109" width="6.42578125" style="1" customWidth="1"/>
    <col min="15110" max="15110" width="17.7109375" style="1" customWidth="1"/>
    <col min="15111" max="15111" width="10.7109375" style="1" customWidth="1"/>
    <col min="15112" max="15112" width="15.7109375" style="1" customWidth="1"/>
    <col min="15113" max="15113" width="10.7109375" style="1" customWidth="1"/>
    <col min="15114" max="15114" width="15.7109375" style="1" customWidth="1"/>
    <col min="15115" max="15115" width="10.7109375" style="1" customWidth="1"/>
    <col min="15116" max="15116" width="15.7109375" style="1" customWidth="1"/>
    <col min="15117" max="15117" width="10.7109375" style="1" customWidth="1"/>
    <col min="15118" max="15118" width="15.7109375" style="1" customWidth="1"/>
    <col min="15119" max="15360" width="9.140625" style="1"/>
    <col min="15361" max="15361" width="10.7109375" style="1" customWidth="1"/>
    <col min="15362" max="15362" width="34.28515625" style="1" customWidth="1"/>
    <col min="15363" max="15363" width="13.85546875" style="1" customWidth="1"/>
    <col min="15364" max="15364" width="7.7109375" style="1" customWidth="1"/>
    <col min="15365" max="15365" width="6.42578125" style="1" customWidth="1"/>
    <col min="15366" max="15366" width="17.7109375" style="1" customWidth="1"/>
    <col min="15367" max="15367" width="10.7109375" style="1" customWidth="1"/>
    <col min="15368" max="15368" width="15.7109375" style="1" customWidth="1"/>
    <col min="15369" max="15369" width="10.7109375" style="1" customWidth="1"/>
    <col min="15370" max="15370" width="15.7109375" style="1" customWidth="1"/>
    <col min="15371" max="15371" width="10.7109375" style="1" customWidth="1"/>
    <col min="15372" max="15372" width="15.7109375" style="1" customWidth="1"/>
    <col min="15373" max="15373" width="10.7109375" style="1" customWidth="1"/>
    <col min="15374" max="15374" width="15.7109375" style="1" customWidth="1"/>
    <col min="15375" max="15616" width="9.140625" style="1"/>
    <col min="15617" max="15617" width="10.7109375" style="1" customWidth="1"/>
    <col min="15618" max="15618" width="34.28515625" style="1" customWidth="1"/>
    <col min="15619" max="15619" width="13.85546875" style="1" customWidth="1"/>
    <col min="15620" max="15620" width="7.7109375" style="1" customWidth="1"/>
    <col min="15621" max="15621" width="6.42578125" style="1" customWidth="1"/>
    <col min="15622" max="15622" width="17.7109375" style="1" customWidth="1"/>
    <col min="15623" max="15623" width="10.7109375" style="1" customWidth="1"/>
    <col min="15624" max="15624" width="15.7109375" style="1" customWidth="1"/>
    <col min="15625" max="15625" width="10.7109375" style="1" customWidth="1"/>
    <col min="15626" max="15626" width="15.7109375" style="1" customWidth="1"/>
    <col min="15627" max="15627" width="10.7109375" style="1" customWidth="1"/>
    <col min="15628" max="15628" width="15.7109375" style="1" customWidth="1"/>
    <col min="15629" max="15629" width="10.7109375" style="1" customWidth="1"/>
    <col min="15630" max="15630" width="15.7109375" style="1" customWidth="1"/>
    <col min="15631" max="15872" width="9.140625" style="1"/>
    <col min="15873" max="15873" width="10.7109375" style="1" customWidth="1"/>
    <col min="15874" max="15874" width="34.28515625" style="1" customWidth="1"/>
    <col min="15875" max="15875" width="13.85546875" style="1" customWidth="1"/>
    <col min="15876" max="15876" width="7.7109375" style="1" customWidth="1"/>
    <col min="15877" max="15877" width="6.42578125" style="1" customWidth="1"/>
    <col min="15878" max="15878" width="17.7109375" style="1" customWidth="1"/>
    <col min="15879" max="15879" width="10.7109375" style="1" customWidth="1"/>
    <col min="15880" max="15880" width="15.7109375" style="1" customWidth="1"/>
    <col min="15881" max="15881" width="10.7109375" style="1" customWidth="1"/>
    <col min="15882" max="15882" width="15.7109375" style="1" customWidth="1"/>
    <col min="15883" max="15883" width="10.7109375" style="1" customWidth="1"/>
    <col min="15884" max="15884" width="15.7109375" style="1" customWidth="1"/>
    <col min="15885" max="15885" width="10.7109375" style="1" customWidth="1"/>
    <col min="15886" max="15886" width="15.7109375" style="1" customWidth="1"/>
    <col min="15887" max="16128" width="9.140625" style="1"/>
    <col min="16129" max="16129" width="10.7109375" style="1" customWidth="1"/>
    <col min="16130" max="16130" width="34.28515625" style="1" customWidth="1"/>
    <col min="16131" max="16131" width="13.85546875" style="1" customWidth="1"/>
    <col min="16132" max="16132" width="7.7109375" style="1" customWidth="1"/>
    <col min="16133" max="16133" width="6.42578125" style="1" customWidth="1"/>
    <col min="16134" max="16134" width="17.7109375" style="1" customWidth="1"/>
    <col min="16135" max="16135" width="10.7109375" style="1" customWidth="1"/>
    <col min="16136" max="16136" width="15.7109375" style="1" customWidth="1"/>
    <col min="16137" max="16137" width="10.7109375" style="1" customWidth="1"/>
    <col min="16138" max="16138" width="15.7109375" style="1" customWidth="1"/>
    <col min="16139" max="16139" width="10.7109375" style="1" customWidth="1"/>
    <col min="16140" max="16140" width="15.7109375" style="1" customWidth="1"/>
    <col min="16141" max="16141" width="10.7109375" style="1" customWidth="1"/>
    <col min="16142" max="16142" width="15.7109375" style="1" customWidth="1"/>
    <col min="16143" max="16384" width="9.140625" style="1"/>
  </cols>
  <sheetData>
    <row r="1" spans="1:15">
      <c r="A1" s="2" t="s">
        <v>65</v>
      </c>
      <c r="K1" s="72" t="s">
        <v>64</v>
      </c>
      <c r="L1" s="71"/>
      <c r="M1" s="71"/>
      <c r="N1" s="70"/>
    </row>
    <row r="2" spans="1:15">
      <c r="K2" s="69" t="s">
        <v>63</v>
      </c>
      <c r="L2" s="68"/>
      <c r="M2" s="68"/>
      <c r="N2" s="67"/>
    </row>
    <row r="3" spans="1:15" ht="13.5" thickBot="1">
      <c r="K3" s="66" t="s">
        <v>62</v>
      </c>
      <c r="L3" s="65"/>
      <c r="M3" s="65"/>
      <c r="N3" s="64"/>
    </row>
    <row r="4" spans="1:15">
      <c r="A4" s="894" t="s">
        <v>61</v>
      </c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63"/>
    </row>
    <row r="5" spans="1:15">
      <c r="A5" s="895" t="s">
        <v>60</v>
      </c>
      <c r="B5" s="895"/>
      <c r="C5" s="895"/>
      <c r="D5" s="895"/>
      <c r="E5" s="895"/>
      <c r="F5" s="895"/>
      <c r="G5" s="895"/>
      <c r="H5" s="895"/>
      <c r="I5" s="895"/>
      <c r="J5" s="895"/>
      <c r="K5" s="895"/>
      <c r="L5" s="895"/>
      <c r="M5" s="895"/>
      <c r="N5" s="895"/>
      <c r="O5" s="62"/>
    </row>
    <row r="6" spans="1:15">
      <c r="C6" s="60"/>
      <c r="D6" s="59"/>
      <c r="E6" s="58"/>
      <c r="F6" s="61"/>
    </row>
    <row r="7" spans="1:15">
      <c r="A7" s="51" t="s">
        <v>59</v>
      </c>
      <c r="B7" s="51"/>
      <c r="C7" s="60"/>
      <c r="D7" s="59"/>
      <c r="E7" s="58"/>
    </row>
    <row r="8" spans="1:15">
      <c r="A8" s="21" t="s">
        <v>58</v>
      </c>
      <c r="B8" s="57"/>
      <c r="C8" s="56"/>
      <c r="D8" s="55"/>
      <c r="E8" s="54"/>
      <c r="F8" s="50" t="s">
        <v>57</v>
      </c>
      <c r="G8" s="53"/>
      <c r="H8" s="53"/>
      <c r="I8" s="53"/>
      <c r="J8" s="35"/>
      <c r="K8" s="17" t="s">
        <v>106</v>
      </c>
      <c r="L8" s="17"/>
      <c r="M8" s="17"/>
      <c r="N8" s="16"/>
    </row>
    <row r="9" spans="1:15">
      <c r="A9" s="52" t="s">
        <v>55</v>
      </c>
      <c r="B9" s="51"/>
      <c r="C9" s="8"/>
      <c r="D9" s="7"/>
      <c r="E9" s="6"/>
      <c r="F9" s="9" t="s">
        <v>54</v>
      </c>
      <c r="G9" s="9" t="s">
        <v>53</v>
      </c>
      <c r="H9" s="4"/>
      <c r="I9" s="50" t="s">
        <v>52</v>
      </c>
      <c r="J9" s="35"/>
      <c r="K9" s="5" t="s">
        <v>51</v>
      </c>
      <c r="L9" s="5"/>
      <c r="M9" s="5"/>
      <c r="N9" s="4"/>
    </row>
    <row r="10" spans="1:15">
      <c r="A10" s="49"/>
      <c r="B10" s="21"/>
      <c r="C10" s="48"/>
      <c r="D10" s="47"/>
      <c r="E10" s="46"/>
      <c r="F10" s="21"/>
      <c r="G10" s="896" t="s">
        <v>50</v>
      </c>
      <c r="H10" s="897"/>
      <c r="I10" s="897"/>
      <c r="J10" s="897"/>
      <c r="K10" s="897"/>
      <c r="L10" s="897"/>
      <c r="M10" s="897"/>
      <c r="N10" s="898"/>
    </row>
    <row r="11" spans="1:15">
      <c r="A11" s="45" t="s">
        <v>49</v>
      </c>
      <c r="B11" s="43" t="s">
        <v>48</v>
      </c>
      <c r="C11" s="44" t="s">
        <v>47</v>
      </c>
      <c r="D11" s="899" t="s">
        <v>46</v>
      </c>
      <c r="E11" s="900"/>
      <c r="F11" s="43" t="s">
        <v>45</v>
      </c>
      <c r="G11" s="896" t="s">
        <v>44</v>
      </c>
      <c r="H11" s="898"/>
      <c r="I11" s="896" t="s">
        <v>43</v>
      </c>
      <c r="J11" s="898"/>
      <c r="K11" s="896" t="s">
        <v>42</v>
      </c>
      <c r="L11" s="898"/>
      <c r="M11" s="896" t="s">
        <v>41</v>
      </c>
      <c r="N11" s="898"/>
    </row>
    <row r="12" spans="1:15">
      <c r="A12" s="42"/>
      <c r="B12" s="9"/>
      <c r="C12" s="41"/>
      <c r="D12" s="40"/>
      <c r="E12" s="39"/>
      <c r="F12" s="9"/>
      <c r="G12" s="37" t="s">
        <v>39</v>
      </c>
      <c r="H12" s="32" t="s">
        <v>38</v>
      </c>
      <c r="I12" s="32" t="s">
        <v>39</v>
      </c>
      <c r="J12" s="32" t="s">
        <v>40</v>
      </c>
      <c r="K12" s="37" t="s">
        <v>39</v>
      </c>
      <c r="L12" s="38" t="s">
        <v>40</v>
      </c>
      <c r="M12" s="37" t="s">
        <v>39</v>
      </c>
      <c r="N12" s="37" t="s">
        <v>38</v>
      </c>
    </row>
    <row r="13" spans="1:15" s="26" customFormat="1">
      <c r="A13" s="32">
        <v>1</v>
      </c>
      <c r="B13" s="30" t="s">
        <v>105</v>
      </c>
      <c r="C13" s="36">
        <v>220</v>
      </c>
      <c r="D13" s="34">
        <f t="shared" ref="D13:D48" si="0">G13+I13+K13+M13</f>
        <v>3</v>
      </c>
      <c r="E13" s="32" t="s">
        <v>102</v>
      </c>
      <c r="F13" s="33">
        <f t="shared" ref="F13:F48" si="1">H13+J13+L13+N13</f>
        <v>660</v>
      </c>
      <c r="G13" s="32"/>
      <c r="H13" s="28">
        <f t="shared" ref="H13:H48" si="2">G13*C13</f>
        <v>0</v>
      </c>
      <c r="I13" s="32">
        <v>1</v>
      </c>
      <c r="J13" s="28">
        <f t="shared" ref="J13:J48" si="3">I13*C13</f>
        <v>220</v>
      </c>
      <c r="K13" s="32">
        <v>1</v>
      </c>
      <c r="L13" s="28">
        <f t="shared" ref="L13:L48" si="4">K13*C13</f>
        <v>220</v>
      </c>
      <c r="M13" s="32">
        <v>1</v>
      </c>
      <c r="N13" s="28">
        <f t="shared" ref="N13:N48" si="5">M13*C13</f>
        <v>220</v>
      </c>
    </row>
    <row r="14" spans="1:15" s="26" customFormat="1">
      <c r="A14" s="32">
        <v>2</v>
      </c>
      <c r="B14" s="30" t="s">
        <v>104</v>
      </c>
      <c r="C14" s="36">
        <v>200</v>
      </c>
      <c r="D14" s="34">
        <f t="shared" si="0"/>
        <v>3</v>
      </c>
      <c r="E14" s="32" t="s">
        <v>102</v>
      </c>
      <c r="F14" s="33">
        <f t="shared" si="1"/>
        <v>600</v>
      </c>
      <c r="G14" s="32"/>
      <c r="H14" s="28">
        <f t="shared" si="2"/>
        <v>0</v>
      </c>
      <c r="I14" s="32">
        <v>1</v>
      </c>
      <c r="J14" s="28">
        <f t="shared" si="3"/>
        <v>200</v>
      </c>
      <c r="K14" s="32">
        <v>1</v>
      </c>
      <c r="L14" s="28">
        <f t="shared" si="4"/>
        <v>200</v>
      </c>
      <c r="M14" s="32">
        <v>1</v>
      </c>
      <c r="N14" s="28">
        <f t="shared" si="5"/>
        <v>200</v>
      </c>
    </row>
    <row r="15" spans="1:15" s="26" customFormat="1">
      <c r="A15" s="32">
        <v>3</v>
      </c>
      <c r="B15" s="30" t="s">
        <v>103</v>
      </c>
      <c r="C15" s="36">
        <v>210</v>
      </c>
      <c r="D15" s="34">
        <f t="shared" si="0"/>
        <v>3</v>
      </c>
      <c r="E15" s="32" t="s">
        <v>102</v>
      </c>
      <c r="F15" s="33">
        <f t="shared" si="1"/>
        <v>630</v>
      </c>
      <c r="G15" s="32"/>
      <c r="H15" s="28">
        <f t="shared" si="2"/>
        <v>0</v>
      </c>
      <c r="I15" s="32">
        <v>1</v>
      </c>
      <c r="J15" s="28">
        <f t="shared" si="3"/>
        <v>210</v>
      </c>
      <c r="K15" s="32">
        <v>1</v>
      </c>
      <c r="L15" s="28">
        <f t="shared" si="4"/>
        <v>210</v>
      </c>
      <c r="M15" s="32">
        <v>1</v>
      </c>
      <c r="N15" s="28">
        <f t="shared" si="5"/>
        <v>210</v>
      </c>
    </row>
    <row r="16" spans="1:15" s="26" customFormat="1">
      <c r="A16" s="32">
        <v>4</v>
      </c>
      <c r="B16" s="30" t="s">
        <v>101</v>
      </c>
      <c r="C16" s="29">
        <v>520</v>
      </c>
      <c r="D16" s="34">
        <f t="shared" si="0"/>
        <v>1</v>
      </c>
      <c r="E16" s="32" t="s">
        <v>97</v>
      </c>
      <c r="F16" s="33">
        <f t="shared" si="1"/>
        <v>520</v>
      </c>
      <c r="G16" s="32"/>
      <c r="H16" s="28">
        <f t="shared" si="2"/>
        <v>0</v>
      </c>
      <c r="I16" s="32"/>
      <c r="J16" s="28">
        <f t="shared" si="3"/>
        <v>0</v>
      </c>
      <c r="K16" s="32">
        <v>1</v>
      </c>
      <c r="L16" s="28">
        <f t="shared" si="4"/>
        <v>520</v>
      </c>
      <c r="M16" s="32"/>
      <c r="N16" s="28">
        <f t="shared" si="5"/>
        <v>0</v>
      </c>
    </row>
    <row r="17" spans="1:14" s="26" customFormat="1">
      <c r="A17" s="32">
        <v>5</v>
      </c>
      <c r="B17" s="30" t="s">
        <v>100</v>
      </c>
      <c r="C17" s="29">
        <v>520</v>
      </c>
      <c r="D17" s="34">
        <f t="shared" si="0"/>
        <v>1</v>
      </c>
      <c r="E17" s="32" t="s">
        <v>97</v>
      </c>
      <c r="F17" s="33">
        <f t="shared" si="1"/>
        <v>520</v>
      </c>
      <c r="G17" s="32"/>
      <c r="H17" s="28">
        <f t="shared" si="2"/>
        <v>0</v>
      </c>
      <c r="I17" s="32"/>
      <c r="J17" s="28">
        <f t="shared" si="3"/>
        <v>0</v>
      </c>
      <c r="K17" s="32">
        <v>1</v>
      </c>
      <c r="L17" s="28">
        <f t="shared" si="4"/>
        <v>520</v>
      </c>
      <c r="M17" s="32"/>
      <c r="N17" s="28">
        <f t="shared" si="5"/>
        <v>0</v>
      </c>
    </row>
    <row r="18" spans="1:14" s="26" customFormat="1">
      <c r="A18" s="32">
        <v>6</v>
      </c>
      <c r="B18" s="30" t="s">
        <v>99</v>
      </c>
      <c r="C18" s="36">
        <v>520</v>
      </c>
      <c r="D18" s="34">
        <f t="shared" si="0"/>
        <v>1</v>
      </c>
      <c r="E18" s="32" t="s">
        <v>97</v>
      </c>
      <c r="F18" s="33">
        <f t="shared" si="1"/>
        <v>520</v>
      </c>
      <c r="G18" s="32"/>
      <c r="H18" s="28">
        <f t="shared" si="2"/>
        <v>0</v>
      </c>
      <c r="I18" s="32"/>
      <c r="J18" s="28">
        <f t="shared" si="3"/>
        <v>0</v>
      </c>
      <c r="K18" s="32">
        <v>1</v>
      </c>
      <c r="L18" s="28">
        <f t="shared" si="4"/>
        <v>520</v>
      </c>
      <c r="M18" s="32"/>
      <c r="N18" s="28">
        <f t="shared" si="5"/>
        <v>0</v>
      </c>
    </row>
    <row r="19" spans="1:14" s="26" customFormat="1">
      <c r="A19" s="32">
        <v>7</v>
      </c>
      <c r="B19" s="30" t="s">
        <v>98</v>
      </c>
      <c r="C19" s="36">
        <v>520</v>
      </c>
      <c r="D19" s="34">
        <f t="shared" si="0"/>
        <v>1</v>
      </c>
      <c r="E19" s="32" t="s">
        <v>97</v>
      </c>
      <c r="F19" s="33">
        <f t="shared" si="1"/>
        <v>520</v>
      </c>
      <c r="G19" s="32"/>
      <c r="H19" s="28">
        <f t="shared" si="2"/>
        <v>0</v>
      </c>
      <c r="I19" s="32"/>
      <c r="J19" s="28">
        <f t="shared" si="3"/>
        <v>0</v>
      </c>
      <c r="K19" s="32">
        <v>1</v>
      </c>
      <c r="L19" s="28">
        <f t="shared" si="4"/>
        <v>520</v>
      </c>
      <c r="M19" s="32"/>
      <c r="N19" s="28">
        <f t="shared" si="5"/>
        <v>0</v>
      </c>
    </row>
    <row r="20" spans="1:14" s="26" customFormat="1">
      <c r="A20" s="32">
        <v>8</v>
      </c>
      <c r="B20" s="30" t="s">
        <v>96</v>
      </c>
      <c r="C20" s="36">
        <v>15</v>
      </c>
      <c r="D20" s="34">
        <f t="shared" si="0"/>
        <v>10</v>
      </c>
      <c r="E20" s="32" t="s">
        <v>7</v>
      </c>
      <c r="F20" s="33">
        <f t="shared" si="1"/>
        <v>150</v>
      </c>
      <c r="G20" s="32">
        <v>3</v>
      </c>
      <c r="H20" s="28">
        <f t="shared" si="2"/>
        <v>45</v>
      </c>
      <c r="I20" s="32">
        <v>2</v>
      </c>
      <c r="J20" s="28">
        <f t="shared" si="3"/>
        <v>30</v>
      </c>
      <c r="K20" s="32">
        <v>3</v>
      </c>
      <c r="L20" s="28">
        <f t="shared" si="4"/>
        <v>45</v>
      </c>
      <c r="M20" s="32">
        <v>2</v>
      </c>
      <c r="N20" s="28">
        <f t="shared" si="5"/>
        <v>30</v>
      </c>
    </row>
    <row r="21" spans="1:14" s="26" customFormat="1">
      <c r="A21" s="32">
        <v>9</v>
      </c>
      <c r="B21" s="30" t="s">
        <v>95</v>
      </c>
      <c r="C21" s="36">
        <v>50</v>
      </c>
      <c r="D21" s="34">
        <f t="shared" si="0"/>
        <v>2</v>
      </c>
      <c r="E21" s="32" t="s">
        <v>7</v>
      </c>
      <c r="F21" s="33">
        <f t="shared" si="1"/>
        <v>100</v>
      </c>
      <c r="G21" s="32">
        <v>1</v>
      </c>
      <c r="H21" s="28">
        <f t="shared" si="2"/>
        <v>50</v>
      </c>
      <c r="I21" s="32"/>
      <c r="J21" s="28">
        <f t="shared" si="3"/>
        <v>0</v>
      </c>
      <c r="K21" s="32">
        <v>1</v>
      </c>
      <c r="L21" s="28">
        <f t="shared" si="4"/>
        <v>50</v>
      </c>
      <c r="M21" s="32"/>
      <c r="N21" s="28">
        <f t="shared" si="5"/>
        <v>0</v>
      </c>
    </row>
    <row r="22" spans="1:14" s="26" customFormat="1">
      <c r="A22" s="32">
        <v>10</v>
      </c>
      <c r="B22" s="30" t="s">
        <v>94</v>
      </c>
      <c r="C22" s="36">
        <v>60</v>
      </c>
      <c r="D22" s="34">
        <f t="shared" si="0"/>
        <v>2</v>
      </c>
      <c r="E22" s="32" t="s">
        <v>28</v>
      </c>
      <c r="F22" s="33">
        <f t="shared" si="1"/>
        <v>120</v>
      </c>
      <c r="G22" s="32">
        <v>2</v>
      </c>
      <c r="H22" s="28">
        <f t="shared" si="2"/>
        <v>120</v>
      </c>
      <c r="I22" s="32"/>
      <c r="J22" s="28">
        <f t="shared" si="3"/>
        <v>0</v>
      </c>
      <c r="K22" s="32"/>
      <c r="L22" s="28">
        <f t="shared" si="4"/>
        <v>0</v>
      </c>
      <c r="M22" s="32"/>
      <c r="N22" s="28">
        <f t="shared" si="5"/>
        <v>0</v>
      </c>
    </row>
    <row r="23" spans="1:14" s="26" customFormat="1">
      <c r="A23" s="32">
        <v>11</v>
      </c>
      <c r="B23" s="30" t="s">
        <v>93</v>
      </c>
      <c r="C23" s="36">
        <v>25</v>
      </c>
      <c r="D23" s="34">
        <f t="shared" si="0"/>
        <v>2</v>
      </c>
      <c r="E23" s="32" t="s">
        <v>28</v>
      </c>
      <c r="F23" s="33">
        <f t="shared" si="1"/>
        <v>50</v>
      </c>
      <c r="G23" s="32">
        <v>1</v>
      </c>
      <c r="H23" s="28">
        <f t="shared" si="2"/>
        <v>25</v>
      </c>
      <c r="I23" s="32">
        <v>1</v>
      </c>
      <c r="J23" s="28">
        <f t="shared" si="3"/>
        <v>25</v>
      </c>
      <c r="K23" s="32"/>
      <c r="L23" s="28">
        <f t="shared" si="4"/>
        <v>0</v>
      </c>
      <c r="M23" s="32"/>
      <c r="N23" s="28">
        <f t="shared" si="5"/>
        <v>0</v>
      </c>
    </row>
    <row r="24" spans="1:14" s="26" customFormat="1">
      <c r="A24" s="32">
        <v>12</v>
      </c>
      <c r="B24" s="30" t="s">
        <v>92</v>
      </c>
      <c r="C24" s="36">
        <v>300</v>
      </c>
      <c r="D24" s="34">
        <f t="shared" si="0"/>
        <v>1</v>
      </c>
      <c r="E24" s="32" t="s">
        <v>7</v>
      </c>
      <c r="F24" s="33">
        <f t="shared" si="1"/>
        <v>300</v>
      </c>
      <c r="G24" s="32">
        <v>1</v>
      </c>
      <c r="H24" s="28">
        <f t="shared" si="2"/>
        <v>300</v>
      </c>
      <c r="I24" s="32"/>
      <c r="J24" s="28">
        <f t="shared" si="3"/>
        <v>0</v>
      </c>
      <c r="K24" s="32"/>
      <c r="L24" s="28">
        <f t="shared" si="4"/>
        <v>0</v>
      </c>
      <c r="M24" s="32"/>
      <c r="N24" s="28">
        <f t="shared" si="5"/>
        <v>0</v>
      </c>
    </row>
    <row r="25" spans="1:14" s="26" customFormat="1">
      <c r="A25" s="32">
        <v>13</v>
      </c>
      <c r="B25" s="30" t="s">
        <v>91</v>
      </c>
      <c r="C25" s="36">
        <v>40</v>
      </c>
      <c r="D25" s="34">
        <f t="shared" si="0"/>
        <v>1</v>
      </c>
      <c r="E25" s="32" t="s">
        <v>90</v>
      </c>
      <c r="F25" s="33">
        <f t="shared" si="1"/>
        <v>40</v>
      </c>
      <c r="G25" s="32">
        <v>1</v>
      </c>
      <c r="H25" s="28">
        <f t="shared" si="2"/>
        <v>40</v>
      </c>
      <c r="I25" s="32"/>
      <c r="J25" s="28">
        <f t="shared" si="3"/>
        <v>0</v>
      </c>
      <c r="K25" s="32"/>
      <c r="L25" s="28">
        <f t="shared" si="4"/>
        <v>0</v>
      </c>
      <c r="M25" s="32"/>
      <c r="N25" s="28">
        <f t="shared" si="5"/>
        <v>0</v>
      </c>
    </row>
    <row r="26" spans="1:14" s="26" customFormat="1">
      <c r="A26" s="32">
        <v>14</v>
      </c>
      <c r="B26" s="30" t="s">
        <v>89</v>
      </c>
      <c r="C26" s="36">
        <v>200</v>
      </c>
      <c r="D26" s="34">
        <f t="shared" si="0"/>
        <v>1</v>
      </c>
      <c r="E26" s="32" t="s">
        <v>7</v>
      </c>
      <c r="F26" s="33">
        <f t="shared" si="1"/>
        <v>200</v>
      </c>
      <c r="G26" s="32">
        <v>1</v>
      </c>
      <c r="H26" s="28">
        <f t="shared" si="2"/>
        <v>200</v>
      </c>
      <c r="I26" s="32"/>
      <c r="J26" s="28">
        <f t="shared" si="3"/>
        <v>0</v>
      </c>
      <c r="K26" s="32"/>
      <c r="L26" s="28">
        <f t="shared" si="4"/>
        <v>0</v>
      </c>
      <c r="M26" s="32"/>
      <c r="N26" s="28">
        <f t="shared" si="5"/>
        <v>0</v>
      </c>
    </row>
    <row r="27" spans="1:14" s="26" customFormat="1">
      <c r="A27" s="32">
        <v>15</v>
      </c>
      <c r="B27" s="30" t="s">
        <v>88</v>
      </c>
      <c r="C27" s="36">
        <v>20</v>
      </c>
      <c r="D27" s="34">
        <f t="shared" si="0"/>
        <v>1</v>
      </c>
      <c r="E27" s="32" t="s">
        <v>28</v>
      </c>
      <c r="F27" s="33">
        <f t="shared" si="1"/>
        <v>20</v>
      </c>
      <c r="G27" s="32"/>
      <c r="H27" s="28">
        <f t="shared" si="2"/>
        <v>0</v>
      </c>
      <c r="I27" s="32">
        <v>1</v>
      </c>
      <c r="J27" s="28">
        <f t="shared" si="3"/>
        <v>20</v>
      </c>
      <c r="K27" s="32"/>
      <c r="L27" s="28">
        <f t="shared" si="4"/>
        <v>0</v>
      </c>
      <c r="M27" s="32"/>
      <c r="N27" s="28">
        <f t="shared" si="5"/>
        <v>0</v>
      </c>
    </row>
    <row r="28" spans="1:14" s="26" customFormat="1">
      <c r="A28" s="32">
        <v>16</v>
      </c>
      <c r="B28" s="30" t="s">
        <v>87</v>
      </c>
      <c r="C28" s="36">
        <v>6.5</v>
      </c>
      <c r="D28" s="34">
        <f t="shared" si="0"/>
        <v>5</v>
      </c>
      <c r="E28" s="32" t="s">
        <v>7</v>
      </c>
      <c r="F28" s="33">
        <f t="shared" si="1"/>
        <v>32.5</v>
      </c>
      <c r="G28" s="32"/>
      <c r="H28" s="28">
        <f t="shared" si="2"/>
        <v>0</v>
      </c>
      <c r="I28" s="32">
        <v>5</v>
      </c>
      <c r="J28" s="28">
        <f t="shared" si="3"/>
        <v>32.5</v>
      </c>
      <c r="K28" s="32"/>
      <c r="L28" s="28">
        <f t="shared" si="4"/>
        <v>0</v>
      </c>
      <c r="M28" s="32"/>
      <c r="N28" s="28">
        <f t="shared" si="5"/>
        <v>0</v>
      </c>
    </row>
    <row r="29" spans="1:14" s="26" customFormat="1">
      <c r="A29" s="32">
        <v>17</v>
      </c>
      <c r="B29" s="30" t="s">
        <v>86</v>
      </c>
      <c r="C29" s="36">
        <v>6</v>
      </c>
      <c r="D29" s="34">
        <f t="shared" si="0"/>
        <v>5</v>
      </c>
      <c r="E29" s="32" t="s">
        <v>7</v>
      </c>
      <c r="F29" s="33">
        <f t="shared" si="1"/>
        <v>30</v>
      </c>
      <c r="G29" s="32"/>
      <c r="H29" s="28">
        <f t="shared" si="2"/>
        <v>0</v>
      </c>
      <c r="I29" s="32">
        <v>5</v>
      </c>
      <c r="J29" s="28">
        <f t="shared" si="3"/>
        <v>30</v>
      </c>
      <c r="K29" s="32"/>
      <c r="L29" s="28">
        <f t="shared" si="4"/>
        <v>0</v>
      </c>
      <c r="M29" s="32"/>
      <c r="N29" s="28">
        <f t="shared" si="5"/>
        <v>0</v>
      </c>
    </row>
    <row r="30" spans="1:14" s="26" customFormat="1">
      <c r="A30" s="32">
        <v>18</v>
      </c>
      <c r="B30" s="30" t="s">
        <v>85</v>
      </c>
      <c r="C30" s="36">
        <v>5</v>
      </c>
      <c r="D30" s="34">
        <f t="shared" si="0"/>
        <v>5</v>
      </c>
      <c r="E30" s="32" t="s">
        <v>7</v>
      </c>
      <c r="F30" s="33">
        <f t="shared" si="1"/>
        <v>25</v>
      </c>
      <c r="G30" s="32"/>
      <c r="H30" s="28">
        <f t="shared" si="2"/>
        <v>0</v>
      </c>
      <c r="I30" s="32">
        <v>5</v>
      </c>
      <c r="J30" s="28">
        <f t="shared" si="3"/>
        <v>25</v>
      </c>
      <c r="K30" s="32"/>
      <c r="L30" s="28">
        <f t="shared" si="4"/>
        <v>0</v>
      </c>
      <c r="M30" s="32"/>
      <c r="N30" s="28">
        <f t="shared" si="5"/>
        <v>0</v>
      </c>
    </row>
    <row r="31" spans="1:14" s="26" customFormat="1">
      <c r="A31" s="32">
        <v>19</v>
      </c>
      <c r="B31" s="30" t="s">
        <v>84</v>
      </c>
      <c r="C31" s="36">
        <v>4.5</v>
      </c>
      <c r="D31" s="34">
        <f t="shared" si="0"/>
        <v>5</v>
      </c>
      <c r="E31" s="32" t="s">
        <v>7</v>
      </c>
      <c r="F31" s="33">
        <f t="shared" si="1"/>
        <v>22.5</v>
      </c>
      <c r="G31" s="32"/>
      <c r="H31" s="28">
        <f t="shared" si="2"/>
        <v>0</v>
      </c>
      <c r="I31" s="32">
        <v>5</v>
      </c>
      <c r="J31" s="28">
        <f t="shared" si="3"/>
        <v>22.5</v>
      </c>
      <c r="K31" s="32"/>
      <c r="L31" s="28">
        <f t="shared" si="4"/>
        <v>0</v>
      </c>
      <c r="M31" s="32"/>
      <c r="N31" s="28">
        <f t="shared" si="5"/>
        <v>0</v>
      </c>
    </row>
    <row r="32" spans="1:14" s="26" customFormat="1">
      <c r="A32" s="32">
        <v>20</v>
      </c>
      <c r="B32" s="30" t="s">
        <v>83</v>
      </c>
      <c r="C32" s="36">
        <v>100</v>
      </c>
      <c r="D32" s="34">
        <f t="shared" si="0"/>
        <v>1</v>
      </c>
      <c r="E32" s="32" t="s">
        <v>16</v>
      </c>
      <c r="F32" s="33">
        <f t="shared" si="1"/>
        <v>100</v>
      </c>
      <c r="G32" s="32"/>
      <c r="H32" s="28">
        <f t="shared" si="2"/>
        <v>0</v>
      </c>
      <c r="I32" s="32"/>
      <c r="J32" s="28">
        <f t="shared" si="3"/>
        <v>0</v>
      </c>
      <c r="K32" s="32">
        <v>1</v>
      </c>
      <c r="L32" s="28">
        <f t="shared" si="4"/>
        <v>100</v>
      </c>
      <c r="M32" s="32"/>
      <c r="N32" s="28">
        <f t="shared" si="5"/>
        <v>0</v>
      </c>
    </row>
    <row r="33" spans="1:14" s="26" customFormat="1">
      <c r="A33" s="32">
        <v>21</v>
      </c>
      <c r="B33" s="30" t="s">
        <v>82</v>
      </c>
      <c r="C33" s="29">
        <v>100</v>
      </c>
      <c r="D33" s="34">
        <f t="shared" si="0"/>
        <v>1</v>
      </c>
      <c r="E33" s="32" t="s">
        <v>28</v>
      </c>
      <c r="F33" s="33">
        <f t="shared" si="1"/>
        <v>100</v>
      </c>
      <c r="G33" s="32">
        <v>1</v>
      </c>
      <c r="H33" s="28">
        <f t="shared" si="2"/>
        <v>100</v>
      </c>
      <c r="I33" s="32"/>
      <c r="J33" s="28">
        <f t="shared" si="3"/>
        <v>0</v>
      </c>
      <c r="K33" s="32"/>
      <c r="L33" s="28">
        <f t="shared" si="4"/>
        <v>0</v>
      </c>
      <c r="M33" s="32"/>
      <c r="N33" s="28">
        <f t="shared" si="5"/>
        <v>0</v>
      </c>
    </row>
    <row r="34" spans="1:14" s="26" customFormat="1">
      <c r="A34" s="32">
        <v>22</v>
      </c>
      <c r="B34" s="30" t="s">
        <v>81</v>
      </c>
      <c r="C34" s="29">
        <v>15</v>
      </c>
      <c r="D34" s="34">
        <f t="shared" si="0"/>
        <v>1</v>
      </c>
      <c r="E34" s="32" t="s">
        <v>7</v>
      </c>
      <c r="F34" s="33">
        <f t="shared" si="1"/>
        <v>15</v>
      </c>
      <c r="G34" s="32"/>
      <c r="H34" s="28">
        <f t="shared" si="2"/>
        <v>0</v>
      </c>
      <c r="I34" s="32">
        <v>1</v>
      </c>
      <c r="J34" s="28">
        <f t="shared" si="3"/>
        <v>15</v>
      </c>
      <c r="K34" s="32"/>
      <c r="L34" s="28">
        <f t="shared" si="4"/>
        <v>0</v>
      </c>
      <c r="M34" s="32"/>
      <c r="N34" s="28">
        <f t="shared" si="5"/>
        <v>0</v>
      </c>
    </row>
    <row r="35" spans="1:14" s="26" customFormat="1">
      <c r="A35" s="32">
        <v>23</v>
      </c>
      <c r="B35" s="30" t="s">
        <v>80</v>
      </c>
      <c r="C35" s="29">
        <v>250</v>
      </c>
      <c r="D35" s="34">
        <f t="shared" si="0"/>
        <v>1</v>
      </c>
      <c r="E35" s="32" t="s">
        <v>7</v>
      </c>
      <c r="F35" s="33">
        <f t="shared" si="1"/>
        <v>250</v>
      </c>
      <c r="G35" s="32">
        <v>1</v>
      </c>
      <c r="H35" s="28">
        <f t="shared" si="2"/>
        <v>250</v>
      </c>
      <c r="I35" s="32"/>
      <c r="J35" s="28">
        <f t="shared" si="3"/>
        <v>0</v>
      </c>
      <c r="K35" s="32"/>
      <c r="L35" s="28">
        <f t="shared" si="4"/>
        <v>0</v>
      </c>
      <c r="M35" s="32"/>
      <c r="N35" s="28">
        <f t="shared" si="5"/>
        <v>0</v>
      </c>
    </row>
    <row r="36" spans="1:14" s="26" customFormat="1">
      <c r="A36" s="32">
        <v>24</v>
      </c>
      <c r="B36" s="30" t="s">
        <v>79</v>
      </c>
      <c r="C36" s="29">
        <v>10</v>
      </c>
      <c r="D36" s="34">
        <f t="shared" si="0"/>
        <v>20</v>
      </c>
      <c r="E36" s="32" t="s">
        <v>7</v>
      </c>
      <c r="F36" s="33">
        <f t="shared" si="1"/>
        <v>200</v>
      </c>
      <c r="G36" s="32">
        <v>10</v>
      </c>
      <c r="H36" s="28">
        <f t="shared" si="2"/>
        <v>100</v>
      </c>
      <c r="I36" s="32"/>
      <c r="J36" s="28">
        <f t="shared" si="3"/>
        <v>0</v>
      </c>
      <c r="K36" s="32">
        <v>10</v>
      </c>
      <c r="L36" s="28">
        <f t="shared" si="4"/>
        <v>100</v>
      </c>
      <c r="M36" s="32"/>
      <c r="N36" s="28">
        <f t="shared" si="5"/>
        <v>0</v>
      </c>
    </row>
    <row r="37" spans="1:14">
      <c r="A37" s="32">
        <v>25</v>
      </c>
      <c r="B37" s="30" t="s">
        <v>78</v>
      </c>
      <c r="C37" s="29">
        <v>300</v>
      </c>
      <c r="D37" s="34">
        <f t="shared" si="0"/>
        <v>1</v>
      </c>
      <c r="E37" s="32" t="s">
        <v>7</v>
      </c>
      <c r="F37" s="33">
        <f t="shared" si="1"/>
        <v>300</v>
      </c>
      <c r="G37" s="32">
        <v>1</v>
      </c>
      <c r="H37" s="28">
        <f t="shared" si="2"/>
        <v>300</v>
      </c>
      <c r="I37" s="32"/>
      <c r="J37" s="28">
        <f t="shared" si="3"/>
        <v>0</v>
      </c>
      <c r="K37" s="32"/>
      <c r="L37" s="28">
        <f t="shared" si="4"/>
        <v>0</v>
      </c>
      <c r="M37" s="32"/>
      <c r="N37" s="28">
        <f t="shared" si="5"/>
        <v>0</v>
      </c>
    </row>
    <row r="38" spans="1:14">
      <c r="A38" s="32">
        <v>26</v>
      </c>
      <c r="B38" s="30" t="s">
        <v>77</v>
      </c>
      <c r="C38" s="29">
        <v>40</v>
      </c>
      <c r="D38" s="34">
        <f t="shared" si="0"/>
        <v>4</v>
      </c>
      <c r="E38" s="32" t="s">
        <v>7</v>
      </c>
      <c r="F38" s="33">
        <f t="shared" si="1"/>
        <v>160</v>
      </c>
      <c r="G38" s="32">
        <v>2</v>
      </c>
      <c r="H38" s="28">
        <f t="shared" si="2"/>
        <v>80</v>
      </c>
      <c r="I38" s="32"/>
      <c r="J38" s="28">
        <f t="shared" si="3"/>
        <v>0</v>
      </c>
      <c r="K38" s="32">
        <v>2</v>
      </c>
      <c r="L38" s="28">
        <f t="shared" si="4"/>
        <v>80</v>
      </c>
      <c r="M38" s="32"/>
      <c r="N38" s="28">
        <f t="shared" si="5"/>
        <v>0</v>
      </c>
    </row>
    <row r="39" spans="1:14">
      <c r="A39" s="32">
        <v>27</v>
      </c>
      <c r="B39" s="30" t="s">
        <v>76</v>
      </c>
      <c r="C39" s="29">
        <v>50</v>
      </c>
      <c r="D39" s="34">
        <f t="shared" si="0"/>
        <v>2</v>
      </c>
      <c r="E39" s="32" t="s">
        <v>7</v>
      </c>
      <c r="F39" s="33">
        <f t="shared" si="1"/>
        <v>100</v>
      </c>
      <c r="G39" s="32">
        <v>1</v>
      </c>
      <c r="H39" s="28">
        <f t="shared" si="2"/>
        <v>50</v>
      </c>
      <c r="I39" s="32"/>
      <c r="J39" s="28">
        <f t="shared" si="3"/>
        <v>0</v>
      </c>
      <c r="K39" s="32">
        <v>1</v>
      </c>
      <c r="L39" s="28">
        <f t="shared" si="4"/>
        <v>50</v>
      </c>
      <c r="M39" s="32"/>
      <c r="N39" s="28">
        <f t="shared" si="5"/>
        <v>0</v>
      </c>
    </row>
    <row r="40" spans="1:14">
      <c r="A40" s="32">
        <v>28</v>
      </c>
      <c r="B40" s="30" t="s">
        <v>75</v>
      </c>
      <c r="C40" s="29">
        <v>75</v>
      </c>
      <c r="D40" s="34">
        <f t="shared" si="0"/>
        <v>2</v>
      </c>
      <c r="E40" s="32" t="s">
        <v>7</v>
      </c>
      <c r="F40" s="33">
        <f t="shared" si="1"/>
        <v>150</v>
      </c>
      <c r="G40" s="32">
        <v>1</v>
      </c>
      <c r="H40" s="28">
        <f t="shared" si="2"/>
        <v>75</v>
      </c>
      <c r="I40" s="32"/>
      <c r="J40" s="28">
        <f t="shared" si="3"/>
        <v>0</v>
      </c>
      <c r="K40" s="32">
        <v>1</v>
      </c>
      <c r="L40" s="28">
        <f t="shared" si="4"/>
        <v>75</v>
      </c>
      <c r="M40" s="32"/>
      <c r="N40" s="28">
        <f t="shared" si="5"/>
        <v>0</v>
      </c>
    </row>
    <row r="41" spans="1:14">
      <c r="A41" s="32">
        <v>29</v>
      </c>
      <c r="B41" s="30" t="s">
        <v>74</v>
      </c>
      <c r="C41" s="29">
        <v>40</v>
      </c>
      <c r="D41" s="34">
        <f t="shared" si="0"/>
        <v>2</v>
      </c>
      <c r="E41" s="32" t="s">
        <v>7</v>
      </c>
      <c r="F41" s="33">
        <f t="shared" si="1"/>
        <v>80</v>
      </c>
      <c r="G41" s="32">
        <v>1</v>
      </c>
      <c r="H41" s="28">
        <f t="shared" si="2"/>
        <v>40</v>
      </c>
      <c r="I41" s="32"/>
      <c r="J41" s="28">
        <f t="shared" si="3"/>
        <v>0</v>
      </c>
      <c r="K41" s="32">
        <v>1</v>
      </c>
      <c r="L41" s="28">
        <f t="shared" si="4"/>
        <v>40</v>
      </c>
      <c r="M41" s="32"/>
      <c r="N41" s="28">
        <f t="shared" si="5"/>
        <v>0</v>
      </c>
    </row>
    <row r="42" spans="1:14">
      <c r="A42" s="32">
        <v>30</v>
      </c>
      <c r="B42" s="30" t="s">
        <v>73</v>
      </c>
      <c r="C42" s="29">
        <v>45</v>
      </c>
      <c r="D42" s="34">
        <f t="shared" si="0"/>
        <v>2</v>
      </c>
      <c r="E42" s="32" t="s">
        <v>7</v>
      </c>
      <c r="F42" s="33">
        <f t="shared" si="1"/>
        <v>90</v>
      </c>
      <c r="G42" s="32">
        <v>1</v>
      </c>
      <c r="H42" s="28">
        <f t="shared" si="2"/>
        <v>45</v>
      </c>
      <c r="I42" s="32"/>
      <c r="J42" s="28">
        <f t="shared" si="3"/>
        <v>0</v>
      </c>
      <c r="K42" s="32">
        <v>1</v>
      </c>
      <c r="L42" s="28">
        <f t="shared" si="4"/>
        <v>45</v>
      </c>
      <c r="M42" s="32"/>
      <c r="N42" s="28">
        <f t="shared" si="5"/>
        <v>0</v>
      </c>
    </row>
    <row r="43" spans="1:14">
      <c r="A43" s="32">
        <v>31</v>
      </c>
      <c r="B43" s="30" t="s">
        <v>72</v>
      </c>
      <c r="C43" s="29">
        <v>30</v>
      </c>
      <c r="D43" s="34">
        <f t="shared" si="0"/>
        <v>2</v>
      </c>
      <c r="E43" s="32" t="s">
        <v>7</v>
      </c>
      <c r="F43" s="33">
        <f t="shared" si="1"/>
        <v>60</v>
      </c>
      <c r="G43" s="32">
        <v>1</v>
      </c>
      <c r="H43" s="28">
        <f t="shared" si="2"/>
        <v>30</v>
      </c>
      <c r="I43" s="32"/>
      <c r="J43" s="28">
        <f t="shared" si="3"/>
        <v>0</v>
      </c>
      <c r="K43" s="32">
        <v>1</v>
      </c>
      <c r="L43" s="28">
        <f t="shared" si="4"/>
        <v>30</v>
      </c>
      <c r="M43" s="32"/>
      <c r="N43" s="28">
        <f t="shared" si="5"/>
        <v>0</v>
      </c>
    </row>
    <row r="44" spans="1:14" s="26" customFormat="1">
      <c r="A44" s="32">
        <v>32</v>
      </c>
      <c r="B44" s="30" t="s">
        <v>71</v>
      </c>
      <c r="C44" s="36">
        <v>35</v>
      </c>
      <c r="D44" s="34">
        <f t="shared" si="0"/>
        <v>1</v>
      </c>
      <c r="E44" s="32" t="s">
        <v>7</v>
      </c>
      <c r="F44" s="33">
        <f t="shared" si="1"/>
        <v>35</v>
      </c>
      <c r="G44" s="32">
        <v>1</v>
      </c>
      <c r="H44" s="28">
        <f t="shared" si="2"/>
        <v>35</v>
      </c>
      <c r="I44" s="32"/>
      <c r="J44" s="28">
        <f t="shared" si="3"/>
        <v>0</v>
      </c>
      <c r="K44" s="32"/>
      <c r="L44" s="28">
        <f t="shared" si="4"/>
        <v>0</v>
      </c>
      <c r="M44" s="32"/>
      <c r="N44" s="28">
        <f t="shared" si="5"/>
        <v>0</v>
      </c>
    </row>
    <row r="45" spans="1:14" s="26" customFormat="1">
      <c r="A45" s="32">
        <v>33</v>
      </c>
      <c r="B45" s="30" t="s">
        <v>70</v>
      </c>
      <c r="C45" s="36">
        <v>15</v>
      </c>
      <c r="D45" s="34">
        <f t="shared" si="0"/>
        <v>1</v>
      </c>
      <c r="E45" s="32" t="s">
        <v>7</v>
      </c>
      <c r="F45" s="33">
        <f t="shared" si="1"/>
        <v>15</v>
      </c>
      <c r="G45" s="32">
        <v>1</v>
      </c>
      <c r="H45" s="28">
        <f t="shared" si="2"/>
        <v>15</v>
      </c>
      <c r="I45" s="32"/>
      <c r="J45" s="28">
        <f t="shared" si="3"/>
        <v>0</v>
      </c>
      <c r="K45" s="32"/>
      <c r="L45" s="28">
        <f t="shared" si="4"/>
        <v>0</v>
      </c>
      <c r="M45" s="32"/>
      <c r="N45" s="28">
        <f t="shared" si="5"/>
        <v>0</v>
      </c>
    </row>
    <row r="46" spans="1:14" s="26" customFormat="1">
      <c r="A46" s="32">
        <v>34</v>
      </c>
      <c r="B46" s="30" t="s">
        <v>69</v>
      </c>
      <c r="C46" s="36">
        <v>45</v>
      </c>
      <c r="D46" s="34">
        <f t="shared" si="0"/>
        <v>3</v>
      </c>
      <c r="E46" s="32" t="s">
        <v>16</v>
      </c>
      <c r="F46" s="33">
        <f t="shared" si="1"/>
        <v>135</v>
      </c>
      <c r="G46" s="32">
        <v>1</v>
      </c>
      <c r="H46" s="28">
        <f t="shared" si="2"/>
        <v>45</v>
      </c>
      <c r="I46" s="32"/>
      <c r="J46" s="28">
        <f t="shared" si="3"/>
        <v>0</v>
      </c>
      <c r="K46" s="32">
        <v>1</v>
      </c>
      <c r="L46" s="28">
        <f t="shared" si="4"/>
        <v>45</v>
      </c>
      <c r="M46" s="32">
        <v>1</v>
      </c>
      <c r="N46" s="28">
        <f t="shared" si="5"/>
        <v>45</v>
      </c>
    </row>
    <row r="47" spans="1:14" s="26" customFormat="1">
      <c r="A47" s="32">
        <v>35</v>
      </c>
      <c r="B47" s="30" t="s">
        <v>68</v>
      </c>
      <c r="C47" s="29">
        <v>75</v>
      </c>
      <c r="D47" s="34">
        <f t="shared" si="0"/>
        <v>1</v>
      </c>
      <c r="E47" s="32" t="s">
        <v>7</v>
      </c>
      <c r="F47" s="33">
        <f t="shared" si="1"/>
        <v>75</v>
      </c>
      <c r="G47" s="32">
        <v>1</v>
      </c>
      <c r="H47" s="28">
        <f t="shared" si="2"/>
        <v>75</v>
      </c>
      <c r="I47" s="32"/>
      <c r="J47" s="28">
        <f t="shared" si="3"/>
        <v>0</v>
      </c>
      <c r="K47" s="32"/>
      <c r="L47" s="28">
        <f t="shared" si="4"/>
        <v>0</v>
      </c>
      <c r="M47" s="32"/>
      <c r="N47" s="28">
        <f t="shared" si="5"/>
        <v>0</v>
      </c>
    </row>
    <row r="48" spans="1:14" s="26" customFormat="1">
      <c r="A48" s="32">
        <v>36</v>
      </c>
      <c r="B48" s="30" t="s">
        <v>67</v>
      </c>
      <c r="C48" s="36">
        <v>35</v>
      </c>
      <c r="D48" s="34">
        <f t="shared" si="0"/>
        <v>1</v>
      </c>
      <c r="E48" s="32" t="s">
        <v>7</v>
      </c>
      <c r="F48" s="33">
        <f t="shared" si="1"/>
        <v>35</v>
      </c>
      <c r="G48" s="32">
        <v>1</v>
      </c>
      <c r="H48" s="28">
        <f t="shared" si="2"/>
        <v>35</v>
      </c>
      <c r="I48" s="32"/>
      <c r="J48" s="28">
        <f t="shared" si="3"/>
        <v>0</v>
      </c>
      <c r="K48" s="32"/>
      <c r="L48" s="28">
        <f t="shared" si="4"/>
        <v>0</v>
      </c>
      <c r="M48" s="32"/>
      <c r="N48" s="28">
        <f t="shared" si="5"/>
        <v>0</v>
      </c>
    </row>
    <row r="49" spans="1:14">
      <c r="A49" s="32"/>
      <c r="B49" s="30"/>
      <c r="C49" s="29">
        <f t="shared" ref="C49:N49" si="6">SUM(C13:C48)</f>
        <v>4702</v>
      </c>
      <c r="D49" s="29">
        <f t="shared" si="6"/>
        <v>99</v>
      </c>
      <c r="E49" s="29">
        <f t="shared" si="6"/>
        <v>0</v>
      </c>
      <c r="F49" s="29">
        <f t="shared" si="6"/>
        <v>6960</v>
      </c>
      <c r="G49" s="29">
        <f t="shared" si="6"/>
        <v>35</v>
      </c>
      <c r="H49" s="29">
        <f t="shared" si="6"/>
        <v>2055</v>
      </c>
      <c r="I49" s="29">
        <f t="shared" si="6"/>
        <v>28</v>
      </c>
      <c r="J49" s="29">
        <f t="shared" si="6"/>
        <v>830</v>
      </c>
      <c r="K49" s="29">
        <f t="shared" si="6"/>
        <v>30</v>
      </c>
      <c r="L49" s="29">
        <f t="shared" si="6"/>
        <v>3370</v>
      </c>
      <c r="M49" s="29">
        <f t="shared" si="6"/>
        <v>6</v>
      </c>
      <c r="N49" s="29">
        <f t="shared" si="6"/>
        <v>705</v>
      </c>
    </row>
    <row r="50" spans="1:14">
      <c r="A50" s="32" t="s">
        <v>66</v>
      </c>
      <c r="B50" s="30"/>
      <c r="C50" s="29"/>
      <c r="D50" s="73"/>
      <c r="E50" s="31"/>
      <c r="F50" s="33"/>
      <c r="G50" s="32"/>
      <c r="H50" s="28"/>
      <c r="I50" s="32"/>
      <c r="J50" s="28"/>
      <c r="K50" s="32"/>
      <c r="L50" s="28"/>
      <c r="M50" s="32"/>
      <c r="N50" s="28"/>
    </row>
    <row r="51" spans="1:14" ht="10.5" customHeight="1">
      <c r="A51" s="21"/>
      <c r="B51" s="17"/>
      <c r="C51" s="20"/>
      <c r="D51" s="19"/>
      <c r="E51" s="18"/>
      <c r="F51" s="11"/>
      <c r="G51" s="11"/>
      <c r="H51" s="17"/>
      <c r="I51" s="17"/>
      <c r="J51" s="17"/>
      <c r="K51" s="17"/>
      <c r="L51" s="17"/>
      <c r="M51" s="17"/>
      <c r="N51" s="16"/>
    </row>
    <row r="52" spans="1:14">
      <c r="A52" s="15"/>
      <c r="B52" s="11" t="s">
        <v>2</v>
      </c>
      <c r="C52" s="14"/>
      <c r="D52" s="13"/>
      <c r="E52" s="12"/>
      <c r="F52" s="11"/>
      <c r="G52" s="11"/>
      <c r="H52" s="11"/>
      <c r="I52" s="11"/>
      <c r="J52" s="11"/>
      <c r="K52" s="11"/>
      <c r="L52" s="11"/>
      <c r="M52" s="11"/>
      <c r="N52" s="10"/>
    </row>
    <row r="53" spans="1:14" ht="15.75" customHeight="1">
      <c r="A53" s="15"/>
      <c r="B53" s="11"/>
      <c r="C53" s="14"/>
      <c r="D53" s="13"/>
      <c r="E53" s="12"/>
      <c r="F53" s="11"/>
      <c r="G53" s="11"/>
      <c r="H53" s="11" t="s">
        <v>1</v>
      </c>
      <c r="I53" s="11"/>
      <c r="J53" s="892" t="s">
        <v>274</v>
      </c>
      <c r="K53" s="892"/>
      <c r="L53" s="892"/>
      <c r="M53" s="11"/>
      <c r="N53" s="10"/>
    </row>
    <row r="54" spans="1:14">
      <c r="A54" s="15"/>
      <c r="B54" s="11"/>
      <c r="C54" s="14"/>
      <c r="D54" s="13"/>
      <c r="E54" s="12"/>
      <c r="F54" s="11"/>
      <c r="G54" s="11"/>
      <c r="H54" s="11"/>
      <c r="I54" s="11"/>
      <c r="J54" s="893" t="s">
        <v>0</v>
      </c>
      <c r="K54" s="893"/>
      <c r="L54" s="893"/>
      <c r="M54" s="11"/>
      <c r="N54" s="10"/>
    </row>
    <row r="55" spans="1:14">
      <c r="A55" s="9"/>
      <c r="B55" s="5"/>
      <c r="C55" s="8"/>
      <c r="D55" s="7"/>
      <c r="E55" s="6"/>
      <c r="F55" s="5"/>
      <c r="G55" s="5"/>
      <c r="H55" s="5"/>
      <c r="I55" s="5"/>
      <c r="J55" s="5"/>
      <c r="K55" s="5"/>
      <c r="L55" s="5"/>
      <c r="M55" s="5"/>
      <c r="N55" s="4"/>
    </row>
  </sheetData>
  <sheetProtection password="CCFC" sheet="1" objects="1" scenarios="1" selectLockedCells="1" selectUnlockedCells="1"/>
  <mergeCells count="10">
    <mergeCell ref="J53:L53"/>
    <mergeCell ref="J54:L54"/>
    <mergeCell ref="A4:N4"/>
    <mergeCell ref="A5:N5"/>
    <mergeCell ref="G10:N10"/>
    <mergeCell ref="D11:E11"/>
    <mergeCell ref="G11:H11"/>
    <mergeCell ref="I11:J11"/>
    <mergeCell ref="K11:L11"/>
    <mergeCell ref="M11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Summary-Office</vt:lpstr>
      <vt:lpstr>Mayor's office</vt:lpstr>
      <vt:lpstr>Mayor's Office -Library</vt:lpstr>
      <vt:lpstr>Mayor's Office-DILG</vt:lpstr>
      <vt:lpstr>Mayor's Office-HRMO</vt:lpstr>
      <vt:lpstr>Mayor's Office-Comelec</vt:lpstr>
      <vt:lpstr>Mayor's Office-VMV</vt:lpstr>
      <vt:lpstr>Mayor's Office-PNP</vt:lpstr>
      <vt:lpstr>Mayor's Office-Tourism1</vt:lpstr>
      <vt:lpstr>Mayor's Office-Tourism2</vt:lpstr>
      <vt:lpstr>MPDO</vt:lpstr>
      <vt:lpstr>Municipal Budget Office</vt:lpstr>
      <vt:lpstr>Municipal Budget Office-PIWAS</vt:lpstr>
      <vt:lpstr>MSDWO</vt:lpstr>
      <vt:lpstr>MSWDO-OSCA</vt:lpstr>
      <vt:lpstr> LCR 1</vt:lpstr>
      <vt:lpstr>LCR 2</vt:lpstr>
      <vt:lpstr>Vice Mayor's Office</vt:lpstr>
      <vt:lpstr>Municipal Accountant's office</vt:lpstr>
      <vt:lpstr>RHU 1</vt:lpstr>
      <vt:lpstr>RHU 2</vt:lpstr>
      <vt:lpstr>RHU 3</vt:lpstr>
      <vt:lpstr>MAO (livelihood)1</vt:lpstr>
      <vt:lpstr>MAO (office supplies)</vt:lpstr>
      <vt:lpstr>MAO (capital outlay)</vt:lpstr>
      <vt:lpstr>MAO (Agri Pinoy Awards)1</vt:lpstr>
      <vt:lpstr>MAO (Palayan)</vt:lpstr>
      <vt:lpstr>MEO1</vt:lpstr>
      <vt:lpstr>MTO</vt:lpstr>
      <vt:lpstr>Assesor's Office </vt:lpstr>
      <vt:lpstr>LDRRMO1</vt:lpstr>
      <vt:lpstr>LDRRMO 2</vt:lpstr>
      <vt:lpstr>MENRO</vt:lpstr>
      <vt:lpstr>MENRO (solid waste)</vt:lpstr>
      <vt:lpstr>MENRO (Centennial)</vt:lpstr>
      <vt:lpstr>MENRO (Nursery)</vt:lpstr>
      <vt:lpstr>MENRO (Clean and Green)</vt:lpstr>
      <vt:lpstr>Sheet11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LGU PILAR</dc:creator>
  <cp:lastModifiedBy>User</cp:lastModifiedBy>
  <cp:lastPrinted>2018-03-22T03:54:31Z</cp:lastPrinted>
  <dcterms:created xsi:type="dcterms:W3CDTF">2018-03-05T01:53:37Z</dcterms:created>
  <dcterms:modified xsi:type="dcterms:W3CDTF">2018-03-23T02:45:37Z</dcterms:modified>
</cp:coreProperties>
</file>