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1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2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ILG files  dont delete\DILG_Pilar\reports\Pilar_FDP\2019\annual\"/>
    </mc:Choice>
  </mc:AlternateContent>
  <bookViews>
    <workbookView xWindow="0" yWindow="0" windowWidth="28800" windowHeight="12435" activeTab="9"/>
  </bookViews>
  <sheets>
    <sheet name="Summary-Office" sheetId="16" r:id="rId1"/>
    <sheet name="MO" sheetId="33" r:id="rId2"/>
    <sheet name="MO-MVM" sheetId="34" r:id="rId3"/>
    <sheet name="MO-PNP" sheetId="26" r:id="rId4"/>
    <sheet name="MO-BFP" sheetId="20" r:id="rId5"/>
    <sheet name="MO-HRMO" sheetId="19" r:id="rId6"/>
    <sheet name="MO-PIWAS" sheetId="22" r:id="rId7"/>
    <sheet name="MO-COMELEC" sheetId="28" r:id="rId8"/>
    <sheet name="MO-Nutrition" sheetId="24" r:id="rId9"/>
    <sheet name="MO-Tourism" sheetId="2" r:id="rId10"/>
    <sheet name="MPDO" sheetId="6" r:id="rId11"/>
    <sheet name="MPDO-KALAHI" sheetId="23" r:id="rId12"/>
    <sheet name="MBO" sheetId="18" r:id="rId13"/>
    <sheet name="MSWDO" sheetId="8" r:id="rId14"/>
    <sheet name="MSWDO(OSCA-PWD)" sheetId="12" r:id="rId15"/>
    <sheet name="LCRO" sheetId="14" r:id="rId16"/>
    <sheet name="VM&amp;SB" sheetId="25" r:id="rId17"/>
    <sheet name="ACCTNG" sheetId="7" r:id="rId18"/>
    <sheet name="RHU" sheetId="32" r:id="rId19"/>
    <sheet name="MAO" sheetId="27" r:id="rId20"/>
    <sheet name="ENGINEERING" sheetId="21" r:id="rId21"/>
    <sheet name="MTO" sheetId="35" r:id="rId22"/>
    <sheet name="ASSESSORS" sheetId="17" r:id="rId23"/>
    <sheet name="LDRRMO Supplies" sheetId="4" r:id="rId24"/>
    <sheet name="MENRO" sheetId="29" r:id="rId25"/>
  </sheets>
  <definedNames>
    <definedName name="_xlnm.Print_Area" localSheetId="17">ACCTNG!$A$1:$O$77</definedName>
    <definedName name="_xlnm.Print_Area" localSheetId="20">ENGINEERING!$A$47:$P$75</definedName>
    <definedName name="_xlnm.Print_Area" localSheetId="15">LCRO!$A$1:$O$59</definedName>
    <definedName name="_xlnm.Print_Area" localSheetId="23">'LDRRMO Supplies'!$A$1:$O$59</definedName>
    <definedName name="_xlnm.Print_Area" localSheetId="19">MAO!$A$1:$O$37</definedName>
    <definedName name="_xlnm.Print_Area" localSheetId="24">MENRO!$A$1:$O$17</definedName>
    <definedName name="_xlnm.Print_Area" localSheetId="8">'MO-Nutrition'!$A$1:$O$49</definedName>
    <definedName name="_xlnm.Print_Area" localSheetId="6">'MO-PIWAS'!$A$129:$N$169</definedName>
    <definedName name="_xlnm.Print_Area" localSheetId="9">'MO-Tourism'!$A$1:$O$49</definedName>
    <definedName name="_xlnm.Print_Area" localSheetId="10">MPDO!#REF!</definedName>
    <definedName name="_xlnm.Print_Area" localSheetId="11">'MPDO-KALAHI'!#REF!</definedName>
    <definedName name="_xlnm.Print_Area" localSheetId="16">'VM&amp;SB'!$A$124:$O$160</definedName>
    <definedName name="_xlnm.Print_Titles" localSheetId="17">ACCTNG!$10:$12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3" i="35" l="1"/>
  <c r="F73" i="35"/>
  <c r="M48" i="35"/>
  <c r="K48" i="35"/>
  <c r="I48" i="35"/>
  <c r="G48" i="35"/>
  <c r="E48" i="35"/>
  <c r="C48" i="35"/>
  <c r="N47" i="35"/>
  <c r="L47" i="35"/>
  <c r="J47" i="35"/>
  <c r="H47" i="35"/>
  <c r="F47" i="35" s="1"/>
  <c r="D47" i="35"/>
  <c r="N46" i="35"/>
  <c r="L46" i="35"/>
  <c r="J46" i="35"/>
  <c r="H46" i="35"/>
  <c r="F46" i="35" s="1"/>
  <c r="D46" i="35"/>
  <c r="N45" i="35"/>
  <c r="L45" i="35"/>
  <c r="J45" i="35"/>
  <c r="H45" i="35"/>
  <c r="F45" i="35" s="1"/>
  <c r="D45" i="35"/>
  <c r="N44" i="35"/>
  <c r="L44" i="35"/>
  <c r="J44" i="35"/>
  <c r="H44" i="35"/>
  <c r="F44" i="35" s="1"/>
  <c r="D44" i="35"/>
  <c r="N43" i="35"/>
  <c r="L43" i="35"/>
  <c r="J43" i="35"/>
  <c r="H43" i="35"/>
  <c r="F43" i="35" s="1"/>
  <c r="D43" i="35"/>
  <c r="N42" i="35"/>
  <c r="L42" i="35"/>
  <c r="J42" i="35"/>
  <c r="H42" i="35"/>
  <c r="F42" i="35" s="1"/>
  <c r="D42" i="35"/>
  <c r="N41" i="35"/>
  <c r="L41" i="35"/>
  <c r="J41" i="35"/>
  <c r="H41" i="35"/>
  <c r="F41" i="35" s="1"/>
  <c r="D41" i="35"/>
  <c r="N40" i="35"/>
  <c r="L40" i="35"/>
  <c r="J40" i="35"/>
  <c r="H40" i="35"/>
  <c r="F40" i="35" s="1"/>
  <c r="D40" i="35"/>
  <c r="N39" i="35"/>
  <c r="J39" i="35"/>
  <c r="D39" i="35"/>
  <c r="N38" i="35"/>
  <c r="J38" i="35"/>
  <c r="D38" i="35"/>
  <c r="N37" i="35"/>
  <c r="L37" i="35"/>
  <c r="J37" i="35"/>
  <c r="H37" i="35"/>
  <c r="F37" i="35" s="1"/>
  <c r="D37" i="35"/>
  <c r="N36" i="35"/>
  <c r="L36" i="35"/>
  <c r="J36" i="35"/>
  <c r="H36" i="35"/>
  <c r="F36" i="35" s="1"/>
  <c r="D36" i="35"/>
  <c r="N35" i="35"/>
  <c r="L35" i="35"/>
  <c r="J35" i="35"/>
  <c r="H35" i="35"/>
  <c r="F35" i="35" s="1"/>
  <c r="D35" i="35"/>
  <c r="N34" i="35"/>
  <c r="L34" i="35"/>
  <c r="J34" i="35"/>
  <c r="H34" i="35"/>
  <c r="F34" i="35" s="1"/>
  <c r="D34" i="35"/>
  <c r="N33" i="35"/>
  <c r="L33" i="35"/>
  <c r="J33" i="35"/>
  <c r="H33" i="35"/>
  <c r="F33" i="35" s="1"/>
  <c r="D33" i="35"/>
  <c r="N32" i="35"/>
  <c r="L32" i="35"/>
  <c r="J32" i="35"/>
  <c r="H32" i="35"/>
  <c r="F32" i="35" s="1"/>
  <c r="D32" i="35"/>
  <c r="N31" i="35"/>
  <c r="L31" i="35"/>
  <c r="J31" i="35"/>
  <c r="H31" i="35"/>
  <c r="F31" i="35" s="1"/>
  <c r="D31" i="35"/>
  <c r="N30" i="35"/>
  <c r="L30" i="35"/>
  <c r="J30" i="35"/>
  <c r="H30" i="35"/>
  <c r="F30" i="35" s="1"/>
  <c r="D30" i="35"/>
  <c r="N29" i="35"/>
  <c r="L29" i="35"/>
  <c r="J29" i="35"/>
  <c r="H29" i="35"/>
  <c r="F29" i="35" s="1"/>
  <c r="D29" i="35"/>
  <c r="N28" i="35"/>
  <c r="L28" i="35"/>
  <c r="J28" i="35"/>
  <c r="H28" i="35"/>
  <c r="F28" i="35" s="1"/>
  <c r="D28" i="35"/>
  <c r="N27" i="35"/>
  <c r="L27" i="35"/>
  <c r="J27" i="35"/>
  <c r="H27" i="35"/>
  <c r="F27" i="35" s="1"/>
  <c r="D27" i="35"/>
  <c r="N26" i="35"/>
  <c r="L26" i="35"/>
  <c r="J26" i="35"/>
  <c r="H26" i="35"/>
  <c r="F26" i="35" s="1"/>
  <c r="D26" i="35"/>
  <c r="N25" i="35"/>
  <c r="L25" i="35"/>
  <c r="J25" i="35"/>
  <c r="H25" i="35"/>
  <c r="F25" i="35" s="1"/>
  <c r="D25" i="35"/>
  <c r="N24" i="35"/>
  <c r="L24" i="35"/>
  <c r="J24" i="35"/>
  <c r="H24" i="35"/>
  <c r="F24" i="35" s="1"/>
  <c r="D24" i="35"/>
  <c r="N23" i="35"/>
  <c r="L23" i="35"/>
  <c r="J23" i="35"/>
  <c r="H23" i="35"/>
  <c r="F23" i="35" s="1"/>
  <c r="D23" i="35"/>
  <c r="N22" i="35"/>
  <c r="L22" i="35"/>
  <c r="J22" i="35"/>
  <c r="H22" i="35"/>
  <c r="F22" i="35" s="1"/>
  <c r="D22" i="35"/>
  <c r="N21" i="35"/>
  <c r="L21" i="35"/>
  <c r="J21" i="35"/>
  <c r="H21" i="35"/>
  <c r="F21" i="35" s="1"/>
  <c r="D21" i="35"/>
  <c r="N20" i="35"/>
  <c r="L20" i="35"/>
  <c r="J20" i="35"/>
  <c r="H20" i="35"/>
  <c r="F20" i="35" s="1"/>
  <c r="D20" i="35"/>
  <c r="N19" i="35"/>
  <c r="L19" i="35"/>
  <c r="J19" i="35"/>
  <c r="H19" i="35"/>
  <c r="F19" i="35" s="1"/>
  <c r="D19" i="35"/>
  <c r="N18" i="35"/>
  <c r="L18" i="35"/>
  <c r="J18" i="35"/>
  <c r="H18" i="35"/>
  <c r="F18" i="35" s="1"/>
  <c r="D18" i="35"/>
  <c r="N17" i="35"/>
  <c r="L17" i="35"/>
  <c r="J17" i="35"/>
  <c r="H17" i="35"/>
  <c r="F17" i="35" s="1"/>
  <c r="D17" i="35"/>
  <c r="N16" i="35"/>
  <c r="L16" i="35"/>
  <c r="J16" i="35"/>
  <c r="H16" i="35"/>
  <c r="F16" i="35" s="1"/>
  <c r="D16" i="35"/>
  <c r="N15" i="35"/>
  <c r="L15" i="35"/>
  <c r="J15" i="35"/>
  <c r="H15" i="35"/>
  <c r="F15" i="35" s="1"/>
  <c r="D15" i="35"/>
  <c r="N14" i="35"/>
  <c r="L14" i="35"/>
  <c r="J14" i="35"/>
  <c r="H14" i="35"/>
  <c r="F14" i="35" s="1"/>
  <c r="D14" i="35"/>
  <c r="N13" i="35"/>
  <c r="N48" i="35" s="1"/>
  <c r="L13" i="35"/>
  <c r="L48" i="35" s="1"/>
  <c r="J13" i="35"/>
  <c r="J48" i="35" s="1"/>
  <c r="H13" i="35"/>
  <c r="H48" i="35" s="1"/>
  <c r="D13" i="35"/>
  <c r="D48" i="35" s="1"/>
  <c r="F13" i="35" l="1"/>
  <c r="F48" i="35" s="1"/>
  <c r="F224" i="27" l="1"/>
  <c r="F220" i="27"/>
  <c r="F18" i="16"/>
  <c r="F17" i="16"/>
  <c r="F16" i="16"/>
  <c r="F15" i="16"/>
  <c r="F14" i="16"/>
  <c r="F5" i="16"/>
  <c r="O99" i="34"/>
  <c r="K99" i="34"/>
  <c r="G99" i="34"/>
  <c r="O98" i="34"/>
  <c r="K98" i="34"/>
  <c r="G98" i="34"/>
  <c r="O97" i="34"/>
  <c r="M97" i="34"/>
  <c r="G97" i="34"/>
  <c r="I96" i="34"/>
  <c r="G96" i="34"/>
  <c r="I95" i="34"/>
  <c r="G95" i="34"/>
  <c r="M94" i="34"/>
  <c r="I94" i="34"/>
  <c r="G94" i="34"/>
  <c r="G93" i="34"/>
  <c r="I93" i="34" s="1"/>
  <c r="O92" i="34"/>
  <c r="I92" i="34"/>
  <c r="G92" i="34"/>
  <c r="H91" i="34"/>
  <c r="I91" i="34" s="1"/>
  <c r="G91" i="34"/>
  <c r="H90" i="34"/>
  <c r="I90" i="34" s="1"/>
  <c r="G90" i="34"/>
  <c r="H89" i="34"/>
  <c r="I89" i="34" s="1"/>
  <c r="G89" i="34"/>
  <c r="I88" i="34"/>
  <c r="H88" i="34"/>
  <c r="G88" i="34"/>
  <c r="H87" i="34"/>
  <c r="I87" i="34" s="1"/>
  <c r="G87" i="34"/>
  <c r="H86" i="34"/>
  <c r="I86" i="34" s="1"/>
  <c r="G86" i="34"/>
  <c r="H85" i="34"/>
  <c r="I85" i="34" s="1"/>
  <c r="G85" i="34"/>
  <c r="I84" i="34"/>
  <c r="H84" i="34"/>
  <c r="G84" i="34"/>
  <c r="H83" i="34"/>
  <c r="I83" i="34" s="1"/>
  <c r="G83" i="34"/>
  <c r="H82" i="34"/>
  <c r="I82" i="34" s="1"/>
  <c r="G82" i="34"/>
  <c r="H81" i="34"/>
  <c r="I81" i="34" s="1"/>
  <c r="G81" i="34"/>
  <c r="I80" i="34"/>
  <c r="H80" i="34"/>
  <c r="G80" i="34"/>
  <c r="I79" i="34"/>
  <c r="G79" i="34"/>
  <c r="H78" i="34"/>
  <c r="I78" i="34" s="1"/>
  <c r="G78" i="34"/>
  <c r="I77" i="34"/>
  <c r="H77" i="34"/>
  <c r="G77" i="34"/>
  <c r="H76" i="34"/>
  <c r="I76" i="34" s="1"/>
  <c r="G76" i="34"/>
  <c r="H75" i="34"/>
  <c r="I75" i="34" s="1"/>
  <c r="G75" i="34"/>
  <c r="I74" i="34"/>
  <c r="G74" i="34"/>
  <c r="I73" i="34"/>
  <c r="G73" i="34"/>
  <c r="I72" i="34"/>
  <c r="G72" i="34"/>
  <c r="O71" i="34"/>
  <c r="M71" i="34"/>
  <c r="K71" i="34"/>
  <c r="I71" i="34"/>
  <c r="G71" i="34"/>
  <c r="I70" i="34"/>
  <c r="G70" i="34"/>
  <c r="I69" i="34"/>
  <c r="G69" i="34"/>
  <c r="O68" i="34"/>
  <c r="N68" i="34"/>
  <c r="L68" i="34"/>
  <c r="M68" i="34" s="1"/>
  <c r="K68" i="34"/>
  <c r="J68" i="34"/>
  <c r="H68" i="34"/>
  <c r="I68" i="34" s="1"/>
  <c r="G68" i="34"/>
  <c r="N67" i="34"/>
  <c r="O67" i="34" s="1"/>
  <c r="L67" i="34"/>
  <c r="M67" i="34" s="1"/>
  <c r="J67" i="34"/>
  <c r="K67" i="34" s="1"/>
  <c r="H67" i="34"/>
  <c r="I67" i="34" s="1"/>
  <c r="G67" i="34"/>
  <c r="I66" i="34"/>
  <c r="G66" i="34"/>
  <c r="O65" i="34"/>
  <c r="M65" i="34"/>
  <c r="I65" i="34"/>
  <c r="G65" i="34"/>
  <c r="O64" i="34"/>
  <c r="M64" i="34"/>
  <c r="I64" i="34"/>
  <c r="G64" i="34"/>
  <c r="O63" i="34"/>
  <c r="M63" i="34"/>
  <c r="I63" i="34"/>
  <c r="G63" i="34"/>
  <c r="O62" i="34"/>
  <c r="N62" i="34"/>
  <c r="L62" i="34"/>
  <c r="M62" i="34" s="1"/>
  <c r="K62" i="34"/>
  <c r="G62" i="34"/>
  <c r="N61" i="34"/>
  <c r="L61" i="34"/>
  <c r="J61" i="34"/>
  <c r="G61" i="34"/>
  <c r="O60" i="34"/>
  <c r="M60" i="34"/>
  <c r="K60" i="34"/>
  <c r="G60" i="34"/>
  <c r="O59" i="34"/>
  <c r="M59" i="34"/>
  <c r="K59" i="34"/>
  <c r="I59" i="34"/>
  <c r="G59" i="34"/>
  <c r="L58" i="34"/>
  <c r="J58" i="34"/>
  <c r="G58" i="34"/>
  <c r="L57" i="34"/>
  <c r="G57" i="34"/>
  <c r="O56" i="34"/>
  <c r="M56" i="34"/>
  <c r="K56" i="34"/>
  <c r="I56" i="34"/>
  <c r="G56" i="34"/>
  <c r="O55" i="34"/>
  <c r="L55" i="34"/>
  <c r="M55" i="34" s="1"/>
  <c r="K55" i="34"/>
  <c r="J55" i="34"/>
  <c r="I55" i="34"/>
  <c r="G55" i="34"/>
  <c r="O54" i="34"/>
  <c r="N54" i="34"/>
  <c r="M54" i="34"/>
  <c r="J54" i="34"/>
  <c r="K54" i="34" s="1"/>
  <c r="I54" i="34"/>
  <c r="G54" i="34"/>
  <c r="L53" i="34"/>
  <c r="J53" i="34"/>
  <c r="I53" i="34"/>
  <c r="G53" i="34"/>
  <c r="N52" i="34"/>
  <c r="J52" i="34"/>
  <c r="G52" i="34"/>
  <c r="L51" i="34"/>
  <c r="J51" i="34"/>
  <c r="I51" i="34"/>
  <c r="G51" i="34"/>
  <c r="N50" i="34"/>
  <c r="J50" i="34"/>
  <c r="G50" i="34"/>
  <c r="J49" i="34"/>
  <c r="H49" i="34"/>
  <c r="G49" i="34"/>
  <c r="O48" i="34"/>
  <c r="L48" i="34"/>
  <c r="M48" i="34" s="1"/>
  <c r="J48" i="34"/>
  <c r="K48" i="34" s="1"/>
  <c r="I48" i="34"/>
  <c r="G48" i="34"/>
  <c r="N47" i="34"/>
  <c r="L47" i="34"/>
  <c r="J47" i="34"/>
  <c r="G47" i="34"/>
  <c r="N46" i="34"/>
  <c r="L46" i="34"/>
  <c r="J46" i="34"/>
  <c r="G46" i="34"/>
  <c r="N45" i="34"/>
  <c r="O45" i="34" s="1"/>
  <c r="M45" i="34"/>
  <c r="L45" i="34"/>
  <c r="K45" i="34"/>
  <c r="I45" i="34"/>
  <c r="H45" i="34"/>
  <c r="G45" i="34"/>
  <c r="O44" i="34"/>
  <c r="M44" i="34"/>
  <c r="L44" i="34"/>
  <c r="K44" i="34"/>
  <c r="H44" i="34"/>
  <c r="I44" i="34" s="1"/>
  <c r="G44" i="34"/>
  <c r="O43" i="34"/>
  <c r="M43" i="34"/>
  <c r="K43" i="34"/>
  <c r="I43" i="34"/>
  <c r="G43" i="34"/>
  <c r="O42" i="34"/>
  <c r="M42" i="34"/>
  <c r="K42" i="34"/>
  <c r="I42" i="34"/>
  <c r="G42" i="34"/>
  <c r="I41" i="34"/>
  <c r="G41" i="34"/>
  <c r="O40" i="34"/>
  <c r="K40" i="34"/>
  <c r="I40" i="34"/>
  <c r="G40" i="34"/>
  <c r="O39" i="34"/>
  <c r="I39" i="34"/>
  <c r="G39" i="34"/>
  <c r="O38" i="34"/>
  <c r="I38" i="34"/>
  <c r="G38" i="34"/>
  <c r="O37" i="34"/>
  <c r="M37" i="34"/>
  <c r="I37" i="34"/>
  <c r="G37" i="34"/>
  <c r="O36" i="34"/>
  <c r="M36" i="34"/>
  <c r="I36" i="34"/>
  <c r="G36" i="34"/>
  <c r="O35" i="34"/>
  <c r="M35" i="34"/>
  <c r="I35" i="34"/>
  <c r="G35" i="34"/>
  <c r="O34" i="34"/>
  <c r="M34" i="34"/>
  <c r="K34" i="34"/>
  <c r="G34" i="34"/>
  <c r="O33" i="34"/>
  <c r="M33" i="34"/>
  <c r="K33" i="34"/>
  <c r="I33" i="34"/>
  <c r="G33" i="34"/>
  <c r="O32" i="34"/>
  <c r="M32" i="34"/>
  <c r="K32" i="34"/>
  <c r="I32" i="34"/>
  <c r="G32" i="34"/>
  <c r="O31" i="34"/>
  <c r="M31" i="34"/>
  <c r="K31" i="34"/>
  <c r="I31" i="34"/>
  <c r="G31" i="34"/>
  <c r="O30" i="34"/>
  <c r="M30" i="34"/>
  <c r="K30" i="34"/>
  <c r="I30" i="34"/>
  <c r="G30" i="34"/>
  <c r="O29" i="34"/>
  <c r="N29" i="34"/>
  <c r="L29" i="34"/>
  <c r="M29" i="34" s="1"/>
  <c r="K29" i="34"/>
  <c r="I29" i="34"/>
  <c r="G29" i="34"/>
  <c r="N28" i="34"/>
  <c r="L28" i="34"/>
  <c r="J28" i="34"/>
  <c r="I28" i="34"/>
  <c r="G28" i="34"/>
  <c r="N27" i="34"/>
  <c r="J27" i="34"/>
  <c r="G27" i="34"/>
  <c r="N26" i="34"/>
  <c r="J26" i="34"/>
  <c r="G26" i="34"/>
  <c r="K25" i="34"/>
  <c r="I25" i="34"/>
  <c r="G25" i="34"/>
  <c r="O24" i="34"/>
  <c r="L24" i="34"/>
  <c r="I24" i="34"/>
  <c r="G24" i="34"/>
  <c r="O23" i="34"/>
  <c r="M23" i="34"/>
  <c r="K23" i="34"/>
  <c r="I23" i="34"/>
  <c r="G23" i="34"/>
  <c r="O22" i="34"/>
  <c r="M22" i="34"/>
  <c r="K22" i="34"/>
  <c r="I22" i="34"/>
  <c r="G22" i="34"/>
  <c r="O21" i="34"/>
  <c r="M21" i="34"/>
  <c r="K21" i="34"/>
  <c r="I21" i="34"/>
  <c r="G21" i="34"/>
  <c r="L20" i="34"/>
  <c r="K20" i="34"/>
  <c r="G20" i="34"/>
  <c r="O19" i="34"/>
  <c r="L19" i="34"/>
  <c r="K19" i="34"/>
  <c r="I19" i="34"/>
  <c r="G19" i="34"/>
  <c r="O18" i="34"/>
  <c r="M18" i="34"/>
  <c r="K18" i="34"/>
  <c r="I18" i="34"/>
  <c r="G18" i="34"/>
  <c r="M17" i="34"/>
  <c r="I17" i="34"/>
  <c r="G17" i="34"/>
  <c r="L16" i="34"/>
  <c r="G16" i="34"/>
  <c r="I15" i="34"/>
  <c r="G15" i="34"/>
  <c r="M14" i="34"/>
  <c r="I14" i="34"/>
  <c r="G14" i="34"/>
  <c r="L13" i="34"/>
  <c r="I13" i="34"/>
  <c r="I100" i="34" s="1"/>
  <c r="G13" i="34"/>
  <c r="O12" i="34"/>
  <c r="M12" i="34"/>
  <c r="K12" i="34"/>
  <c r="K100" i="34" s="1"/>
  <c r="I12" i="34"/>
  <c r="G12" i="34"/>
  <c r="O11" i="34"/>
  <c r="M11" i="34"/>
  <c r="K11" i="34"/>
  <c r="I11" i="34"/>
  <c r="G11" i="34"/>
  <c r="O10" i="34"/>
  <c r="O100" i="34" s="1"/>
  <c r="M10" i="34"/>
  <c r="K10" i="34"/>
  <c r="G10" i="34"/>
  <c r="G100" i="34" s="1"/>
  <c r="F13" i="16"/>
  <c r="F12" i="16"/>
  <c r="F11" i="16"/>
  <c r="F10" i="16"/>
  <c r="F9" i="16"/>
  <c r="F8" i="16"/>
  <c r="F7" i="16"/>
  <c r="F6" i="16"/>
  <c r="M100" i="34" l="1"/>
  <c r="N445" i="32" l="1"/>
  <c r="L445" i="32"/>
  <c r="J445" i="32"/>
  <c r="H445" i="32"/>
  <c r="F445" i="32"/>
  <c r="L411" i="32"/>
  <c r="H411" i="32"/>
  <c r="F411" i="32"/>
  <c r="N366" i="32"/>
  <c r="L366" i="32"/>
  <c r="J366" i="32"/>
  <c r="H366" i="32"/>
  <c r="F366" i="32"/>
  <c r="N340" i="32"/>
  <c r="L340" i="32"/>
  <c r="J340" i="32"/>
  <c r="H340" i="32"/>
  <c r="F340" i="32"/>
  <c r="N316" i="32"/>
  <c r="L316" i="32"/>
  <c r="J316" i="32"/>
  <c r="H316" i="32"/>
  <c r="F316" i="32"/>
  <c r="F277" i="32"/>
  <c r="N182" i="32"/>
  <c r="L182" i="32"/>
  <c r="J182" i="32"/>
  <c r="H182" i="32"/>
  <c r="F182" i="32"/>
  <c r="D135" i="32"/>
  <c r="E135" i="32"/>
  <c r="F135" i="32"/>
  <c r="G135" i="32"/>
  <c r="H135" i="32"/>
  <c r="I135" i="32"/>
  <c r="J135" i="32"/>
  <c r="K135" i="32"/>
  <c r="L135" i="32"/>
  <c r="M135" i="32"/>
  <c r="N135" i="32"/>
  <c r="C135" i="32"/>
  <c r="N39" i="32"/>
  <c r="L39" i="32"/>
  <c r="J39" i="32"/>
  <c r="H39" i="32"/>
  <c r="F39" i="32"/>
  <c r="M271" i="29"/>
  <c r="K271" i="29"/>
  <c r="I271" i="29"/>
  <c r="G271" i="29"/>
  <c r="E271" i="29"/>
  <c r="C271" i="29"/>
  <c r="N270" i="29"/>
  <c r="L270" i="29"/>
  <c r="J270" i="29"/>
  <c r="H270" i="29"/>
  <c r="D270" i="29"/>
  <c r="N269" i="29"/>
  <c r="L269" i="29"/>
  <c r="J269" i="29"/>
  <c r="H269" i="29"/>
  <c r="D269" i="29"/>
  <c r="N268" i="29"/>
  <c r="L268" i="29"/>
  <c r="J268" i="29"/>
  <c r="H268" i="29"/>
  <c r="F268" i="29" s="1"/>
  <c r="D268" i="29"/>
  <c r="N267" i="29"/>
  <c r="L267" i="29"/>
  <c r="J267" i="29"/>
  <c r="J271" i="29" s="1"/>
  <c r="H267" i="29"/>
  <c r="D267" i="29"/>
  <c r="M246" i="29"/>
  <c r="K246" i="29"/>
  <c r="I246" i="29"/>
  <c r="G246" i="29"/>
  <c r="E246" i="29"/>
  <c r="C246" i="29"/>
  <c r="N245" i="29"/>
  <c r="L245" i="29"/>
  <c r="J245" i="29"/>
  <c r="H245" i="29"/>
  <c r="D245" i="29"/>
  <c r="N244" i="29"/>
  <c r="L244" i="29"/>
  <c r="J244" i="29"/>
  <c r="H244" i="29"/>
  <c r="D244" i="29"/>
  <c r="N243" i="29"/>
  <c r="L243" i="29"/>
  <c r="J243" i="29"/>
  <c r="H243" i="29"/>
  <c r="D243" i="29"/>
  <c r="N242" i="29"/>
  <c r="L242" i="29"/>
  <c r="J242" i="29"/>
  <c r="H242" i="29"/>
  <c r="D242" i="29"/>
  <c r="N241" i="29"/>
  <c r="L241" i="29"/>
  <c r="J241" i="29"/>
  <c r="H241" i="29"/>
  <c r="D241" i="29"/>
  <c r="N240" i="29"/>
  <c r="L240" i="29"/>
  <c r="J240" i="29"/>
  <c r="H240" i="29"/>
  <c r="D240" i="29"/>
  <c r="N239" i="29"/>
  <c r="L239" i="29"/>
  <c r="J239" i="29"/>
  <c r="H239" i="29"/>
  <c r="D239" i="29"/>
  <c r="N238" i="29"/>
  <c r="L238" i="29"/>
  <c r="J238" i="29"/>
  <c r="H238" i="29"/>
  <c r="D238" i="29"/>
  <c r="N237" i="29"/>
  <c r="L237" i="29"/>
  <c r="J237" i="29"/>
  <c r="H237" i="29"/>
  <c r="D237" i="29"/>
  <c r="N236" i="29"/>
  <c r="L236" i="29"/>
  <c r="J236" i="29"/>
  <c r="H236" i="29"/>
  <c r="D236" i="29"/>
  <c r="N235" i="29"/>
  <c r="L235" i="29"/>
  <c r="J235" i="29"/>
  <c r="H235" i="29"/>
  <c r="D235" i="29"/>
  <c r="N234" i="29"/>
  <c r="L234" i="29"/>
  <c r="J234" i="29"/>
  <c r="H234" i="29"/>
  <c r="D234" i="29"/>
  <c r="N233" i="29"/>
  <c r="L233" i="29"/>
  <c r="J233" i="29"/>
  <c r="H233" i="29"/>
  <c r="D233" i="29"/>
  <c r="N204" i="29"/>
  <c r="L204" i="29"/>
  <c r="J204" i="29"/>
  <c r="H204" i="29"/>
  <c r="D204" i="29"/>
  <c r="N203" i="29"/>
  <c r="L203" i="29"/>
  <c r="J203" i="29"/>
  <c r="H203" i="29"/>
  <c r="D203" i="29"/>
  <c r="N202" i="29"/>
  <c r="L202" i="29"/>
  <c r="J202" i="29"/>
  <c r="H202" i="29"/>
  <c r="D202" i="29"/>
  <c r="N201" i="29"/>
  <c r="L201" i="29"/>
  <c r="J201" i="29"/>
  <c r="H201" i="29"/>
  <c r="D201" i="29"/>
  <c r="N200" i="29"/>
  <c r="L200" i="29"/>
  <c r="J200" i="29"/>
  <c r="H200" i="29"/>
  <c r="D200" i="29"/>
  <c r="M212" i="29"/>
  <c r="K212" i="29"/>
  <c r="I212" i="29"/>
  <c r="G212" i="29"/>
  <c r="E212" i="29"/>
  <c r="C212" i="29"/>
  <c r="N211" i="29"/>
  <c r="L211" i="29"/>
  <c r="J211" i="29"/>
  <c r="H211" i="29"/>
  <c r="D211" i="29"/>
  <c r="N210" i="29"/>
  <c r="L210" i="29"/>
  <c r="J210" i="29"/>
  <c r="H210" i="29"/>
  <c r="D210" i="29"/>
  <c r="N209" i="29"/>
  <c r="L209" i="29"/>
  <c r="J209" i="29"/>
  <c r="H209" i="29"/>
  <c r="D209" i="29"/>
  <c r="N208" i="29"/>
  <c r="L208" i="29"/>
  <c r="J208" i="29"/>
  <c r="H208" i="29"/>
  <c r="D208" i="29"/>
  <c r="N206" i="29"/>
  <c r="L206" i="29"/>
  <c r="J206" i="29"/>
  <c r="H206" i="29"/>
  <c r="D206" i="29"/>
  <c r="N205" i="29"/>
  <c r="L205" i="29"/>
  <c r="J205" i="29"/>
  <c r="H205" i="29"/>
  <c r="D205" i="29"/>
  <c r="N199" i="29"/>
  <c r="L199" i="29"/>
  <c r="J199" i="29"/>
  <c r="H199" i="29"/>
  <c r="D199" i="29"/>
  <c r="N198" i="29"/>
  <c r="L198" i="29"/>
  <c r="J198" i="29"/>
  <c r="H198" i="29"/>
  <c r="D198" i="29"/>
  <c r="N197" i="29"/>
  <c r="L197" i="29"/>
  <c r="J197" i="29"/>
  <c r="H197" i="29"/>
  <c r="D197" i="29"/>
  <c r="N196" i="29"/>
  <c r="L196" i="29"/>
  <c r="J196" i="29"/>
  <c r="H196" i="29"/>
  <c r="D196" i="29"/>
  <c r="N195" i="29"/>
  <c r="L195" i="29"/>
  <c r="J195" i="29"/>
  <c r="H195" i="29"/>
  <c r="D195" i="29"/>
  <c r="H157" i="29"/>
  <c r="N172" i="29"/>
  <c r="L172" i="29"/>
  <c r="J172" i="29"/>
  <c r="H172" i="29"/>
  <c r="D172" i="29"/>
  <c r="N168" i="29"/>
  <c r="L168" i="29"/>
  <c r="J168" i="29"/>
  <c r="H168" i="29"/>
  <c r="D168" i="29"/>
  <c r="N167" i="29"/>
  <c r="L167" i="29"/>
  <c r="J167" i="29"/>
  <c r="H167" i="29"/>
  <c r="D167" i="29"/>
  <c r="N166" i="29"/>
  <c r="L166" i="29"/>
  <c r="J166" i="29"/>
  <c r="H166" i="29"/>
  <c r="D166" i="29"/>
  <c r="N170" i="29"/>
  <c r="L170" i="29"/>
  <c r="J170" i="29"/>
  <c r="H170" i="29"/>
  <c r="D170" i="29"/>
  <c r="N169" i="29"/>
  <c r="L169" i="29"/>
  <c r="J169" i="29"/>
  <c r="H169" i="29"/>
  <c r="D169" i="29"/>
  <c r="N164" i="29"/>
  <c r="L164" i="29"/>
  <c r="J164" i="29"/>
  <c r="H164" i="29"/>
  <c r="D164" i="29"/>
  <c r="N163" i="29"/>
  <c r="L163" i="29"/>
  <c r="J163" i="29"/>
  <c r="H163" i="29"/>
  <c r="D163" i="29"/>
  <c r="N162" i="29"/>
  <c r="L162" i="29"/>
  <c r="J162" i="29"/>
  <c r="H162" i="29"/>
  <c r="D162" i="29"/>
  <c r="N161" i="29"/>
  <c r="L161" i="29"/>
  <c r="J161" i="29"/>
  <c r="H161" i="29"/>
  <c r="D161" i="29"/>
  <c r="N160" i="29"/>
  <c r="L160" i="29"/>
  <c r="J160" i="29"/>
  <c r="H160" i="29"/>
  <c r="D160" i="29"/>
  <c r="N159" i="29"/>
  <c r="L159" i="29"/>
  <c r="J159" i="29"/>
  <c r="H159" i="29"/>
  <c r="D159" i="29"/>
  <c r="N158" i="29"/>
  <c r="L158" i="29"/>
  <c r="J158" i="29"/>
  <c r="H158" i="29"/>
  <c r="D158" i="29"/>
  <c r="N157" i="29"/>
  <c r="L157" i="29"/>
  <c r="J157" i="29"/>
  <c r="D157" i="29"/>
  <c r="N156" i="29"/>
  <c r="L156" i="29"/>
  <c r="J156" i="29"/>
  <c r="H156" i="29"/>
  <c r="D156" i="29"/>
  <c r="N149" i="29"/>
  <c r="L149" i="29"/>
  <c r="J149" i="29"/>
  <c r="H149" i="29"/>
  <c r="D149" i="29"/>
  <c r="N148" i="29"/>
  <c r="L148" i="29"/>
  <c r="J148" i="29"/>
  <c r="H148" i="29"/>
  <c r="D148" i="29"/>
  <c r="N147" i="29"/>
  <c r="L147" i="29"/>
  <c r="J147" i="29"/>
  <c r="H147" i="29"/>
  <c r="D147" i="29"/>
  <c r="N146" i="29"/>
  <c r="L146" i="29"/>
  <c r="J146" i="29"/>
  <c r="H146" i="29"/>
  <c r="D146" i="29"/>
  <c r="N145" i="29"/>
  <c r="L145" i="29"/>
  <c r="J145" i="29"/>
  <c r="H145" i="29"/>
  <c r="D145" i="29"/>
  <c r="N144" i="29"/>
  <c r="L144" i="29"/>
  <c r="J144" i="29"/>
  <c r="H144" i="29"/>
  <c r="D144" i="29"/>
  <c r="N143" i="29"/>
  <c r="L143" i="29"/>
  <c r="J143" i="29"/>
  <c r="H143" i="29"/>
  <c r="D143" i="29"/>
  <c r="N142" i="29"/>
  <c r="L142" i="29"/>
  <c r="J142" i="29"/>
  <c r="H142" i="29"/>
  <c r="D142" i="29"/>
  <c r="N141" i="29"/>
  <c r="L141" i="29"/>
  <c r="J141" i="29"/>
  <c r="H141" i="29"/>
  <c r="D141" i="29"/>
  <c r="N140" i="29"/>
  <c r="L140" i="29"/>
  <c r="J140" i="29"/>
  <c r="H140" i="29"/>
  <c r="D140" i="29"/>
  <c r="N139" i="29"/>
  <c r="L139" i="29"/>
  <c r="J139" i="29"/>
  <c r="H139" i="29"/>
  <c r="D139" i="29"/>
  <c r="M174" i="29"/>
  <c r="K174" i="29"/>
  <c r="I174" i="29"/>
  <c r="G174" i="29"/>
  <c r="E174" i="29"/>
  <c r="C174" i="29"/>
  <c r="N173" i="29"/>
  <c r="L173" i="29"/>
  <c r="J173" i="29"/>
  <c r="H173" i="29"/>
  <c r="D173" i="29"/>
  <c r="N171" i="29"/>
  <c r="L171" i="29"/>
  <c r="J171" i="29"/>
  <c r="H171" i="29"/>
  <c r="D171" i="29"/>
  <c r="N155" i="29"/>
  <c r="L155" i="29"/>
  <c r="J155" i="29"/>
  <c r="H155" i="29"/>
  <c r="D155" i="29"/>
  <c r="N154" i="29"/>
  <c r="L154" i="29"/>
  <c r="J154" i="29"/>
  <c r="H154" i="29"/>
  <c r="D154" i="29"/>
  <c r="N153" i="29"/>
  <c r="L153" i="29"/>
  <c r="J153" i="29"/>
  <c r="H153" i="29"/>
  <c r="D153" i="29"/>
  <c r="N152" i="29"/>
  <c r="L152" i="29"/>
  <c r="J152" i="29"/>
  <c r="H152" i="29"/>
  <c r="D152" i="29"/>
  <c r="N151" i="29"/>
  <c r="L151" i="29"/>
  <c r="J151" i="29"/>
  <c r="H151" i="29"/>
  <c r="D151" i="29"/>
  <c r="N150" i="29"/>
  <c r="L150" i="29"/>
  <c r="J150" i="29"/>
  <c r="H150" i="29"/>
  <c r="D150" i="29"/>
  <c r="N138" i="29"/>
  <c r="L138" i="29"/>
  <c r="J138" i="29"/>
  <c r="H138" i="29"/>
  <c r="D138" i="29"/>
  <c r="M117" i="29"/>
  <c r="K117" i="29"/>
  <c r="I117" i="29"/>
  <c r="G117" i="29"/>
  <c r="E117" i="29"/>
  <c r="C117" i="29"/>
  <c r="N116" i="29"/>
  <c r="L116" i="29"/>
  <c r="J116" i="29"/>
  <c r="H116" i="29"/>
  <c r="D116" i="29"/>
  <c r="N115" i="29"/>
  <c r="L115" i="29"/>
  <c r="J115" i="29"/>
  <c r="H115" i="29"/>
  <c r="D115" i="29"/>
  <c r="N114" i="29"/>
  <c r="L114" i="29"/>
  <c r="J114" i="29"/>
  <c r="H114" i="29"/>
  <c r="D114" i="29"/>
  <c r="N113" i="29"/>
  <c r="L113" i="29"/>
  <c r="J113" i="29"/>
  <c r="H113" i="29"/>
  <c r="D113" i="29"/>
  <c r="N111" i="29"/>
  <c r="L111" i="29"/>
  <c r="J111" i="29"/>
  <c r="H111" i="29"/>
  <c r="D111" i="29"/>
  <c r="N110" i="29"/>
  <c r="L110" i="29"/>
  <c r="J110" i="29"/>
  <c r="H110" i="29"/>
  <c r="D110" i="29"/>
  <c r="N109" i="29"/>
  <c r="L109" i="29"/>
  <c r="J109" i="29"/>
  <c r="H109" i="29"/>
  <c r="D109" i="29"/>
  <c r="N108" i="29"/>
  <c r="L108" i="29"/>
  <c r="J108" i="29"/>
  <c r="H108" i="29"/>
  <c r="D108" i="29"/>
  <c r="N107" i="29"/>
  <c r="L107" i="29"/>
  <c r="J107" i="29"/>
  <c r="H107" i="29"/>
  <c r="D107" i="29"/>
  <c r="N106" i="29"/>
  <c r="L106" i="29"/>
  <c r="J106" i="29"/>
  <c r="H106" i="29"/>
  <c r="D106" i="29"/>
  <c r="C56" i="29"/>
  <c r="E56" i="29"/>
  <c r="G56" i="29"/>
  <c r="I56" i="29"/>
  <c r="K56" i="29"/>
  <c r="M56" i="29"/>
  <c r="N55" i="29"/>
  <c r="L55" i="29"/>
  <c r="J55" i="29"/>
  <c r="H55" i="29"/>
  <c r="D55" i="29"/>
  <c r="N51" i="29"/>
  <c r="N52" i="29"/>
  <c r="N53" i="29"/>
  <c r="L51" i="29"/>
  <c r="L52" i="29"/>
  <c r="L53" i="29"/>
  <c r="J51" i="29"/>
  <c r="J52" i="29"/>
  <c r="J53" i="29"/>
  <c r="H51" i="29"/>
  <c r="H52" i="29"/>
  <c r="H53" i="29"/>
  <c r="D51" i="29"/>
  <c r="D52" i="29"/>
  <c r="D53" i="29"/>
  <c r="H39" i="29"/>
  <c r="H40" i="29"/>
  <c r="H41" i="29"/>
  <c r="H42" i="29"/>
  <c r="H43" i="29"/>
  <c r="H44" i="29"/>
  <c r="H45" i="29"/>
  <c r="H46" i="29"/>
  <c r="H47" i="29"/>
  <c r="H38" i="29"/>
  <c r="D39" i="29"/>
  <c r="D40" i="29"/>
  <c r="D41" i="29"/>
  <c r="D42" i="29"/>
  <c r="D43" i="29"/>
  <c r="D44" i="29"/>
  <c r="D45" i="29"/>
  <c r="D46" i="29"/>
  <c r="D47" i="29"/>
  <c r="D38" i="29"/>
  <c r="N38" i="29"/>
  <c r="N39" i="29"/>
  <c r="N40" i="29"/>
  <c r="N41" i="29"/>
  <c r="N42" i="29"/>
  <c r="N43" i="29"/>
  <c r="N44" i="29"/>
  <c r="N45" i="29"/>
  <c r="N46" i="29"/>
  <c r="N47" i="29"/>
  <c r="L38" i="29"/>
  <c r="L39" i="29"/>
  <c r="L40" i="29"/>
  <c r="L41" i="29"/>
  <c r="L42" i="29"/>
  <c r="L43" i="29"/>
  <c r="L44" i="29"/>
  <c r="L45" i="29"/>
  <c r="L46" i="29"/>
  <c r="L47" i="29"/>
  <c r="J38" i="29"/>
  <c r="J39" i="29"/>
  <c r="J40" i="29"/>
  <c r="J41" i="29"/>
  <c r="J42" i="29"/>
  <c r="J43" i="29"/>
  <c r="J44" i="29"/>
  <c r="J45" i="29"/>
  <c r="J46" i="29"/>
  <c r="J47" i="29"/>
  <c r="M85" i="29"/>
  <c r="K85" i="29"/>
  <c r="I85" i="29"/>
  <c r="G85" i="29"/>
  <c r="E85" i="29"/>
  <c r="C85" i="29"/>
  <c r="N84" i="29"/>
  <c r="L84" i="29"/>
  <c r="J84" i="29"/>
  <c r="H84" i="29"/>
  <c r="D84" i="29"/>
  <c r="N83" i="29"/>
  <c r="L83" i="29"/>
  <c r="J83" i="29"/>
  <c r="H83" i="29"/>
  <c r="D83" i="29"/>
  <c r="N82" i="29"/>
  <c r="L82" i="29"/>
  <c r="J82" i="29"/>
  <c r="H82" i="29"/>
  <c r="D82" i="29"/>
  <c r="N81" i="29"/>
  <c r="L81" i="29"/>
  <c r="J81" i="29"/>
  <c r="H81" i="29"/>
  <c r="D81" i="29"/>
  <c r="N80" i="29"/>
  <c r="L80" i="29"/>
  <c r="J80" i="29"/>
  <c r="H80" i="29"/>
  <c r="D80" i="29"/>
  <c r="N79" i="29"/>
  <c r="L79" i="29"/>
  <c r="J79" i="29"/>
  <c r="H79" i="29"/>
  <c r="D79" i="29"/>
  <c r="N54" i="29"/>
  <c r="L54" i="29"/>
  <c r="J54" i="29"/>
  <c r="H54" i="29"/>
  <c r="D54" i="29"/>
  <c r="N50" i="29"/>
  <c r="L50" i="29"/>
  <c r="J50" i="29"/>
  <c r="H50" i="29"/>
  <c r="D50" i="29"/>
  <c r="N49" i="29"/>
  <c r="L49" i="29"/>
  <c r="J49" i="29"/>
  <c r="H49" i="29"/>
  <c r="D49" i="29"/>
  <c r="E17" i="29"/>
  <c r="G17" i="29"/>
  <c r="I17" i="29"/>
  <c r="K17" i="29"/>
  <c r="M17" i="29"/>
  <c r="C17" i="29"/>
  <c r="N16" i="29"/>
  <c r="L16" i="29"/>
  <c r="J16" i="29"/>
  <c r="H16" i="29"/>
  <c r="D16" i="29"/>
  <c r="N15" i="29"/>
  <c r="L15" i="29"/>
  <c r="J15" i="29"/>
  <c r="H15" i="29"/>
  <c r="D15" i="29"/>
  <c r="N14" i="29"/>
  <c r="L14" i="29"/>
  <c r="J14" i="29"/>
  <c r="H14" i="29"/>
  <c r="D14" i="29"/>
  <c r="N287" i="27"/>
  <c r="L287" i="27"/>
  <c r="J287" i="27"/>
  <c r="H287" i="27"/>
  <c r="F287" i="27"/>
  <c r="N256" i="27"/>
  <c r="L256" i="27"/>
  <c r="J256" i="27"/>
  <c r="H256" i="27"/>
  <c r="F256" i="27"/>
  <c r="H224" i="27"/>
  <c r="G224" i="27"/>
  <c r="F198" i="27"/>
  <c r="N171" i="27"/>
  <c r="L171" i="27"/>
  <c r="K171" i="27"/>
  <c r="J171" i="27"/>
  <c r="H171" i="27"/>
  <c r="F171" i="27"/>
  <c r="N134" i="27"/>
  <c r="L134" i="27"/>
  <c r="J134" i="27"/>
  <c r="H134" i="27"/>
  <c r="F134" i="27"/>
  <c r="N105" i="27"/>
  <c r="L105" i="27"/>
  <c r="J105" i="27"/>
  <c r="H105" i="27"/>
  <c r="F105" i="27"/>
  <c r="N67" i="27"/>
  <c r="L67" i="27"/>
  <c r="J67" i="27"/>
  <c r="H67" i="27"/>
  <c r="F67" i="27"/>
  <c r="N31" i="27"/>
  <c r="L31" i="27"/>
  <c r="J31" i="27"/>
  <c r="H31" i="27"/>
  <c r="F31" i="27"/>
  <c r="F72" i="26"/>
  <c r="F71" i="26"/>
  <c r="F70" i="26"/>
  <c r="N69" i="26"/>
  <c r="N78" i="26" s="1"/>
  <c r="L69" i="26"/>
  <c r="L78" i="26" s="1"/>
  <c r="J69" i="26"/>
  <c r="J78" i="26" s="1"/>
  <c r="H69" i="26"/>
  <c r="F69" i="26" s="1"/>
  <c r="F78" i="26" s="1"/>
  <c r="H50" i="26"/>
  <c r="L48" i="26"/>
  <c r="H48" i="26"/>
  <c r="F48" i="26"/>
  <c r="N47" i="26"/>
  <c r="L47" i="26"/>
  <c r="J47" i="26"/>
  <c r="H47" i="26"/>
  <c r="F47" i="26"/>
  <c r="N29" i="26"/>
  <c r="L29" i="26"/>
  <c r="J29" i="26"/>
  <c r="J50" i="26" s="1"/>
  <c r="H29" i="26"/>
  <c r="F29" i="26"/>
  <c r="N28" i="26"/>
  <c r="L28" i="26"/>
  <c r="J28" i="26"/>
  <c r="H28" i="26"/>
  <c r="F28" i="26"/>
  <c r="N25" i="26"/>
  <c r="L25" i="26"/>
  <c r="J25" i="26"/>
  <c r="H25" i="26"/>
  <c r="F25" i="26"/>
  <c r="F24" i="26"/>
  <c r="F23" i="26"/>
  <c r="N22" i="26"/>
  <c r="N50" i="26" s="1"/>
  <c r="L22" i="26"/>
  <c r="L50" i="26" s="1"/>
  <c r="J22" i="26"/>
  <c r="H22" i="26"/>
  <c r="F22" i="26"/>
  <c r="F20" i="26"/>
  <c r="F19" i="26"/>
  <c r="F18" i="26"/>
  <c r="H16" i="26"/>
  <c r="F16" i="26"/>
  <c r="F15" i="26"/>
  <c r="F12" i="26"/>
  <c r="F11" i="26"/>
  <c r="F50" i="26" s="1"/>
  <c r="L271" i="29" l="1"/>
  <c r="F269" i="29"/>
  <c r="D271" i="29"/>
  <c r="N271" i="29"/>
  <c r="F270" i="29"/>
  <c r="F267" i="29"/>
  <c r="F271" i="29" s="1"/>
  <c r="H271" i="29"/>
  <c r="F233" i="29"/>
  <c r="F237" i="29"/>
  <c r="F241" i="29"/>
  <c r="F245" i="29"/>
  <c r="F234" i="29"/>
  <c r="F238" i="29"/>
  <c r="L246" i="29"/>
  <c r="F235" i="29"/>
  <c r="F239" i="29"/>
  <c r="F243" i="29"/>
  <c r="J246" i="29"/>
  <c r="F242" i="29"/>
  <c r="F200" i="29"/>
  <c r="D246" i="29"/>
  <c r="N246" i="29"/>
  <c r="F236" i="29"/>
  <c r="F240" i="29"/>
  <c r="F244" i="29"/>
  <c r="H246" i="29"/>
  <c r="F204" i="29"/>
  <c r="F195" i="29"/>
  <c r="F199" i="29"/>
  <c r="F209" i="29"/>
  <c r="F210" i="29"/>
  <c r="F201" i="29"/>
  <c r="F203" i="29"/>
  <c r="F172" i="29"/>
  <c r="F211" i="29"/>
  <c r="F202" i="29"/>
  <c r="F208" i="29"/>
  <c r="J212" i="29"/>
  <c r="F196" i="29"/>
  <c r="F205" i="29"/>
  <c r="L212" i="29"/>
  <c r="F197" i="29"/>
  <c r="F206" i="29"/>
  <c r="D212" i="29"/>
  <c r="N212" i="29"/>
  <c r="F198" i="29"/>
  <c r="H212" i="29"/>
  <c r="F166" i="29"/>
  <c r="F171" i="29"/>
  <c r="F156" i="29"/>
  <c r="F164" i="29"/>
  <c r="F169" i="29"/>
  <c r="F168" i="29"/>
  <c r="F170" i="29"/>
  <c r="F167" i="29"/>
  <c r="F160" i="29"/>
  <c r="F159" i="29"/>
  <c r="F163" i="29"/>
  <c r="F158" i="29"/>
  <c r="F162" i="29"/>
  <c r="F139" i="29"/>
  <c r="F143" i="29"/>
  <c r="F147" i="29"/>
  <c r="F157" i="29"/>
  <c r="F161" i="29"/>
  <c r="F140" i="29"/>
  <c r="F142" i="29"/>
  <c r="F146" i="29"/>
  <c r="F141" i="29"/>
  <c r="F145" i="29"/>
  <c r="F149" i="29"/>
  <c r="F144" i="29"/>
  <c r="F148" i="29"/>
  <c r="F153" i="29"/>
  <c r="N174" i="29"/>
  <c r="L174" i="29"/>
  <c r="F152" i="29"/>
  <c r="F138" i="29"/>
  <c r="D174" i="29"/>
  <c r="F151" i="29"/>
  <c r="F155" i="29"/>
  <c r="J174" i="29"/>
  <c r="F150" i="29"/>
  <c r="F154" i="29"/>
  <c r="F173" i="29"/>
  <c r="H174" i="29"/>
  <c r="D117" i="29"/>
  <c r="F115" i="29"/>
  <c r="F106" i="29"/>
  <c r="F110" i="29"/>
  <c r="J56" i="29"/>
  <c r="L56" i="29"/>
  <c r="N56" i="29"/>
  <c r="D56" i="29"/>
  <c r="H56" i="29"/>
  <c r="J117" i="29"/>
  <c r="F109" i="29"/>
  <c r="F114" i="29"/>
  <c r="F51" i="29"/>
  <c r="F108" i="29"/>
  <c r="F113" i="29"/>
  <c r="F55" i="29"/>
  <c r="N117" i="29"/>
  <c r="L117" i="29"/>
  <c r="F111" i="29"/>
  <c r="F116" i="29"/>
  <c r="F107" i="29"/>
  <c r="H117" i="29"/>
  <c r="F52" i="29"/>
  <c r="F53" i="29"/>
  <c r="F39" i="29"/>
  <c r="F47" i="29"/>
  <c r="F41" i="29"/>
  <c r="J17" i="29"/>
  <c r="F50" i="29"/>
  <c r="D85" i="29"/>
  <c r="N85" i="29"/>
  <c r="F82" i="29"/>
  <c r="F45" i="29"/>
  <c r="F43" i="29"/>
  <c r="F44" i="29"/>
  <c r="F40" i="29"/>
  <c r="F46" i="29"/>
  <c r="F42" i="29"/>
  <c r="F38" i="29"/>
  <c r="F49" i="29"/>
  <c r="H85" i="29"/>
  <c r="F54" i="29"/>
  <c r="J85" i="29"/>
  <c r="F80" i="29"/>
  <c r="F84" i="29"/>
  <c r="F81" i="29"/>
  <c r="L85" i="29"/>
  <c r="F83" i="29"/>
  <c r="L17" i="29"/>
  <c r="H17" i="29"/>
  <c r="D17" i="29"/>
  <c r="N17" i="29"/>
  <c r="F79" i="29"/>
  <c r="F16" i="29"/>
  <c r="F14" i="29"/>
  <c r="F15" i="29"/>
  <c r="H78" i="26"/>
  <c r="N154" i="25"/>
  <c r="L154" i="25"/>
  <c r="J154" i="25"/>
  <c r="F154" i="25"/>
  <c r="N115" i="25"/>
  <c r="L115" i="25"/>
  <c r="J115" i="25"/>
  <c r="H115" i="25"/>
  <c r="F115" i="25"/>
  <c r="N78" i="25"/>
  <c r="L78" i="25"/>
  <c r="J78" i="25"/>
  <c r="H78" i="25"/>
  <c r="F78" i="25"/>
  <c r="L32" i="25"/>
  <c r="H32" i="25"/>
  <c r="F32" i="25"/>
  <c r="F246" i="29" l="1"/>
  <c r="F212" i="29"/>
  <c r="F174" i="29"/>
  <c r="F117" i="29"/>
  <c r="F56" i="29"/>
  <c r="F85" i="29"/>
  <c r="F17" i="29"/>
  <c r="M54" i="24"/>
  <c r="K54" i="24"/>
  <c r="I54" i="24"/>
  <c r="G54" i="24"/>
  <c r="E54" i="24"/>
  <c r="C54" i="24"/>
  <c r="N53" i="24"/>
  <c r="L53" i="24"/>
  <c r="J53" i="24"/>
  <c r="H53" i="24"/>
  <c r="D53" i="24"/>
  <c r="N52" i="24"/>
  <c r="L52" i="24"/>
  <c r="J52" i="24"/>
  <c r="H52" i="24"/>
  <c r="D52" i="24"/>
  <c r="N51" i="24"/>
  <c r="L51" i="24"/>
  <c r="J51" i="24"/>
  <c r="H51" i="24"/>
  <c r="D51" i="24"/>
  <c r="N50" i="24"/>
  <c r="L50" i="24"/>
  <c r="J50" i="24"/>
  <c r="H50" i="24"/>
  <c r="D50" i="24"/>
  <c r="F50" i="24" s="1"/>
  <c r="N49" i="24"/>
  <c r="L49" i="24"/>
  <c r="J49" i="24"/>
  <c r="H49" i="24"/>
  <c r="D49" i="24"/>
  <c r="N48" i="24"/>
  <c r="L48" i="24"/>
  <c r="J48" i="24"/>
  <c r="H48" i="24"/>
  <c r="D48" i="24"/>
  <c r="N47" i="24"/>
  <c r="L47" i="24"/>
  <c r="J47" i="24"/>
  <c r="H47" i="24"/>
  <c r="D47" i="24"/>
  <c r="N46" i="24"/>
  <c r="L46" i="24"/>
  <c r="J46" i="24"/>
  <c r="H46" i="24"/>
  <c r="D46" i="24"/>
  <c r="N45" i="24"/>
  <c r="L45" i="24"/>
  <c r="J45" i="24"/>
  <c r="H45" i="24"/>
  <c r="D45" i="24"/>
  <c r="N44" i="24"/>
  <c r="L44" i="24"/>
  <c r="J44" i="24"/>
  <c r="H44" i="24"/>
  <c r="D44" i="24"/>
  <c r="N43" i="24"/>
  <c r="L43" i="24"/>
  <c r="J43" i="24"/>
  <c r="H43" i="24"/>
  <c r="D43" i="24"/>
  <c r="N42" i="24"/>
  <c r="L42" i="24"/>
  <c r="J42" i="24"/>
  <c r="H42" i="24"/>
  <c r="D42" i="24"/>
  <c r="N41" i="24"/>
  <c r="L41" i="24"/>
  <c r="J41" i="24"/>
  <c r="H41" i="24"/>
  <c r="D41" i="24"/>
  <c r="N40" i="24"/>
  <c r="L40" i="24"/>
  <c r="J40" i="24"/>
  <c r="H40" i="24"/>
  <c r="D40" i="24"/>
  <c r="N39" i="24"/>
  <c r="L39" i="24"/>
  <c r="J39" i="24"/>
  <c r="H39" i="24"/>
  <c r="D39" i="24"/>
  <c r="N38" i="24"/>
  <c r="L38" i="24"/>
  <c r="J38" i="24"/>
  <c r="H38" i="24"/>
  <c r="D38" i="24"/>
  <c r="N37" i="24"/>
  <c r="L37" i="24"/>
  <c r="J37" i="24"/>
  <c r="H37" i="24"/>
  <c r="D37" i="24"/>
  <c r="N36" i="24"/>
  <c r="L36" i="24"/>
  <c r="J36" i="24"/>
  <c r="H36" i="24"/>
  <c r="D36" i="24"/>
  <c r="N35" i="24"/>
  <c r="L35" i="24"/>
  <c r="J35" i="24"/>
  <c r="H35" i="24"/>
  <c r="D35" i="24"/>
  <c r="N34" i="24"/>
  <c r="L34" i="24"/>
  <c r="J34" i="24"/>
  <c r="H34" i="24"/>
  <c r="D34" i="24"/>
  <c r="N33" i="24"/>
  <c r="L33" i="24"/>
  <c r="J33" i="24"/>
  <c r="H33" i="24"/>
  <c r="D33" i="24"/>
  <c r="N32" i="24"/>
  <c r="L32" i="24"/>
  <c r="J32" i="24"/>
  <c r="H32" i="24"/>
  <c r="D32" i="24"/>
  <c r="N31" i="24"/>
  <c r="L31" i="24"/>
  <c r="J31" i="24"/>
  <c r="H31" i="24"/>
  <c r="D31" i="24"/>
  <c r="N30" i="24"/>
  <c r="L30" i="24"/>
  <c r="J30" i="24"/>
  <c r="H30" i="24"/>
  <c r="D30" i="24"/>
  <c r="N29" i="24"/>
  <c r="L29" i="24"/>
  <c r="J29" i="24"/>
  <c r="H29" i="24"/>
  <c r="D29" i="24"/>
  <c r="N28" i="24"/>
  <c r="L28" i="24"/>
  <c r="J28" i="24"/>
  <c r="H28" i="24"/>
  <c r="D28" i="24"/>
  <c r="N27" i="24"/>
  <c r="L27" i="24"/>
  <c r="J27" i="24"/>
  <c r="H27" i="24"/>
  <c r="D27" i="24"/>
  <c r="N26" i="24"/>
  <c r="L26" i="24"/>
  <c r="J26" i="24"/>
  <c r="H26" i="24"/>
  <c r="D26" i="24"/>
  <c r="N25" i="24"/>
  <c r="L25" i="24"/>
  <c r="J25" i="24"/>
  <c r="H25" i="24"/>
  <c r="D25" i="24"/>
  <c r="N24" i="24"/>
  <c r="L24" i="24"/>
  <c r="J24" i="24"/>
  <c r="H24" i="24"/>
  <c r="D24" i="24"/>
  <c r="N23" i="24"/>
  <c r="L23" i="24"/>
  <c r="J23" i="24"/>
  <c r="H23" i="24"/>
  <c r="D23" i="24"/>
  <c r="N22" i="24"/>
  <c r="L22" i="24"/>
  <c r="J22" i="24"/>
  <c r="H22" i="24"/>
  <c r="D22" i="24"/>
  <c r="N21" i="24"/>
  <c r="L21" i="24"/>
  <c r="J21" i="24"/>
  <c r="H21" i="24"/>
  <c r="D21" i="24"/>
  <c r="N20" i="24"/>
  <c r="L20" i="24"/>
  <c r="J20" i="24"/>
  <c r="H20" i="24"/>
  <c r="D20" i="24"/>
  <c r="N19" i="24"/>
  <c r="L19" i="24"/>
  <c r="J19" i="24"/>
  <c r="H19" i="24"/>
  <c r="D19" i="24"/>
  <c r="N18" i="24"/>
  <c r="L18" i="24"/>
  <c r="J18" i="24"/>
  <c r="H18" i="24"/>
  <c r="D18" i="24"/>
  <c r="N17" i="24"/>
  <c r="L17" i="24"/>
  <c r="J17" i="24"/>
  <c r="H17" i="24"/>
  <c r="D17" i="24"/>
  <c r="N16" i="24"/>
  <c r="L16" i="24"/>
  <c r="J16" i="24"/>
  <c r="H16" i="24"/>
  <c r="D16" i="24"/>
  <c r="N15" i="24"/>
  <c r="L15" i="24"/>
  <c r="J15" i="24"/>
  <c r="H15" i="24"/>
  <c r="D15" i="24"/>
  <c r="N14" i="24"/>
  <c r="L14" i="24"/>
  <c r="J14" i="24"/>
  <c r="H14" i="24"/>
  <c r="D14" i="24"/>
  <c r="F20" i="24" l="1"/>
  <c r="F24" i="24"/>
  <c r="F28" i="24"/>
  <c r="F32" i="24"/>
  <c r="F36" i="24"/>
  <c r="F39" i="24"/>
  <c r="F40" i="24"/>
  <c r="F43" i="24"/>
  <c r="F44" i="24"/>
  <c r="F47" i="24"/>
  <c r="F48" i="24"/>
  <c r="F16" i="24"/>
  <c r="L54" i="24"/>
  <c r="F17" i="24"/>
  <c r="F23" i="24"/>
  <c r="F27" i="24"/>
  <c r="F31" i="24"/>
  <c r="F35" i="24"/>
  <c r="F51" i="24"/>
  <c r="F52" i="24"/>
  <c r="N54" i="24"/>
  <c r="F14" i="24"/>
  <c r="D54" i="24"/>
  <c r="F18" i="24"/>
  <c r="F22" i="24"/>
  <c r="F26" i="24"/>
  <c r="F30" i="24"/>
  <c r="F34" i="24"/>
  <c r="F38" i="24"/>
  <c r="F41" i="24"/>
  <c r="F42" i="24"/>
  <c r="F45" i="24"/>
  <c r="F46" i="24"/>
  <c r="F49" i="24"/>
  <c r="J54" i="24"/>
  <c r="F15" i="24"/>
  <c r="F19" i="24"/>
  <c r="F21" i="24"/>
  <c r="F25" i="24"/>
  <c r="F29" i="24"/>
  <c r="F33" i="24"/>
  <c r="F37" i="24"/>
  <c r="F53" i="24"/>
  <c r="H54" i="24"/>
  <c r="H154" i="22"/>
  <c r="F154" i="22"/>
  <c r="F153" i="22"/>
  <c r="F152" i="22"/>
  <c r="F151" i="22"/>
  <c r="F150" i="22"/>
  <c r="J149" i="22"/>
  <c r="F149" i="22"/>
  <c r="J148" i="22"/>
  <c r="F148" i="22"/>
  <c r="J147" i="22"/>
  <c r="F147" i="22"/>
  <c r="J146" i="22"/>
  <c r="F146" i="22"/>
  <c r="J145" i="22"/>
  <c r="F145" i="22"/>
  <c r="J144" i="22"/>
  <c r="F144" i="22"/>
  <c r="J143" i="22"/>
  <c r="F143" i="22"/>
  <c r="J142" i="22"/>
  <c r="F142" i="22"/>
  <c r="J141" i="22"/>
  <c r="F141" i="22"/>
  <c r="J140" i="22"/>
  <c r="F140" i="22"/>
  <c r="J139" i="22"/>
  <c r="F139" i="22"/>
  <c r="J138" i="22"/>
  <c r="F138" i="22"/>
  <c r="F155" i="22" s="1"/>
  <c r="F162" i="22" s="1"/>
  <c r="F111" i="22"/>
  <c r="F110" i="22"/>
  <c r="F109" i="22"/>
  <c r="F108" i="22"/>
  <c r="F107" i="22"/>
  <c r="F106" i="22"/>
  <c r="F105" i="22"/>
  <c r="F104" i="22"/>
  <c r="F103" i="22"/>
  <c r="F102" i="22"/>
  <c r="F101" i="22"/>
  <c r="F100" i="22"/>
  <c r="F99" i="22"/>
  <c r="F98" i="22"/>
  <c r="F96" i="22"/>
  <c r="F95" i="22"/>
  <c r="F114" i="22" s="1"/>
  <c r="F161" i="22" s="1"/>
  <c r="F75" i="22"/>
  <c r="F74" i="22"/>
  <c r="N73" i="22"/>
  <c r="F73" i="22"/>
  <c r="F72" i="22"/>
  <c r="N72" i="22" s="1"/>
  <c r="N71" i="22"/>
  <c r="F71" i="22"/>
  <c r="F70" i="22"/>
  <c r="N70" i="22" s="1"/>
  <c r="N69" i="22"/>
  <c r="F69" i="22"/>
  <c r="F68" i="22"/>
  <c r="N68" i="22" s="1"/>
  <c r="N67" i="22"/>
  <c r="F67" i="22"/>
  <c r="F66" i="22"/>
  <c r="N66" i="22" s="1"/>
  <c r="N65" i="22"/>
  <c r="F65" i="22"/>
  <c r="F64" i="22"/>
  <c r="N64" i="22" s="1"/>
  <c r="N63" i="22"/>
  <c r="F63" i="22"/>
  <c r="F62" i="22"/>
  <c r="N62" i="22" s="1"/>
  <c r="F61" i="22"/>
  <c r="N61" i="22" s="1"/>
  <c r="F60" i="22"/>
  <c r="N60" i="22" s="1"/>
  <c r="F59" i="22"/>
  <c r="N59" i="22" s="1"/>
  <c r="F58" i="22"/>
  <c r="N58" i="22" s="1"/>
  <c r="F57" i="22"/>
  <c r="N57" i="22" s="1"/>
  <c r="F56" i="22"/>
  <c r="N56" i="22" s="1"/>
  <c r="F55" i="22"/>
  <c r="N55" i="22" s="1"/>
  <c r="F54" i="22"/>
  <c r="N54" i="22" s="1"/>
  <c r="F53" i="22"/>
  <c r="N53" i="22" s="1"/>
  <c r="N35" i="22"/>
  <c r="L35" i="22"/>
  <c r="J35" i="22"/>
  <c r="H35" i="22"/>
  <c r="F35" i="22"/>
  <c r="N34" i="22"/>
  <c r="L34" i="22"/>
  <c r="J34" i="22"/>
  <c r="H34" i="22"/>
  <c r="F34" i="22"/>
  <c r="N33" i="22"/>
  <c r="L33" i="22"/>
  <c r="J33" i="22"/>
  <c r="H33" i="22"/>
  <c r="F33" i="22"/>
  <c r="N32" i="22"/>
  <c r="L32" i="22"/>
  <c r="J32" i="22"/>
  <c r="H32" i="22"/>
  <c r="F32" i="22"/>
  <c r="F31" i="22"/>
  <c r="F30" i="22"/>
  <c r="N29" i="22"/>
  <c r="L29" i="22"/>
  <c r="J29" i="22"/>
  <c r="H29" i="22"/>
  <c r="F29" i="22"/>
  <c r="N28" i="22"/>
  <c r="L28" i="22"/>
  <c r="J28" i="22"/>
  <c r="H28" i="22"/>
  <c r="F28" i="22"/>
  <c r="N27" i="22"/>
  <c r="L27" i="22"/>
  <c r="J27" i="22"/>
  <c r="H27" i="22"/>
  <c r="F27" i="22"/>
  <c r="N26" i="22"/>
  <c r="L26" i="22"/>
  <c r="J26" i="22"/>
  <c r="H26" i="22"/>
  <c r="F26" i="22"/>
  <c r="N25" i="22"/>
  <c r="L25" i="22"/>
  <c r="J25" i="22"/>
  <c r="H25" i="22"/>
  <c r="F25" i="22"/>
  <c r="N24" i="22"/>
  <c r="L24" i="22"/>
  <c r="J24" i="22"/>
  <c r="H24" i="22"/>
  <c r="F24" i="22"/>
  <c r="F23" i="22"/>
  <c r="N22" i="22"/>
  <c r="L22" i="22"/>
  <c r="J22" i="22"/>
  <c r="H22" i="22"/>
  <c r="F22" i="22"/>
  <c r="N21" i="22"/>
  <c r="L21" i="22"/>
  <c r="J21" i="22"/>
  <c r="H21" i="22"/>
  <c r="F21" i="22"/>
  <c r="N20" i="22"/>
  <c r="L20" i="22"/>
  <c r="J20" i="22"/>
  <c r="H20" i="22"/>
  <c r="F20" i="22"/>
  <c r="N19" i="22"/>
  <c r="L19" i="22"/>
  <c r="J19" i="22"/>
  <c r="H19" i="22"/>
  <c r="F19" i="22"/>
  <c r="N18" i="22"/>
  <c r="L18" i="22"/>
  <c r="J18" i="22"/>
  <c r="H18" i="22"/>
  <c r="F18" i="22"/>
  <c r="N17" i="22"/>
  <c r="L17" i="22"/>
  <c r="J17" i="22"/>
  <c r="H17" i="22"/>
  <c r="F17" i="22"/>
  <c r="N16" i="22"/>
  <c r="L16" i="22"/>
  <c r="J16" i="22"/>
  <c r="H16" i="22"/>
  <c r="F16" i="22"/>
  <c r="N15" i="22"/>
  <c r="L15" i="22"/>
  <c r="J15" i="22"/>
  <c r="H15" i="22"/>
  <c r="F15" i="22"/>
  <c r="N14" i="22"/>
  <c r="L14" i="22"/>
  <c r="J14" i="22"/>
  <c r="H14" i="22"/>
  <c r="F14" i="22"/>
  <c r="N13" i="22"/>
  <c r="L13" i="22"/>
  <c r="J13" i="22"/>
  <c r="H13" i="22"/>
  <c r="F13" i="22"/>
  <c r="N12" i="22"/>
  <c r="L12" i="22"/>
  <c r="J12" i="22"/>
  <c r="H12" i="22"/>
  <c r="F12" i="22"/>
  <c r="L11" i="22"/>
  <c r="J11" i="22"/>
  <c r="H11" i="22"/>
  <c r="F11" i="22"/>
  <c r="F10" i="22"/>
  <c r="F36" i="22" s="1"/>
  <c r="F159" i="22" s="1"/>
  <c r="F54" i="24" l="1"/>
  <c r="F79" i="22"/>
  <c r="F160" i="22" s="1"/>
  <c r="F164" i="22" s="1"/>
  <c r="O291" i="21"/>
  <c r="M291" i="21"/>
  <c r="K291" i="21"/>
  <c r="I291" i="21"/>
  <c r="G291" i="21"/>
  <c r="O290" i="21"/>
  <c r="M290" i="21"/>
  <c r="K290" i="21"/>
  <c r="I290" i="21"/>
  <c r="G290" i="21"/>
  <c r="O289" i="21"/>
  <c r="M289" i="21"/>
  <c r="K289" i="21"/>
  <c r="I289" i="21"/>
  <c r="G289" i="21"/>
  <c r="O288" i="21"/>
  <c r="I288" i="21"/>
  <c r="G288" i="21"/>
  <c r="G292" i="21" s="1"/>
  <c r="F147" i="21"/>
  <c r="G147" i="21" s="1"/>
  <c r="K147" i="21" s="1"/>
  <c r="M147" i="21" s="1"/>
  <c r="O146" i="21"/>
  <c r="G146" i="21"/>
  <c r="K146" i="21" s="1"/>
  <c r="O145" i="21"/>
  <c r="G145" i="21"/>
  <c r="K145" i="21" s="1"/>
  <c r="G144" i="21"/>
  <c r="M144" i="21" s="1"/>
  <c r="M143" i="21"/>
  <c r="O143" i="21" s="1"/>
  <c r="G143" i="21"/>
  <c r="I143" i="21" s="1"/>
  <c r="M142" i="21"/>
  <c r="O142" i="21" s="1"/>
  <c r="G142" i="21"/>
  <c r="I142" i="21" s="1"/>
  <c r="M141" i="21"/>
  <c r="O141" i="21" s="1"/>
  <c r="G141" i="21"/>
  <c r="I141" i="21" s="1"/>
  <c r="M140" i="21"/>
  <c r="O140" i="21" s="1"/>
  <c r="G140" i="21"/>
  <c r="I140" i="21" s="1"/>
  <c r="M139" i="21"/>
  <c r="O139" i="21" s="1"/>
  <c r="G139" i="21"/>
  <c r="I139" i="21" s="1"/>
  <c r="O138" i="21"/>
  <c r="G138" i="21"/>
  <c r="K138" i="21" s="1"/>
  <c r="M137" i="21"/>
  <c r="O137" i="21" s="1"/>
  <c r="G137" i="21"/>
  <c r="I137" i="21" s="1"/>
  <c r="M136" i="21"/>
  <c r="O136" i="21" s="1"/>
  <c r="G136" i="21"/>
  <c r="I136" i="21" s="1"/>
  <c r="M135" i="21"/>
  <c r="O135" i="21" s="1"/>
  <c r="G135" i="21"/>
  <c r="I135" i="21" s="1"/>
  <c r="M134" i="21"/>
  <c r="G134" i="21"/>
  <c r="I134" i="21" s="1"/>
  <c r="M110" i="21"/>
  <c r="K110" i="21"/>
  <c r="I110" i="21"/>
  <c r="G102" i="21"/>
  <c r="O101" i="21"/>
  <c r="G101" i="21"/>
  <c r="O100" i="21"/>
  <c r="G100" i="21"/>
  <c r="G99" i="21"/>
  <c r="O98" i="21"/>
  <c r="G98" i="21"/>
  <c r="O97" i="21"/>
  <c r="G97" i="21"/>
  <c r="O96" i="21"/>
  <c r="G96" i="21"/>
  <c r="O95" i="21"/>
  <c r="G95" i="21"/>
  <c r="O94" i="21"/>
  <c r="G94" i="21"/>
  <c r="O93" i="21"/>
  <c r="G93" i="21"/>
  <c r="O92" i="21"/>
  <c r="G92" i="21"/>
  <c r="O91" i="21"/>
  <c r="G91" i="21"/>
  <c r="O90" i="21"/>
  <c r="G90" i="21"/>
  <c r="O89" i="21"/>
  <c r="G89" i="21"/>
  <c r="O65" i="21"/>
  <c r="I65" i="21"/>
  <c r="G65" i="21"/>
  <c r="O64" i="21"/>
  <c r="I64" i="21"/>
  <c r="G64" i="21"/>
  <c r="O63" i="21"/>
  <c r="M63" i="21"/>
  <c r="I63" i="21"/>
  <c r="G63" i="21"/>
  <c r="O62" i="21"/>
  <c r="M62" i="21"/>
  <c r="I62" i="21"/>
  <c r="G62" i="21"/>
  <c r="O61" i="21"/>
  <c r="M61" i="21"/>
  <c r="I61" i="21"/>
  <c r="G61" i="21"/>
  <c r="O60" i="21"/>
  <c r="M60" i="21"/>
  <c r="I60" i="21"/>
  <c r="G60" i="21"/>
  <c r="O59" i="21"/>
  <c r="M59" i="21"/>
  <c r="I59" i="21"/>
  <c r="G59" i="21"/>
  <c r="M58" i="21"/>
  <c r="K58" i="21"/>
  <c r="I58" i="21"/>
  <c r="G58" i="21"/>
  <c r="O57" i="21"/>
  <c r="G57" i="21"/>
  <c r="O56" i="21"/>
  <c r="M56" i="21"/>
  <c r="I56" i="21"/>
  <c r="G56" i="21"/>
  <c r="O55" i="21"/>
  <c r="M55" i="21"/>
  <c r="K55" i="21"/>
  <c r="I55" i="21"/>
  <c r="G55" i="21"/>
  <c r="O54" i="21"/>
  <c r="M54" i="21"/>
  <c r="I54" i="21"/>
  <c r="G54" i="21"/>
  <c r="O53" i="21"/>
  <c r="M53" i="21"/>
  <c r="I53" i="21"/>
  <c r="G53" i="21"/>
  <c r="O52" i="21"/>
  <c r="M52" i="21"/>
  <c r="I52" i="21"/>
  <c r="G52" i="21"/>
  <c r="O51" i="21"/>
  <c r="M51" i="21"/>
  <c r="I51" i="21"/>
  <c r="G51" i="21"/>
  <c r="O50" i="21"/>
  <c r="M50" i="21"/>
  <c r="I50" i="21"/>
  <c r="G50" i="21"/>
  <c r="O49" i="21"/>
  <c r="M49" i="21"/>
  <c r="I49" i="21"/>
  <c r="G49" i="21"/>
  <c r="O48" i="21"/>
  <c r="M48" i="21"/>
  <c r="I48" i="21"/>
  <c r="G48" i="21"/>
  <c r="O47" i="21"/>
  <c r="M47" i="21"/>
  <c r="I47" i="21"/>
  <c r="G47" i="21"/>
  <c r="O46" i="21"/>
  <c r="K46" i="21"/>
  <c r="G46" i="21"/>
  <c r="O45" i="21"/>
  <c r="M45" i="21"/>
  <c r="K45" i="21"/>
  <c r="I45" i="21"/>
  <c r="G45" i="21"/>
  <c r="O44" i="21"/>
  <c r="M44" i="21"/>
  <c r="K44" i="21"/>
  <c r="G44" i="21"/>
  <c r="O43" i="21"/>
  <c r="M43" i="21"/>
  <c r="K43" i="21"/>
  <c r="G43" i="21"/>
  <c r="M42" i="21"/>
  <c r="K42" i="21"/>
  <c r="I42" i="21"/>
  <c r="G42" i="21"/>
  <c r="O41" i="21"/>
  <c r="M41" i="21"/>
  <c r="K41" i="21"/>
  <c r="I41" i="21"/>
  <c r="G41" i="21"/>
  <c r="O40" i="21"/>
  <c r="K40" i="21"/>
  <c r="I40" i="21"/>
  <c r="G40" i="21"/>
  <c r="O39" i="21"/>
  <c r="M39" i="21"/>
  <c r="K39" i="21"/>
  <c r="G39" i="21"/>
  <c r="O38" i="21"/>
  <c r="M38" i="21"/>
  <c r="K38" i="21"/>
  <c r="G38" i="21"/>
  <c r="O37" i="21"/>
  <c r="M37" i="21"/>
  <c r="K37" i="21"/>
  <c r="G37" i="21"/>
  <c r="O36" i="21"/>
  <c r="M36" i="21"/>
  <c r="K36" i="21"/>
  <c r="G36" i="21"/>
  <c r="O35" i="21"/>
  <c r="M35" i="21"/>
  <c r="K35" i="21"/>
  <c r="G35" i="21"/>
  <c r="O34" i="21"/>
  <c r="M34" i="21"/>
  <c r="K34" i="21"/>
  <c r="G34" i="21"/>
  <c r="O33" i="21"/>
  <c r="M33" i="21"/>
  <c r="K33" i="21"/>
  <c r="G33" i="21"/>
  <c r="O32" i="21"/>
  <c r="M32" i="21"/>
  <c r="K32" i="21"/>
  <c r="G32" i="21"/>
  <c r="O31" i="21"/>
  <c r="M31" i="21"/>
  <c r="K31" i="21"/>
  <c r="G31" i="21"/>
  <c r="M30" i="21"/>
  <c r="K30" i="21"/>
  <c r="G30" i="21"/>
  <c r="M29" i="21"/>
  <c r="K29" i="21"/>
  <c r="G29" i="21"/>
  <c r="M28" i="21"/>
  <c r="K28" i="21"/>
  <c r="G28" i="21"/>
  <c r="M27" i="21"/>
  <c r="K27" i="21"/>
  <c r="G27" i="21"/>
  <c r="O26" i="21"/>
  <c r="M26" i="21"/>
  <c r="K26" i="21"/>
  <c r="I26" i="21"/>
  <c r="G26" i="21"/>
  <c r="O25" i="21"/>
  <c r="K25" i="21"/>
  <c r="G25" i="21"/>
  <c r="O24" i="21"/>
  <c r="M24" i="21"/>
  <c r="K24" i="21"/>
  <c r="G24" i="21"/>
  <c r="O23" i="21"/>
  <c r="M23" i="21"/>
  <c r="K23" i="21"/>
  <c r="G23" i="21"/>
  <c r="O22" i="21"/>
  <c r="M22" i="21"/>
  <c r="K22" i="21"/>
  <c r="I22" i="21"/>
  <c r="G22" i="21"/>
  <c r="O21" i="21"/>
  <c r="K21" i="21"/>
  <c r="I21" i="21"/>
  <c r="G21" i="21"/>
  <c r="O20" i="21"/>
  <c r="K20" i="21"/>
  <c r="I20" i="21"/>
  <c r="G20" i="21"/>
  <c r="O19" i="21"/>
  <c r="K19" i="21"/>
  <c r="I19" i="21"/>
  <c r="G19" i="21"/>
  <c r="O18" i="21"/>
  <c r="M18" i="21"/>
  <c r="K18" i="21"/>
  <c r="G18" i="21"/>
  <c r="O17" i="21"/>
  <c r="K17" i="21"/>
  <c r="G17" i="21"/>
  <c r="O16" i="21"/>
  <c r="I16" i="21"/>
  <c r="G16" i="21"/>
  <c r="M15" i="21"/>
  <c r="G15" i="21"/>
  <c r="O14" i="21"/>
  <c r="M14" i="21"/>
  <c r="K14" i="21"/>
  <c r="I14" i="21"/>
  <c r="G14" i="21"/>
  <c r="O13" i="21"/>
  <c r="M13" i="21"/>
  <c r="K13" i="21"/>
  <c r="I13" i="21"/>
  <c r="G13" i="21"/>
  <c r="O12" i="21"/>
  <c r="M12" i="21"/>
  <c r="K12" i="21"/>
  <c r="I12" i="21"/>
  <c r="G12" i="21"/>
  <c r="O11" i="21"/>
  <c r="M11" i="21"/>
  <c r="K11" i="21"/>
  <c r="I11" i="21"/>
  <c r="G11" i="21"/>
  <c r="O10" i="21"/>
  <c r="M10" i="21"/>
  <c r="K10" i="21"/>
  <c r="H10" i="21"/>
  <c r="I10" i="21" s="1"/>
  <c r="G10" i="21"/>
  <c r="M39" i="20"/>
  <c r="I39" i="20"/>
  <c r="G39" i="20"/>
  <c r="M38" i="20"/>
  <c r="I38" i="20"/>
  <c r="G38" i="20"/>
  <c r="M37" i="20"/>
  <c r="I37" i="20"/>
  <c r="G37" i="20"/>
  <c r="M36" i="20"/>
  <c r="I36" i="20"/>
  <c r="G36" i="20"/>
  <c r="M35" i="20"/>
  <c r="I35" i="20"/>
  <c r="G35" i="20"/>
  <c r="M34" i="20"/>
  <c r="I34" i="20"/>
  <c r="G34" i="20"/>
  <c r="M33" i="20"/>
  <c r="I33" i="20"/>
  <c r="G33" i="20"/>
  <c r="M32" i="20"/>
  <c r="I32" i="20"/>
  <c r="G32" i="20"/>
  <c r="M31" i="20"/>
  <c r="I31" i="20"/>
  <c r="G31" i="20"/>
  <c r="M30" i="20"/>
  <c r="I30" i="20"/>
  <c r="G30" i="20"/>
  <c r="M29" i="20"/>
  <c r="I29" i="20"/>
  <c r="G29" i="20"/>
  <c r="M28" i="20"/>
  <c r="I28" i="20"/>
  <c r="G28" i="20"/>
  <c r="M27" i="20"/>
  <c r="I27" i="20"/>
  <c r="G27" i="20"/>
  <c r="M26" i="20"/>
  <c r="I26" i="20"/>
  <c r="G26" i="20"/>
  <c r="M25" i="20"/>
  <c r="I25" i="20"/>
  <c r="G25" i="20"/>
  <c r="M24" i="20"/>
  <c r="I24" i="20"/>
  <c r="G24" i="20"/>
  <c r="M23" i="20"/>
  <c r="I23" i="20"/>
  <c r="G23" i="20"/>
  <c r="M22" i="20"/>
  <c r="I22" i="20"/>
  <c r="G22" i="20"/>
  <c r="M21" i="20"/>
  <c r="I21" i="20"/>
  <c r="G21" i="20"/>
  <c r="M20" i="20"/>
  <c r="I20" i="20"/>
  <c r="G20" i="20"/>
  <c r="M19" i="20"/>
  <c r="I19" i="20"/>
  <c r="G19" i="20"/>
  <c r="M18" i="20"/>
  <c r="I18" i="20"/>
  <c r="G18" i="20"/>
  <c r="M17" i="20"/>
  <c r="I17" i="20"/>
  <c r="G17" i="20"/>
  <c r="M16" i="20"/>
  <c r="I16" i="20"/>
  <c r="G16" i="20"/>
  <c r="M15" i="20"/>
  <c r="I15" i="20"/>
  <c r="G15" i="20"/>
  <c r="M14" i="20"/>
  <c r="I14" i="20"/>
  <c r="G14" i="20"/>
  <c r="M13" i="20"/>
  <c r="I13" i="20"/>
  <c r="G13" i="20"/>
  <c r="M12" i="20"/>
  <c r="I12" i="20"/>
  <c r="G12" i="20"/>
  <c r="M11" i="20"/>
  <c r="M40" i="20" s="1"/>
  <c r="I11" i="20"/>
  <c r="G11" i="20"/>
  <c r="M10" i="20"/>
  <c r="I10" i="20"/>
  <c r="I40" i="20" s="1"/>
  <c r="G10" i="20"/>
  <c r="G40" i="20" s="1"/>
  <c r="I292" i="21" l="1"/>
  <c r="K292" i="21"/>
  <c r="O292" i="21"/>
  <c r="M292" i="21"/>
  <c r="I155" i="21"/>
  <c r="O67" i="21"/>
  <c r="G110" i="21"/>
  <c r="O110" i="21"/>
  <c r="M121" i="21"/>
  <c r="M155" i="21"/>
  <c r="I67" i="21"/>
  <c r="O134" i="21"/>
  <c r="O155" i="21" s="1"/>
  <c r="K144" i="21"/>
  <c r="K155" i="21" s="1"/>
  <c r="G155" i="21"/>
  <c r="K67" i="21"/>
  <c r="G67" i="21"/>
  <c r="M67" i="21"/>
  <c r="M42" i="20"/>
  <c r="F56" i="19" l="1"/>
  <c r="H56" i="19" s="1"/>
  <c r="F55" i="19"/>
  <c r="H55" i="19" s="1"/>
  <c r="F54" i="19"/>
  <c r="H54" i="19" s="1"/>
  <c r="F53" i="19"/>
  <c r="H53" i="19" s="1"/>
  <c r="F52" i="19"/>
  <c r="H52" i="19" s="1"/>
  <c r="F51" i="19"/>
  <c r="H51" i="19" s="1"/>
  <c r="F50" i="19"/>
  <c r="H50" i="19" s="1"/>
  <c r="F49" i="19"/>
  <c r="H49" i="19" s="1"/>
  <c r="F48" i="19"/>
  <c r="H48" i="19" s="1"/>
  <c r="F47" i="19"/>
  <c r="H47" i="19" s="1"/>
  <c r="F46" i="19"/>
  <c r="H46" i="19" s="1"/>
  <c r="F45" i="19"/>
  <c r="H45" i="19" s="1"/>
  <c r="F44" i="19"/>
  <c r="H44" i="19" s="1"/>
  <c r="F43" i="19"/>
  <c r="H43" i="19" s="1"/>
  <c r="F42" i="19"/>
  <c r="H42" i="19" s="1"/>
  <c r="F41" i="19"/>
  <c r="J41" i="19" s="1"/>
  <c r="F40" i="19"/>
  <c r="H40" i="19" s="1"/>
  <c r="F39" i="19"/>
  <c r="H39" i="19" s="1"/>
  <c r="F38" i="19"/>
  <c r="J38" i="19" s="1"/>
  <c r="F37" i="19"/>
  <c r="H37" i="19" s="1"/>
  <c r="F36" i="19"/>
  <c r="H36" i="19" s="1"/>
  <c r="F35" i="19"/>
  <c r="J35" i="19" s="1"/>
  <c r="F34" i="19"/>
  <c r="H34" i="19" s="1"/>
  <c r="F33" i="19"/>
  <c r="H33" i="19" s="1"/>
  <c r="F32" i="19"/>
  <c r="J32" i="19" s="1"/>
  <c r="F31" i="19"/>
  <c r="J31" i="19" s="1"/>
  <c r="F30" i="19"/>
  <c r="J30" i="19" s="1"/>
  <c r="F29" i="19"/>
  <c r="J29" i="19" s="1"/>
  <c r="F28" i="19"/>
  <c r="J28" i="19" s="1"/>
  <c r="F27" i="19"/>
  <c r="J27" i="19" s="1"/>
  <c r="F26" i="19"/>
  <c r="H26" i="19" s="1"/>
  <c r="F25" i="19"/>
  <c r="J25" i="19" s="1"/>
  <c r="F24" i="19"/>
  <c r="J24" i="19" s="1"/>
  <c r="F23" i="19"/>
  <c r="J23" i="19" s="1"/>
  <c r="F22" i="19"/>
  <c r="J22" i="19" s="1"/>
  <c r="F21" i="19"/>
  <c r="J21" i="19" s="1"/>
  <c r="F20" i="19"/>
  <c r="J20" i="19" s="1"/>
  <c r="F19" i="19"/>
  <c r="J19" i="19" s="1"/>
  <c r="F18" i="19"/>
  <c r="J18" i="19" s="1"/>
  <c r="F17" i="19"/>
  <c r="J17" i="19" s="1"/>
  <c r="F16" i="19"/>
  <c r="J16" i="19" s="1"/>
  <c r="F15" i="19"/>
  <c r="J15" i="19" s="1"/>
  <c r="F14" i="19"/>
  <c r="J14" i="19" s="1"/>
  <c r="F13" i="19"/>
  <c r="J13" i="19" s="1"/>
  <c r="F12" i="19"/>
  <c r="J12" i="19" s="1"/>
  <c r="F11" i="19"/>
  <c r="J11" i="19" s="1"/>
  <c r="H59" i="19" l="1"/>
  <c r="J59" i="19"/>
  <c r="N59" i="19" s="1"/>
  <c r="F59" i="19"/>
  <c r="N59" i="18" l="1"/>
  <c r="L59" i="18"/>
  <c r="J59" i="18"/>
  <c r="D59" i="18"/>
  <c r="F59" i="18" s="1"/>
  <c r="N58" i="18"/>
  <c r="L58" i="18"/>
  <c r="J58" i="18"/>
  <c r="F58" i="18"/>
  <c r="D58" i="18"/>
  <c r="N57" i="18"/>
  <c r="L57" i="18"/>
  <c r="J57" i="18"/>
  <c r="H57" i="18"/>
  <c r="D57" i="18"/>
  <c r="F57" i="18" s="1"/>
  <c r="N56" i="18"/>
  <c r="L56" i="18"/>
  <c r="J56" i="18"/>
  <c r="H56" i="18"/>
  <c r="F56" i="18"/>
  <c r="D56" i="18"/>
  <c r="N55" i="18"/>
  <c r="L55" i="18"/>
  <c r="J55" i="18"/>
  <c r="H55" i="18"/>
  <c r="D55" i="18"/>
  <c r="F55" i="18" s="1"/>
  <c r="N54" i="18"/>
  <c r="L54" i="18"/>
  <c r="J54" i="18"/>
  <c r="H54" i="18"/>
  <c r="F54" i="18"/>
  <c r="D54" i="18"/>
  <c r="N53" i="18"/>
  <c r="L53" i="18"/>
  <c r="J53" i="18"/>
  <c r="H53" i="18"/>
  <c r="D53" i="18"/>
  <c r="F53" i="18" s="1"/>
  <c r="N52" i="18"/>
  <c r="L52" i="18"/>
  <c r="J52" i="18"/>
  <c r="H52" i="18"/>
  <c r="F52" i="18"/>
  <c r="D52" i="18"/>
  <c r="N51" i="18"/>
  <c r="L51" i="18"/>
  <c r="J51" i="18"/>
  <c r="H51" i="18"/>
  <c r="D51" i="18"/>
  <c r="F51" i="18" s="1"/>
  <c r="N50" i="18"/>
  <c r="L50" i="18"/>
  <c r="J50" i="18"/>
  <c r="H50" i="18"/>
  <c r="F50" i="18"/>
  <c r="D50" i="18"/>
  <c r="N49" i="18"/>
  <c r="L49" i="18"/>
  <c r="J49" i="18"/>
  <c r="H49" i="18"/>
  <c r="D49" i="18"/>
  <c r="F49" i="18" s="1"/>
  <c r="N48" i="18"/>
  <c r="L48" i="18"/>
  <c r="J48" i="18"/>
  <c r="H48" i="18"/>
  <c r="F48" i="18"/>
  <c r="D48" i="18"/>
  <c r="N47" i="18"/>
  <c r="L47" i="18"/>
  <c r="J47" i="18"/>
  <c r="H47" i="18"/>
  <c r="D47" i="18"/>
  <c r="F47" i="18" s="1"/>
  <c r="N46" i="18"/>
  <c r="L46" i="18"/>
  <c r="J46" i="18"/>
  <c r="H46" i="18"/>
  <c r="F46" i="18"/>
  <c r="D46" i="18"/>
  <c r="N45" i="18"/>
  <c r="L45" i="18"/>
  <c r="J45" i="18"/>
  <c r="H45" i="18"/>
  <c r="D45" i="18"/>
  <c r="F45" i="18" s="1"/>
  <c r="N44" i="18"/>
  <c r="L44" i="18"/>
  <c r="J44" i="18"/>
  <c r="H44" i="18"/>
  <c r="F44" i="18"/>
  <c r="D44" i="18"/>
  <c r="N43" i="18"/>
  <c r="L43" i="18"/>
  <c r="J43" i="18"/>
  <c r="H43" i="18"/>
  <c r="D43" i="18"/>
  <c r="F43" i="18" s="1"/>
  <c r="N42" i="18"/>
  <c r="L42" i="18"/>
  <c r="J42" i="18"/>
  <c r="H42" i="18"/>
  <c r="F42" i="18"/>
  <c r="D42" i="18"/>
  <c r="N41" i="18"/>
  <c r="L41" i="18"/>
  <c r="J41" i="18"/>
  <c r="H41" i="18"/>
  <c r="D41" i="18"/>
  <c r="F41" i="18" s="1"/>
  <c r="N40" i="18"/>
  <c r="L40" i="18"/>
  <c r="J40" i="18"/>
  <c r="H40" i="18"/>
  <c r="F40" i="18"/>
  <c r="D40" i="18"/>
  <c r="N39" i="18"/>
  <c r="L39" i="18"/>
  <c r="J39" i="18"/>
  <c r="H39" i="18"/>
  <c r="D39" i="18"/>
  <c r="F39" i="18" s="1"/>
  <c r="N38" i="18"/>
  <c r="L38" i="18"/>
  <c r="J38" i="18"/>
  <c r="H38" i="18"/>
  <c r="F38" i="18"/>
  <c r="D38" i="18"/>
  <c r="N37" i="18"/>
  <c r="L37" i="18"/>
  <c r="J37" i="18"/>
  <c r="H37" i="18"/>
  <c r="D37" i="18"/>
  <c r="F37" i="18" s="1"/>
  <c r="N36" i="18"/>
  <c r="L36" i="18"/>
  <c r="J36" i="18"/>
  <c r="H36" i="18"/>
  <c r="F36" i="18"/>
  <c r="D36" i="18"/>
  <c r="N35" i="18"/>
  <c r="L35" i="18"/>
  <c r="J35" i="18"/>
  <c r="H35" i="18"/>
  <c r="D35" i="18"/>
  <c r="F35" i="18" s="1"/>
  <c r="N34" i="18"/>
  <c r="L34" i="18"/>
  <c r="J34" i="18"/>
  <c r="H34" i="18"/>
  <c r="F34" i="18"/>
  <c r="D34" i="18"/>
  <c r="N33" i="18"/>
  <c r="L33" i="18"/>
  <c r="J33" i="18"/>
  <c r="H33" i="18"/>
  <c r="D33" i="18"/>
  <c r="F33" i="18" s="1"/>
  <c r="N32" i="18"/>
  <c r="L32" i="18"/>
  <c r="J32" i="18"/>
  <c r="H32" i="18"/>
  <c r="F32" i="18"/>
  <c r="D32" i="18"/>
  <c r="L31" i="18"/>
  <c r="J31" i="18"/>
  <c r="H31" i="18"/>
  <c r="D31" i="18"/>
  <c r="F31" i="18" s="1"/>
  <c r="N30" i="18"/>
  <c r="L30" i="18"/>
  <c r="J30" i="18"/>
  <c r="H30" i="18"/>
  <c r="D30" i="18"/>
  <c r="F30" i="18" s="1"/>
  <c r="N29" i="18"/>
  <c r="L29" i="18"/>
  <c r="J29" i="18"/>
  <c r="H29" i="18"/>
  <c r="D29" i="18"/>
  <c r="F29" i="18" s="1"/>
  <c r="N28" i="18"/>
  <c r="L28" i="18"/>
  <c r="J28" i="18"/>
  <c r="H28" i="18"/>
  <c r="D28" i="18"/>
  <c r="F28" i="18" s="1"/>
  <c r="N27" i="18"/>
  <c r="L27" i="18"/>
  <c r="J27" i="18"/>
  <c r="H27" i="18"/>
  <c r="D27" i="18"/>
  <c r="F27" i="18" s="1"/>
  <c r="N26" i="18"/>
  <c r="L26" i="18"/>
  <c r="J26" i="18"/>
  <c r="H26" i="18"/>
  <c r="D26" i="18"/>
  <c r="F26" i="18" s="1"/>
  <c r="N25" i="18"/>
  <c r="L25" i="18"/>
  <c r="J25" i="18"/>
  <c r="H25" i="18"/>
  <c r="D25" i="18"/>
  <c r="F25" i="18" s="1"/>
  <c r="N24" i="18"/>
  <c r="L24" i="18"/>
  <c r="J24" i="18"/>
  <c r="H24" i="18"/>
  <c r="D24" i="18"/>
  <c r="F24" i="18" s="1"/>
  <c r="N23" i="18"/>
  <c r="L23" i="18"/>
  <c r="J23" i="18"/>
  <c r="H23" i="18"/>
  <c r="D23" i="18"/>
  <c r="F23" i="18" s="1"/>
  <c r="N22" i="18"/>
  <c r="L22" i="18"/>
  <c r="J22" i="18"/>
  <c r="H22" i="18"/>
  <c r="D22" i="18"/>
  <c r="F22" i="18" s="1"/>
  <c r="N21" i="18"/>
  <c r="L21" i="18"/>
  <c r="J21" i="18"/>
  <c r="H21" i="18"/>
  <c r="D21" i="18"/>
  <c r="F21" i="18" s="1"/>
  <c r="N20" i="18"/>
  <c r="L20" i="18"/>
  <c r="J20" i="18"/>
  <c r="H20" i="18"/>
  <c r="D20" i="18"/>
  <c r="F20" i="18" s="1"/>
  <c r="N19" i="18"/>
  <c r="L19" i="18"/>
  <c r="J19" i="18"/>
  <c r="H19" i="18"/>
  <c r="D19" i="18"/>
  <c r="F19" i="18" s="1"/>
  <c r="N18" i="18"/>
  <c r="L18" i="18"/>
  <c r="J18" i="18"/>
  <c r="H18" i="18"/>
  <c r="D18" i="18"/>
  <c r="F18" i="18" s="1"/>
  <c r="N17" i="18"/>
  <c r="L17" i="18"/>
  <c r="J17" i="18"/>
  <c r="H17" i="18"/>
  <c r="D17" i="18"/>
  <c r="F17" i="18" s="1"/>
  <c r="N16" i="18"/>
  <c r="L16" i="18"/>
  <c r="J16" i="18"/>
  <c r="H16" i="18"/>
  <c r="D16" i="18"/>
  <c r="F16" i="18" s="1"/>
  <c r="N15" i="18"/>
  <c r="L15" i="18"/>
  <c r="J15" i="18"/>
  <c r="H15" i="18"/>
  <c r="D15" i="18"/>
  <c r="F15" i="18" s="1"/>
  <c r="N14" i="18"/>
  <c r="L14" i="18"/>
  <c r="J14" i="18"/>
  <c r="H14" i="18"/>
  <c r="D14" i="18"/>
  <c r="F14" i="18" s="1"/>
  <c r="N13" i="18"/>
  <c r="L13" i="18"/>
  <c r="J13" i="18"/>
  <c r="H13" i="18"/>
  <c r="D13" i="18"/>
  <c r="F13" i="18" s="1"/>
  <c r="N12" i="18"/>
  <c r="N61" i="18" s="1"/>
  <c r="L12" i="18"/>
  <c r="L61" i="18" s="1"/>
  <c r="J12" i="18"/>
  <c r="H12" i="18"/>
  <c r="D12" i="18"/>
  <c r="F12" i="18" s="1"/>
  <c r="N11" i="18"/>
  <c r="L11" i="18"/>
  <c r="J11" i="18"/>
  <c r="J61" i="18" s="1"/>
  <c r="H11" i="18"/>
  <c r="H61" i="18" s="1"/>
  <c r="D11" i="18"/>
  <c r="F11" i="18" s="1"/>
  <c r="F61" i="18" s="1"/>
  <c r="F64" i="18" s="1"/>
  <c r="F70" i="18" s="1"/>
  <c r="N62" i="17"/>
  <c r="L62" i="17"/>
  <c r="J62" i="17"/>
  <c r="H62" i="17"/>
  <c r="F62" i="17"/>
  <c r="A57" i="17"/>
  <c r="A58" i="17" s="1"/>
  <c r="A59" i="17" s="1"/>
  <c r="A60" i="17" s="1"/>
  <c r="A61" i="17" s="1"/>
  <c r="A15" i="17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14" i="17"/>
  <c r="A13" i="17"/>
  <c r="F21" i="16" l="1"/>
  <c r="F46" i="14" l="1"/>
  <c r="F27" i="14"/>
  <c r="M67" i="14"/>
  <c r="K67" i="14"/>
  <c r="I67" i="14"/>
  <c r="G67" i="14"/>
  <c r="E67" i="14"/>
  <c r="C67" i="14"/>
  <c r="N66" i="14"/>
  <c r="L66" i="14"/>
  <c r="J66" i="14"/>
  <c r="H66" i="14"/>
  <c r="D66" i="14"/>
  <c r="N65" i="14"/>
  <c r="L65" i="14"/>
  <c r="J65" i="14"/>
  <c r="H65" i="14"/>
  <c r="D65" i="14"/>
  <c r="N64" i="14"/>
  <c r="L64" i="14"/>
  <c r="J64" i="14"/>
  <c r="H64" i="14"/>
  <c r="D64" i="14"/>
  <c r="N63" i="14"/>
  <c r="L63" i="14"/>
  <c r="J63" i="14"/>
  <c r="H63" i="14"/>
  <c r="D63" i="14"/>
  <c r="N62" i="14"/>
  <c r="L62" i="14"/>
  <c r="J62" i="14"/>
  <c r="H62" i="14"/>
  <c r="D62" i="14"/>
  <c r="N61" i="14"/>
  <c r="L61" i="14"/>
  <c r="J61" i="14"/>
  <c r="H61" i="14"/>
  <c r="D61" i="14"/>
  <c r="N60" i="14"/>
  <c r="L60" i="14"/>
  <c r="J60" i="14"/>
  <c r="H60" i="14"/>
  <c r="D60" i="14"/>
  <c r="N59" i="14"/>
  <c r="L59" i="14"/>
  <c r="J59" i="14"/>
  <c r="H59" i="14"/>
  <c r="N58" i="14"/>
  <c r="L58" i="14"/>
  <c r="J58" i="14"/>
  <c r="H58" i="14"/>
  <c r="D58" i="14"/>
  <c r="N57" i="14"/>
  <c r="L57" i="14"/>
  <c r="J57" i="14"/>
  <c r="H57" i="14"/>
  <c r="D57" i="14"/>
  <c r="N56" i="14"/>
  <c r="L56" i="14"/>
  <c r="J56" i="14"/>
  <c r="H56" i="14"/>
  <c r="D56" i="14"/>
  <c r="N55" i="14"/>
  <c r="L55" i="14"/>
  <c r="J55" i="14"/>
  <c r="H55" i="14"/>
  <c r="D55" i="14"/>
  <c r="N54" i="14"/>
  <c r="L54" i="14"/>
  <c r="J54" i="14"/>
  <c r="H54" i="14"/>
  <c r="D54" i="14"/>
  <c r="N53" i="14"/>
  <c r="L53" i="14"/>
  <c r="J53" i="14"/>
  <c r="H53" i="14"/>
  <c r="D53" i="14"/>
  <c r="N52" i="14"/>
  <c r="L52" i="14"/>
  <c r="J52" i="14"/>
  <c r="H52" i="14"/>
  <c r="D52" i="14"/>
  <c r="N51" i="14"/>
  <c r="L51" i="14"/>
  <c r="J51" i="14"/>
  <c r="H51" i="14"/>
  <c r="N50" i="14"/>
  <c r="L50" i="14"/>
  <c r="J50" i="14"/>
  <c r="H50" i="14"/>
  <c r="F50" i="14" s="1"/>
  <c r="N49" i="14"/>
  <c r="L49" i="14"/>
  <c r="J49" i="14"/>
  <c r="H49" i="14"/>
  <c r="D49" i="14"/>
  <c r="N48" i="14"/>
  <c r="L48" i="14"/>
  <c r="J48" i="14"/>
  <c r="H48" i="14"/>
  <c r="D48" i="14"/>
  <c r="N47" i="14"/>
  <c r="L47" i="14"/>
  <c r="J47" i="14"/>
  <c r="H47" i="14"/>
  <c r="D47" i="14"/>
  <c r="N46" i="14"/>
  <c r="L46" i="14"/>
  <c r="J46" i="14"/>
  <c r="H46" i="14"/>
  <c r="D46" i="14"/>
  <c r="N45" i="14"/>
  <c r="L45" i="14"/>
  <c r="J45" i="14"/>
  <c r="H45" i="14"/>
  <c r="D45" i="14"/>
  <c r="N44" i="14"/>
  <c r="L44" i="14"/>
  <c r="J44" i="14"/>
  <c r="H44" i="14"/>
  <c r="D44" i="14"/>
  <c r="N43" i="14"/>
  <c r="L43" i="14"/>
  <c r="J43" i="14"/>
  <c r="H43" i="14"/>
  <c r="D43" i="14"/>
  <c r="N42" i="14"/>
  <c r="L42" i="14"/>
  <c r="J42" i="14"/>
  <c r="H42" i="14"/>
  <c r="D42" i="14"/>
  <c r="N41" i="14"/>
  <c r="L41" i="14"/>
  <c r="J41" i="14"/>
  <c r="H41" i="14"/>
  <c r="D41" i="14"/>
  <c r="N40" i="14"/>
  <c r="L40" i="14"/>
  <c r="J40" i="14"/>
  <c r="H40" i="14"/>
  <c r="D40" i="14"/>
  <c r="N39" i="14"/>
  <c r="L39" i="14"/>
  <c r="J39" i="14"/>
  <c r="H39" i="14"/>
  <c r="D39" i="14"/>
  <c r="N38" i="14"/>
  <c r="L38" i="14"/>
  <c r="J38" i="14"/>
  <c r="H38" i="14"/>
  <c r="D38" i="14"/>
  <c r="N37" i="14"/>
  <c r="L37" i="14"/>
  <c r="J37" i="14"/>
  <c r="H37" i="14"/>
  <c r="D37" i="14"/>
  <c r="N36" i="14"/>
  <c r="L36" i="14"/>
  <c r="J36" i="14"/>
  <c r="H36" i="14"/>
  <c r="D36" i="14"/>
  <c r="N35" i="14"/>
  <c r="L35" i="14"/>
  <c r="J35" i="14"/>
  <c r="H35" i="14"/>
  <c r="D35" i="14"/>
  <c r="N34" i="14"/>
  <c r="L34" i="14"/>
  <c r="J34" i="14"/>
  <c r="H34" i="14"/>
  <c r="D34" i="14"/>
  <c r="N33" i="14"/>
  <c r="L33" i="14"/>
  <c r="J33" i="14"/>
  <c r="H33" i="14"/>
  <c r="F33" i="14" s="1"/>
  <c r="D33" i="14"/>
  <c r="N32" i="14"/>
  <c r="L32" i="14"/>
  <c r="J32" i="14"/>
  <c r="H32" i="14"/>
  <c r="D32" i="14"/>
  <c r="N31" i="14"/>
  <c r="L31" i="14"/>
  <c r="J31" i="14"/>
  <c r="H31" i="14"/>
  <c r="D31" i="14"/>
  <c r="N30" i="14"/>
  <c r="L30" i="14"/>
  <c r="J30" i="14"/>
  <c r="H30" i="14"/>
  <c r="D30" i="14"/>
  <c r="N29" i="14"/>
  <c r="L29" i="14"/>
  <c r="J29" i="14"/>
  <c r="H29" i="14"/>
  <c r="F29" i="14" s="1"/>
  <c r="D29" i="14"/>
  <c r="N28" i="14"/>
  <c r="L28" i="14"/>
  <c r="J28" i="14"/>
  <c r="H28" i="14"/>
  <c r="D28" i="14"/>
  <c r="N27" i="14"/>
  <c r="L27" i="14"/>
  <c r="J27" i="14"/>
  <c r="H27" i="14"/>
  <c r="D27" i="14"/>
  <c r="N26" i="14"/>
  <c r="L26" i="14"/>
  <c r="J26" i="14"/>
  <c r="H26" i="14"/>
  <c r="D26" i="14"/>
  <c r="N25" i="14"/>
  <c r="L25" i="14"/>
  <c r="J25" i="14"/>
  <c r="H25" i="14"/>
  <c r="D25" i="14"/>
  <c r="N24" i="14"/>
  <c r="L24" i="14"/>
  <c r="J24" i="14"/>
  <c r="H24" i="14"/>
  <c r="D24" i="14"/>
  <c r="N23" i="14"/>
  <c r="L23" i="14"/>
  <c r="J23" i="14"/>
  <c r="H23" i="14"/>
  <c r="D23" i="14"/>
  <c r="N22" i="14"/>
  <c r="L22" i="14"/>
  <c r="J22" i="14"/>
  <c r="H22" i="14"/>
  <c r="D22" i="14"/>
  <c r="N21" i="14"/>
  <c r="L21" i="14"/>
  <c r="J21" i="14"/>
  <c r="H21" i="14"/>
  <c r="D21" i="14"/>
  <c r="N20" i="14"/>
  <c r="L20" i="14"/>
  <c r="J20" i="14"/>
  <c r="H20" i="14"/>
  <c r="D20" i="14"/>
  <c r="N19" i="14"/>
  <c r="L19" i="14"/>
  <c r="J19" i="14"/>
  <c r="H19" i="14"/>
  <c r="D19" i="14"/>
  <c r="N18" i="14"/>
  <c r="L18" i="14"/>
  <c r="J18" i="14"/>
  <c r="H18" i="14"/>
  <c r="D18" i="14"/>
  <c r="N17" i="14"/>
  <c r="L17" i="14"/>
  <c r="J17" i="14"/>
  <c r="H17" i="14"/>
  <c r="D17" i="14"/>
  <c r="N16" i="14"/>
  <c r="L16" i="14"/>
  <c r="J16" i="14"/>
  <c r="H16" i="14"/>
  <c r="D16" i="14"/>
  <c r="N15" i="14"/>
  <c r="L15" i="14"/>
  <c r="J15" i="14"/>
  <c r="H15" i="14"/>
  <c r="D15" i="14"/>
  <c r="N14" i="14"/>
  <c r="L14" i="14"/>
  <c r="J14" i="14"/>
  <c r="H14" i="14"/>
  <c r="D14" i="14"/>
  <c r="N13" i="14"/>
  <c r="L13" i="14"/>
  <c r="J13" i="14"/>
  <c r="H13" i="14"/>
  <c r="D13" i="14"/>
  <c r="F65" i="14" l="1"/>
  <c r="F61" i="14"/>
  <c r="F59" i="14"/>
  <c r="F40" i="14"/>
  <c r="F35" i="14"/>
  <c r="F14" i="14"/>
  <c r="F17" i="14"/>
  <c r="F18" i="14"/>
  <c r="F21" i="14"/>
  <c r="F22" i="14"/>
  <c r="F25" i="14"/>
  <c r="F26" i="14"/>
  <c r="F37" i="14"/>
  <c r="F41" i="14"/>
  <c r="F45" i="14"/>
  <c r="F48" i="14"/>
  <c r="F49" i="14"/>
  <c r="F53" i="14"/>
  <c r="F54" i="14"/>
  <c r="F57" i="14"/>
  <c r="F58" i="14"/>
  <c r="J67" i="14"/>
  <c r="F31" i="14"/>
  <c r="F43" i="14"/>
  <c r="F63" i="14"/>
  <c r="F32" i="14"/>
  <c r="F39" i="14"/>
  <c r="F64" i="14"/>
  <c r="L67" i="14"/>
  <c r="F30" i="14"/>
  <c r="F38" i="14"/>
  <c r="F62" i="14"/>
  <c r="D67" i="14"/>
  <c r="N67" i="14"/>
  <c r="F15" i="14"/>
  <c r="F16" i="14"/>
  <c r="F19" i="14"/>
  <c r="F20" i="14"/>
  <c r="F23" i="14"/>
  <c r="F24" i="14"/>
  <c r="F28" i="14"/>
  <c r="F36" i="14"/>
  <c r="F44" i="14"/>
  <c r="F47" i="14"/>
  <c r="F51" i="14"/>
  <c r="F52" i="14"/>
  <c r="F55" i="14"/>
  <c r="F56" i="14"/>
  <c r="F60" i="14"/>
  <c r="H67" i="14"/>
  <c r="F34" i="14"/>
  <c r="F42" i="14"/>
  <c r="F66" i="14"/>
  <c r="F13" i="14"/>
  <c r="F45" i="6"/>
  <c r="N83" i="12"/>
  <c r="L83" i="12"/>
  <c r="P81" i="12"/>
  <c r="P80" i="12"/>
  <c r="I80" i="12"/>
  <c r="F80" i="12"/>
  <c r="P79" i="12"/>
  <c r="I79" i="12"/>
  <c r="F79" i="12"/>
  <c r="P78" i="12"/>
  <c r="I78" i="12"/>
  <c r="F78" i="12"/>
  <c r="P77" i="12"/>
  <c r="I77" i="12"/>
  <c r="F77" i="12"/>
  <c r="P76" i="12"/>
  <c r="I76" i="12"/>
  <c r="F76" i="12"/>
  <c r="P75" i="12"/>
  <c r="I75" i="12"/>
  <c r="F75" i="12"/>
  <c r="P74" i="12"/>
  <c r="I74" i="12"/>
  <c r="F74" i="12"/>
  <c r="P73" i="12"/>
  <c r="I73" i="12"/>
  <c r="F73" i="12"/>
  <c r="P72" i="12"/>
  <c r="I72" i="12"/>
  <c r="F72" i="12"/>
  <c r="P71" i="12"/>
  <c r="I71" i="12"/>
  <c r="F71" i="12"/>
  <c r="P70" i="12"/>
  <c r="I70" i="12"/>
  <c r="F70" i="12"/>
  <c r="P69" i="12"/>
  <c r="I69" i="12"/>
  <c r="F69" i="12"/>
  <c r="P68" i="12"/>
  <c r="I68" i="12"/>
  <c r="F68" i="12"/>
  <c r="P67" i="12"/>
  <c r="I67" i="12"/>
  <c r="F67" i="12"/>
  <c r="P66" i="12"/>
  <c r="I66" i="12"/>
  <c r="F66" i="12"/>
  <c r="P65" i="12"/>
  <c r="I65" i="12"/>
  <c r="F65" i="12"/>
  <c r="P64" i="12"/>
  <c r="P83" i="12" s="1"/>
  <c r="I64" i="12"/>
  <c r="I83" i="12" s="1"/>
  <c r="F64" i="12"/>
  <c r="F83" i="12" s="1"/>
  <c r="L121" i="8"/>
  <c r="H121" i="8"/>
  <c r="J120" i="8"/>
  <c r="J121" i="8" s="1"/>
  <c r="F120" i="8"/>
  <c r="F121" i="8" s="1"/>
  <c r="P102" i="8"/>
  <c r="P103" i="8" s="1"/>
  <c r="N102" i="8"/>
  <c r="L102" i="8"/>
  <c r="I102" i="8"/>
  <c r="F102" i="8"/>
  <c r="N101" i="8"/>
  <c r="N103" i="8" s="1"/>
  <c r="L101" i="8"/>
  <c r="L103" i="8" s="1"/>
  <c r="I101" i="8"/>
  <c r="I103" i="8" s="1"/>
  <c r="F101" i="8"/>
  <c r="F103" i="8" s="1"/>
  <c r="J84" i="8"/>
  <c r="H84" i="8"/>
  <c r="L83" i="8"/>
  <c r="F83" i="8"/>
  <c r="L82" i="8"/>
  <c r="F82" i="8"/>
  <c r="L81" i="8"/>
  <c r="F81" i="8"/>
  <c r="L80" i="8"/>
  <c r="F80" i="8"/>
  <c r="L79" i="8"/>
  <c r="F79" i="8"/>
  <c r="L78" i="8"/>
  <c r="F78" i="8"/>
  <c r="L77" i="8"/>
  <c r="F77" i="8"/>
  <c r="L76" i="8"/>
  <c r="L84" i="8" s="1"/>
  <c r="F76" i="8"/>
  <c r="K48" i="12"/>
  <c r="H48" i="12"/>
  <c r="O44" i="12"/>
  <c r="M44" i="12"/>
  <c r="F44" i="12"/>
  <c r="O43" i="12"/>
  <c r="M43" i="12"/>
  <c r="F43" i="12"/>
  <c r="O42" i="12"/>
  <c r="M42" i="12"/>
  <c r="F42" i="12"/>
  <c r="O41" i="12"/>
  <c r="M41" i="12"/>
  <c r="F41" i="12"/>
  <c r="O40" i="12"/>
  <c r="M40" i="12"/>
  <c r="F40" i="12"/>
  <c r="O39" i="12"/>
  <c r="M39" i="12"/>
  <c r="F39" i="12"/>
  <c r="O38" i="12"/>
  <c r="M38" i="12"/>
  <c r="F38" i="12"/>
  <c r="O37" i="12"/>
  <c r="M37" i="12"/>
  <c r="F37" i="12"/>
  <c r="O36" i="12"/>
  <c r="M36" i="12"/>
  <c r="F36" i="12"/>
  <c r="O35" i="12"/>
  <c r="M35" i="12"/>
  <c r="F35" i="12"/>
  <c r="O34" i="12"/>
  <c r="M34" i="12"/>
  <c r="F34" i="12"/>
  <c r="O33" i="12"/>
  <c r="M33" i="12"/>
  <c r="F33" i="12"/>
  <c r="O32" i="12"/>
  <c r="M32" i="12"/>
  <c r="F32" i="12"/>
  <c r="O31" i="12"/>
  <c r="M31" i="12"/>
  <c r="F31" i="12"/>
  <c r="O30" i="12"/>
  <c r="M30" i="12"/>
  <c r="F30" i="12"/>
  <c r="O29" i="12"/>
  <c r="M29" i="12"/>
  <c r="F29" i="12"/>
  <c r="O28" i="12"/>
  <c r="M28" i="12"/>
  <c r="F28" i="12"/>
  <c r="O27" i="12"/>
  <c r="M27" i="12"/>
  <c r="F27" i="12"/>
  <c r="O26" i="12"/>
  <c r="M26" i="12"/>
  <c r="F26" i="12"/>
  <c r="O25" i="12"/>
  <c r="M25" i="12"/>
  <c r="F25" i="12"/>
  <c r="O24" i="12"/>
  <c r="M24" i="12"/>
  <c r="F24" i="12"/>
  <c r="O23" i="12"/>
  <c r="M23" i="12"/>
  <c r="F23" i="12"/>
  <c r="O22" i="12"/>
  <c r="M22" i="12"/>
  <c r="F22" i="12"/>
  <c r="O21" i="12"/>
  <c r="M21" i="12"/>
  <c r="F21" i="12"/>
  <c r="O20" i="12"/>
  <c r="M20" i="12"/>
  <c r="F20" i="12"/>
  <c r="O19" i="12"/>
  <c r="M19" i="12"/>
  <c r="F19" i="12"/>
  <c r="O18" i="12"/>
  <c r="M18" i="12"/>
  <c r="F18" i="12"/>
  <c r="O17" i="12"/>
  <c r="M17" i="12"/>
  <c r="F17" i="12"/>
  <c r="O16" i="12"/>
  <c r="M16" i="12"/>
  <c r="F16" i="12"/>
  <c r="O15" i="12"/>
  <c r="M15" i="12"/>
  <c r="F15" i="12"/>
  <c r="O14" i="12"/>
  <c r="M14" i="12"/>
  <c r="F14" i="12"/>
  <c r="O13" i="12"/>
  <c r="M13" i="12"/>
  <c r="F13" i="12"/>
  <c r="O12" i="12"/>
  <c r="M12" i="12"/>
  <c r="F12" i="12"/>
  <c r="O11" i="12"/>
  <c r="O48" i="12" s="1"/>
  <c r="M11" i="12"/>
  <c r="M48" i="12" s="1"/>
  <c r="F11" i="12"/>
  <c r="F48" i="12" s="1"/>
  <c r="N59" i="8"/>
  <c r="L59" i="8"/>
  <c r="F59" i="8"/>
  <c r="N58" i="8"/>
  <c r="L58" i="8"/>
  <c r="F58" i="8"/>
  <c r="N57" i="8"/>
  <c r="L57" i="8"/>
  <c r="F57" i="8"/>
  <c r="N56" i="8"/>
  <c r="L56" i="8"/>
  <c r="F56" i="8"/>
  <c r="N55" i="8"/>
  <c r="L55" i="8"/>
  <c r="F55" i="8"/>
  <c r="N54" i="8"/>
  <c r="L54" i="8"/>
  <c r="F54" i="8"/>
  <c r="N53" i="8"/>
  <c r="H53" i="8"/>
  <c r="F53" i="8"/>
  <c r="N52" i="8"/>
  <c r="H52" i="8"/>
  <c r="F52" i="8"/>
  <c r="N51" i="8"/>
  <c r="H51" i="8"/>
  <c r="F51" i="8"/>
  <c r="N50" i="8"/>
  <c r="L50" i="8"/>
  <c r="F50" i="8"/>
  <c r="N49" i="8"/>
  <c r="H49" i="8"/>
  <c r="F49" i="8"/>
  <c r="N48" i="8"/>
  <c r="H48" i="8"/>
  <c r="F48" i="8"/>
  <c r="N47" i="8"/>
  <c r="H47" i="8"/>
  <c r="F47" i="8"/>
  <c r="N46" i="8"/>
  <c r="H46" i="8"/>
  <c r="F46" i="8"/>
  <c r="N45" i="8"/>
  <c r="H45" i="8"/>
  <c r="F45" i="8"/>
  <c r="N44" i="8"/>
  <c r="L44" i="8"/>
  <c r="F44" i="8"/>
  <c r="N43" i="8"/>
  <c r="H43" i="8"/>
  <c r="F43" i="8"/>
  <c r="N42" i="8"/>
  <c r="H42" i="8"/>
  <c r="F42" i="8"/>
  <c r="N41" i="8"/>
  <c r="H41" i="8"/>
  <c r="F41" i="8"/>
  <c r="N40" i="8"/>
  <c r="H40" i="8"/>
  <c r="F40" i="8"/>
  <c r="N39" i="8"/>
  <c r="H39" i="8"/>
  <c r="F39" i="8"/>
  <c r="N38" i="8"/>
  <c r="L38" i="8"/>
  <c r="F38" i="8"/>
  <c r="N37" i="8"/>
  <c r="L37" i="8"/>
  <c r="F37" i="8"/>
  <c r="N36" i="8"/>
  <c r="L36" i="8"/>
  <c r="F36" i="8"/>
  <c r="N35" i="8"/>
  <c r="H35" i="8"/>
  <c r="F35" i="8"/>
  <c r="N34" i="8"/>
  <c r="H34" i="8"/>
  <c r="F34" i="8"/>
  <c r="N33" i="8"/>
  <c r="L33" i="8"/>
  <c r="F33" i="8"/>
  <c r="N32" i="8"/>
  <c r="L32" i="8"/>
  <c r="F32" i="8"/>
  <c r="N31" i="8"/>
  <c r="L31" i="8"/>
  <c r="F31" i="8"/>
  <c r="N30" i="8"/>
  <c r="L30" i="8"/>
  <c r="F30" i="8"/>
  <c r="N29" i="8"/>
  <c r="L29" i="8"/>
  <c r="F29" i="8"/>
  <c r="N28" i="8"/>
  <c r="H28" i="8"/>
  <c r="F28" i="8"/>
  <c r="N27" i="8"/>
  <c r="H27" i="8"/>
  <c r="F27" i="8"/>
  <c r="N26" i="8"/>
  <c r="H26" i="8"/>
  <c r="F26" i="8"/>
  <c r="N25" i="8"/>
  <c r="H25" i="8"/>
  <c r="F25" i="8"/>
  <c r="N24" i="8"/>
  <c r="H24" i="8"/>
  <c r="F24" i="8"/>
  <c r="N23" i="8"/>
  <c r="H23" i="8"/>
  <c r="F23" i="8"/>
  <c r="N22" i="8"/>
  <c r="L22" i="8"/>
  <c r="F22" i="8"/>
  <c r="N21" i="8"/>
  <c r="L21" i="8"/>
  <c r="F21" i="8"/>
  <c r="N20" i="8"/>
  <c r="L20" i="8"/>
  <c r="F20" i="8"/>
  <c r="N19" i="8"/>
  <c r="H19" i="8"/>
  <c r="F19" i="8"/>
  <c r="N18" i="8"/>
  <c r="H18" i="8"/>
  <c r="F18" i="8"/>
  <c r="N17" i="8"/>
  <c r="H17" i="8"/>
  <c r="F17" i="8"/>
  <c r="N16" i="8"/>
  <c r="H16" i="8"/>
  <c r="F16" i="8"/>
  <c r="N15" i="8"/>
  <c r="H15" i="8"/>
  <c r="F15" i="8"/>
  <c r="L14" i="8"/>
  <c r="F14" i="8"/>
  <c r="L13" i="8"/>
  <c r="F13" i="8"/>
  <c r="L12" i="8"/>
  <c r="L11" i="8"/>
  <c r="F67" i="14" l="1"/>
  <c r="H60" i="8"/>
  <c r="N60" i="8"/>
  <c r="N84" i="8"/>
  <c r="F84" i="8"/>
  <c r="N121" i="8"/>
  <c r="L60" i="8"/>
  <c r="F60" i="8"/>
  <c r="M72" i="7"/>
  <c r="K72" i="7"/>
  <c r="I72" i="7"/>
  <c r="G72" i="7"/>
  <c r="N71" i="7"/>
  <c r="L71" i="7"/>
  <c r="J71" i="7"/>
  <c r="H71" i="7"/>
  <c r="F71" i="7"/>
  <c r="D71" i="7"/>
  <c r="N70" i="7"/>
  <c r="L70" i="7"/>
  <c r="J70" i="7"/>
  <c r="H70" i="7"/>
  <c r="F70" i="7"/>
  <c r="D70" i="7"/>
  <c r="N69" i="7"/>
  <c r="L69" i="7"/>
  <c r="J69" i="7"/>
  <c r="F69" i="7"/>
  <c r="D69" i="7"/>
  <c r="N68" i="7"/>
  <c r="L68" i="7"/>
  <c r="J68" i="7"/>
  <c r="H68" i="7"/>
  <c r="D68" i="7"/>
  <c r="F68" i="7" s="1"/>
  <c r="N67" i="7"/>
  <c r="L67" i="7"/>
  <c r="J67" i="7"/>
  <c r="H67" i="7"/>
  <c r="D67" i="7"/>
  <c r="F67" i="7" s="1"/>
  <c r="N66" i="7"/>
  <c r="L66" i="7"/>
  <c r="J66" i="7"/>
  <c r="H66" i="7"/>
  <c r="D66" i="7"/>
  <c r="F66" i="7" s="1"/>
  <c r="N65" i="7"/>
  <c r="L65" i="7"/>
  <c r="J65" i="7"/>
  <c r="H65" i="7"/>
  <c r="F65" i="7"/>
  <c r="D65" i="7"/>
  <c r="N64" i="7"/>
  <c r="L64" i="7"/>
  <c r="J64" i="7"/>
  <c r="H64" i="7"/>
  <c r="F64" i="7"/>
  <c r="D64" i="7"/>
  <c r="N63" i="7"/>
  <c r="L63" i="7"/>
  <c r="J63" i="7"/>
  <c r="H63" i="7"/>
  <c r="D63" i="7"/>
  <c r="F63" i="7" s="1"/>
  <c r="N62" i="7"/>
  <c r="L62" i="7"/>
  <c r="J62" i="7"/>
  <c r="H62" i="7"/>
  <c r="F62" i="7"/>
  <c r="D62" i="7"/>
  <c r="N61" i="7"/>
  <c r="L61" i="7"/>
  <c r="J61" i="7"/>
  <c r="H61" i="7"/>
  <c r="F61" i="7"/>
  <c r="D61" i="7"/>
  <c r="N60" i="7"/>
  <c r="L60" i="7"/>
  <c r="J60" i="7"/>
  <c r="H60" i="7"/>
  <c r="F60" i="7"/>
  <c r="D60" i="7"/>
  <c r="N59" i="7"/>
  <c r="L59" i="7"/>
  <c r="J59" i="7"/>
  <c r="H59" i="7"/>
  <c r="D59" i="7"/>
  <c r="F59" i="7" s="1"/>
  <c r="N58" i="7"/>
  <c r="L58" i="7"/>
  <c r="J58" i="7"/>
  <c r="H58" i="7"/>
  <c r="F58" i="7"/>
  <c r="D58" i="7"/>
  <c r="N57" i="7"/>
  <c r="L57" i="7"/>
  <c r="J57" i="7"/>
  <c r="H57" i="7"/>
  <c r="F57" i="7"/>
  <c r="D57" i="7"/>
  <c r="N56" i="7"/>
  <c r="L56" i="7"/>
  <c r="J56" i="7"/>
  <c r="H56" i="7"/>
  <c r="F56" i="7"/>
  <c r="D56" i="7"/>
  <c r="N55" i="7"/>
  <c r="L55" i="7"/>
  <c r="J55" i="7"/>
  <c r="H55" i="7"/>
  <c r="D55" i="7"/>
  <c r="F55" i="7" s="1"/>
  <c r="N54" i="7"/>
  <c r="L54" i="7"/>
  <c r="J54" i="7"/>
  <c r="H54" i="7"/>
  <c r="F54" i="7"/>
  <c r="D54" i="7"/>
  <c r="N53" i="7"/>
  <c r="L53" i="7"/>
  <c r="J53" i="7"/>
  <c r="H53" i="7"/>
  <c r="F53" i="7"/>
  <c r="D53" i="7"/>
  <c r="N52" i="7"/>
  <c r="L52" i="7"/>
  <c r="J52" i="7"/>
  <c r="H52" i="7"/>
  <c r="F52" i="7"/>
  <c r="D52" i="7"/>
  <c r="N51" i="7"/>
  <c r="L51" i="7"/>
  <c r="J51" i="7"/>
  <c r="H51" i="7"/>
  <c r="D51" i="7"/>
  <c r="F51" i="7" s="1"/>
  <c r="N50" i="7"/>
  <c r="L50" i="7"/>
  <c r="J50" i="7"/>
  <c r="H50" i="7"/>
  <c r="F50" i="7"/>
  <c r="D50" i="7"/>
  <c r="N49" i="7"/>
  <c r="J49" i="7"/>
  <c r="H49" i="7"/>
  <c r="F49" i="7"/>
  <c r="D49" i="7"/>
  <c r="N48" i="7"/>
  <c r="L48" i="7"/>
  <c r="J48" i="7"/>
  <c r="H48" i="7"/>
  <c r="D48" i="7"/>
  <c r="F48" i="7" s="1"/>
  <c r="N47" i="7"/>
  <c r="L47" i="7"/>
  <c r="J47" i="7"/>
  <c r="H47" i="7"/>
  <c r="F47" i="7"/>
  <c r="D47" i="7"/>
  <c r="N46" i="7"/>
  <c r="L46" i="7"/>
  <c r="J46" i="7"/>
  <c r="H46" i="7"/>
  <c r="F46" i="7"/>
  <c r="D46" i="7"/>
  <c r="N45" i="7"/>
  <c r="L45" i="7"/>
  <c r="J45" i="7"/>
  <c r="H45" i="7"/>
  <c r="F45" i="7"/>
  <c r="D45" i="7"/>
  <c r="N44" i="7"/>
  <c r="L44" i="7"/>
  <c r="J44" i="7"/>
  <c r="H44" i="7"/>
  <c r="D44" i="7"/>
  <c r="F44" i="7" s="1"/>
  <c r="N43" i="7"/>
  <c r="L43" i="7"/>
  <c r="J43" i="7"/>
  <c r="H43" i="7"/>
  <c r="F43" i="7"/>
  <c r="D43" i="7"/>
  <c r="N42" i="7"/>
  <c r="L42" i="7"/>
  <c r="J42" i="7"/>
  <c r="H42" i="7"/>
  <c r="F42" i="7"/>
  <c r="D42" i="7"/>
  <c r="N41" i="7"/>
  <c r="L41" i="7"/>
  <c r="J41" i="7"/>
  <c r="H41" i="7"/>
  <c r="F41" i="7"/>
  <c r="D41" i="7"/>
  <c r="N40" i="7"/>
  <c r="L40" i="7"/>
  <c r="J40" i="7"/>
  <c r="H40" i="7"/>
  <c r="D40" i="7"/>
  <c r="F40" i="7" s="1"/>
  <c r="N39" i="7"/>
  <c r="L39" i="7"/>
  <c r="J39" i="7"/>
  <c r="H39" i="7"/>
  <c r="D39" i="7"/>
  <c r="F39" i="7" s="1"/>
  <c r="N38" i="7"/>
  <c r="L38" i="7"/>
  <c r="J38" i="7"/>
  <c r="H38" i="7"/>
  <c r="F38" i="7"/>
  <c r="D38" i="7"/>
  <c r="N37" i="7"/>
  <c r="L37" i="7"/>
  <c r="J37" i="7"/>
  <c r="H37" i="7"/>
  <c r="F37" i="7"/>
  <c r="D37" i="7"/>
  <c r="N36" i="7"/>
  <c r="L36" i="7"/>
  <c r="J36" i="7"/>
  <c r="H36" i="7"/>
  <c r="D36" i="7"/>
  <c r="F36" i="7" s="1"/>
  <c r="N35" i="7"/>
  <c r="L35" i="7"/>
  <c r="J35" i="7"/>
  <c r="H35" i="7"/>
  <c r="D35" i="7"/>
  <c r="F35" i="7" s="1"/>
  <c r="N34" i="7"/>
  <c r="L34" i="7"/>
  <c r="J34" i="7"/>
  <c r="H34" i="7"/>
  <c r="F34" i="7"/>
  <c r="D34" i="7"/>
  <c r="N33" i="7"/>
  <c r="L33" i="7"/>
  <c r="J33" i="7"/>
  <c r="H33" i="7"/>
  <c r="F33" i="7"/>
  <c r="D33" i="7"/>
  <c r="N32" i="7"/>
  <c r="L32" i="7"/>
  <c r="J32" i="7"/>
  <c r="H32" i="7"/>
  <c r="D32" i="7"/>
  <c r="F32" i="7" s="1"/>
  <c r="N31" i="7"/>
  <c r="L31" i="7"/>
  <c r="J31" i="7"/>
  <c r="H31" i="7"/>
  <c r="D31" i="7"/>
  <c r="F31" i="7" s="1"/>
  <c r="N30" i="7"/>
  <c r="L30" i="7"/>
  <c r="J30" i="7"/>
  <c r="H30" i="7"/>
  <c r="F30" i="7"/>
  <c r="D30" i="7"/>
  <c r="N29" i="7"/>
  <c r="L29" i="7"/>
  <c r="J29" i="7"/>
  <c r="H29" i="7"/>
  <c r="F29" i="7"/>
  <c r="D29" i="7"/>
  <c r="N28" i="7"/>
  <c r="L28" i="7"/>
  <c r="J28" i="7"/>
  <c r="H28" i="7"/>
  <c r="D28" i="7"/>
  <c r="F28" i="7" s="1"/>
  <c r="N27" i="7"/>
  <c r="L27" i="7"/>
  <c r="J27" i="7"/>
  <c r="H27" i="7"/>
  <c r="D27" i="7"/>
  <c r="F27" i="7" s="1"/>
  <c r="N26" i="7"/>
  <c r="L26" i="7"/>
  <c r="J26" i="7"/>
  <c r="H26" i="7"/>
  <c r="F26" i="7"/>
  <c r="D26" i="7"/>
  <c r="N25" i="7"/>
  <c r="L25" i="7"/>
  <c r="J25" i="7"/>
  <c r="H25" i="7"/>
  <c r="D25" i="7"/>
  <c r="F25" i="7" s="1"/>
  <c r="N24" i="7"/>
  <c r="L24" i="7"/>
  <c r="J24" i="7"/>
  <c r="H24" i="7"/>
  <c r="D24" i="7"/>
  <c r="F24" i="7" s="1"/>
  <c r="N23" i="7"/>
  <c r="L23" i="7"/>
  <c r="J23" i="7"/>
  <c r="H23" i="7"/>
  <c r="F23" i="7"/>
  <c r="D23" i="7"/>
  <c r="N22" i="7"/>
  <c r="L22" i="7"/>
  <c r="J22" i="7"/>
  <c r="H22" i="7"/>
  <c r="F22" i="7"/>
  <c r="D22" i="7"/>
  <c r="N21" i="7"/>
  <c r="L21" i="7"/>
  <c r="J21" i="7"/>
  <c r="H21" i="7"/>
  <c r="D21" i="7"/>
  <c r="F21" i="7" s="1"/>
  <c r="N20" i="7"/>
  <c r="L20" i="7"/>
  <c r="J20" i="7"/>
  <c r="H20" i="7"/>
  <c r="D20" i="7"/>
  <c r="F20" i="7" s="1"/>
  <c r="N19" i="7"/>
  <c r="L19" i="7"/>
  <c r="J19" i="7"/>
  <c r="H19" i="7"/>
  <c r="F19" i="7"/>
  <c r="D19" i="7"/>
  <c r="N18" i="7"/>
  <c r="L18" i="7"/>
  <c r="J18" i="7"/>
  <c r="H18" i="7"/>
  <c r="F18" i="7"/>
  <c r="D18" i="7"/>
  <c r="N17" i="7"/>
  <c r="L17" i="7"/>
  <c r="J17" i="7"/>
  <c r="H17" i="7"/>
  <c r="D17" i="7"/>
  <c r="F17" i="7" s="1"/>
  <c r="N16" i="7"/>
  <c r="L16" i="7"/>
  <c r="J16" i="7"/>
  <c r="H16" i="7"/>
  <c r="D16" i="7"/>
  <c r="F16" i="7" s="1"/>
  <c r="N15" i="7"/>
  <c r="L15" i="7"/>
  <c r="J15" i="7"/>
  <c r="H15" i="7"/>
  <c r="F15" i="7"/>
  <c r="D15" i="7"/>
  <c r="N14" i="7"/>
  <c r="L14" i="7"/>
  <c r="J14" i="7"/>
  <c r="H14" i="7"/>
  <c r="F14" i="7"/>
  <c r="D14" i="7"/>
  <c r="N13" i="7"/>
  <c r="N72" i="7" s="1"/>
  <c r="L13" i="7"/>
  <c r="L72" i="7" s="1"/>
  <c r="J13" i="7"/>
  <c r="J72" i="7" s="1"/>
  <c r="H13" i="7"/>
  <c r="H72" i="7" s="1"/>
  <c r="D13" i="7"/>
  <c r="D72" i="7" s="1"/>
  <c r="L61" i="6"/>
  <c r="H61" i="6"/>
  <c r="F61" i="6"/>
  <c r="L55" i="6"/>
  <c r="J55" i="6"/>
  <c r="H55" i="6"/>
  <c r="F55" i="6"/>
  <c r="N45" i="6"/>
  <c r="L45" i="6"/>
  <c r="J45" i="6"/>
  <c r="H45" i="6"/>
  <c r="Q39" i="6"/>
  <c r="D90" i="4"/>
  <c r="E90" i="4"/>
  <c r="F90" i="4"/>
  <c r="G90" i="4"/>
  <c r="H90" i="4"/>
  <c r="I90" i="4"/>
  <c r="J90" i="4"/>
  <c r="K90" i="4"/>
  <c r="L90" i="4"/>
  <c r="M90" i="4"/>
  <c r="N90" i="4"/>
  <c r="C90" i="4"/>
  <c r="N89" i="4"/>
  <c r="L89" i="4"/>
  <c r="J89" i="4"/>
  <c r="N88" i="4"/>
  <c r="F88" i="4" s="1"/>
  <c r="L88" i="4"/>
  <c r="J88" i="4"/>
  <c r="H88" i="4"/>
  <c r="D88" i="4"/>
  <c r="N87" i="4"/>
  <c r="L87" i="4"/>
  <c r="J87" i="4"/>
  <c r="H87" i="4"/>
  <c r="F87" i="4" s="1"/>
  <c r="N86" i="4"/>
  <c r="L86" i="4"/>
  <c r="J86" i="4"/>
  <c r="H86" i="4"/>
  <c r="F86" i="4" s="1"/>
  <c r="N85" i="4"/>
  <c r="L85" i="4"/>
  <c r="J85" i="4"/>
  <c r="H85" i="4"/>
  <c r="F85" i="4"/>
  <c r="D85" i="4"/>
  <c r="N84" i="4"/>
  <c r="L84" i="4"/>
  <c r="J84" i="4"/>
  <c r="H84" i="4"/>
  <c r="F84" i="4" s="1"/>
  <c r="D84" i="4"/>
  <c r="N83" i="4"/>
  <c r="L83" i="4"/>
  <c r="J83" i="4"/>
  <c r="H83" i="4"/>
  <c r="F83" i="4"/>
  <c r="D83" i="4"/>
  <c r="N82" i="4"/>
  <c r="L82" i="4"/>
  <c r="J82" i="4"/>
  <c r="H82" i="4"/>
  <c r="F82" i="4" s="1"/>
  <c r="D82" i="4"/>
  <c r="N81" i="4"/>
  <c r="L81" i="4"/>
  <c r="J81" i="4"/>
  <c r="H81" i="4"/>
  <c r="F81" i="4"/>
  <c r="D81" i="4"/>
  <c r="N80" i="4"/>
  <c r="L80" i="4"/>
  <c r="J80" i="4"/>
  <c r="H80" i="4"/>
  <c r="F80" i="4" s="1"/>
  <c r="D80" i="4"/>
  <c r="N79" i="4"/>
  <c r="L79" i="4"/>
  <c r="J79" i="4"/>
  <c r="H79" i="4"/>
  <c r="F79" i="4"/>
  <c r="D79" i="4"/>
  <c r="N78" i="4"/>
  <c r="L78" i="4"/>
  <c r="J78" i="4"/>
  <c r="H78" i="4"/>
  <c r="F78" i="4" s="1"/>
  <c r="D78" i="4"/>
  <c r="N77" i="4"/>
  <c r="L77" i="4"/>
  <c r="J77" i="4"/>
  <c r="H77" i="4"/>
  <c r="F77" i="4"/>
  <c r="D77" i="4"/>
  <c r="N76" i="4"/>
  <c r="L76" i="4"/>
  <c r="J76" i="4"/>
  <c r="H76" i="4"/>
  <c r="F76" i="4" s="1"/>
  <c r="D76" i="4"/>
  <c r="N75" i="4"/>
  <c r="F75" i="4" s="1"/>
  <c r="L75" i="4"/>
  <c r="J75" i="4"/>
  <c r="H75" i="4"/>
  <c r="D75" i="4"/>
  <c r="N74" i="4"/>
  <c r="L74" i="4"/>
  <c r="J74" i="4"/>
  <c r="H74" i="4"/>
  <c r="F74" i="4" s="1"/>
  <c r="D74" i="4"/>
  <c r="N73" i="4"/>
  <c r="F73" i="4" s="1"/>
  <c r="L73" i="4"/>
  <c r="J73" i="4"/>
  <c r="H73" i="4"/>
  <c r="D73" i="4"/>
  <c r="N72" i="4"/>
  <c r="L72" i="4"/>
  <c r="J72" i="4"/>
  <c r="H72" i="4"/>
  <c r="F72" i="4" s="1"/>
  <c r="D72" i="4"/>
  <c r="N71" i="4"/>
  <c r="L71" i="4"/>
  <c r="J71" i="4"/>
  <c r="H71" i="4"/>
  <c r="F71" i="4"/>
  <c r="D71" i="4"/>
  <c r="N70" i="4"/>
  <c r="L70" i="4"/>
  <c r="J70" i="4"/>
  <c r="H70" i="4"/>
  <c r="F70" i="4" s="1"/>
  <c r="D70" i="4"/>
  <c r="N69" i="4"/>
  <c r="L69" i="4"/>
  <c r="J69" i="4"/>
  <c r="H69" i="4"/>
  <c r="F69" i="4"/>
  <c r="D69" i="4"/>
  <c r="N68" i="4"/>
  <c r="L68" i="4"/>
  <c r="J68" i="4"/>
  <c r="H68" i="4"/>
  <c r="F68" i="4" s="1"/>
  <c r="D68" i="4"/>
  <c r="N67" i="4"/>
  <c r="F67" i="4" s="1"/>
  <c r="L67" i="4"/>
  <c r="J67" i="4"/>
  <c r="H67" i="4"/>
  <c r="D67" i="4"/>
  <c r="N66" i="4"/>
  <c r="L66" i="4"/>
  <c r="J66" i="4"/>
  <c r="H66" i="4"/>
  <c r="F66" i="4" s="1"/>
  <c r="D66" i="4"/>
  <c r="N65" i="4"/>
  <c r="L65" i="4"/>
  <c r="J65" i="4"/>
  <c r="H65" i="4"/>
  <c r="F65" i="4"/>
  <c r="D65" i="4"/>
  <c r="N64" i="4"/>
  <c r="L64" i="4"/>
  <c r="J64" i="4"/>
  <c r="H64" i="4"/>
  <c r="F64" i="4" s="1"/>
  <c r="D64" i="4"/>
  <c r="N63" i="4"/>
  <c r="F63" i="4" s="1"/>
  <c r="L63" i="4"/>
  <c r="J63" i="4"/>
  <c r="H63" i="4"/>
  <c r="D63" i="4"/>
  <c r="N62" i="4"/>
  <c r="L62" i="4"/>
  <c r="J62" i="4"/>
  <c r="H62" i="4"/>
  <c r="F62" i="4" s="1"/>
  <c r="D62" i="4"/>
  <c r="N61" i="4"/>
  <c r="F61" i="4" s="1"/>
  <c r="L61" i="4"/>
  <c r="J61" i="4"/>
  <c r="H61" i="4"/>
  <c r="D61" i="4"/>
  <c r="N60" i="4"/>
  <c r="L60" i="4"/>
  <c r="J60" i="4"/>
  <c r="H60" i="4"/>
  <c r="F60" i="4" s="1"/>
  <c r="D60" i="4"/>
  <c r="N59" i="4"/>
  <c r="L59" i="4"/>
  <c r="J59" i="4"/>
  <c r="H59" i="4"/>
  <c r="F59" i="4"/>
  <c r="N58" i="4"/>
  <c r="L58" i="4"/>
  <c r="J58" i="4"/>
  <c r="H58" i="4"/>
  <c r="F58" i="4" s="1"/>
  <c r="D58" i="4"/>
  <c r="N57" i="4"/>
  <c r="L57" i="4"/>
  <c r="J57" i="4"/>
  <c r="F57" i="4" s="1"/>
  <c r="H57" i="4"/>
  <c r="D57" i="4"/>
  <c r="N56" i="4"/>
  <c r="L56" i="4"/>
  <c r="J56" i="4"/>
  <c r="H56" i="4"/>
  <c r="F56" i="4" s="1"/>
  <c r="D56" i="4"/>
  <c r="N55" i="4"/>
  <c r="L55" i="4"/>
  <c r="J55" i="4"/>
  <c r="F55" i="4" s="1"/>
  <c r="H55" i="4"/>
  <c r="D55" i="4"/>
  <c r="N54" i="4"/>
  <c r="L54" i="4"/>
  <c r="J54" i="4"/>
  <c r="H54" i="4"/>
  <c r="F54" i="4" s="1"/>
  <c r="D54" i="4"/>
  <c r="N53" i="4"/>
  <c r="L53" i="4"/>
  <c r="J53" i="4"/>
  <c r="F53" i="4" s="1"/>
  <c r="H53" i="4"/>
  <c r="D53" i="4"/>
  <c r="N52" i="4"/>
  <c r="L52" i="4"/>
  <c r="J52" i="4"/>
  <c r="H52" i="4"/>
  <c r="D52" i="4"/>
  <c r="N51" i="4"/>
  <c r="L51" i="4"/>
  <c r="J51" i="4"/>
  <c r="H51" i="4"/>
  <c r="N50" i="4"/>
  <c r="L50" i="4"/>
  <c r="J50" i="4"/>
  <c r="H50" i="4"/>
  <c r="N49" i="4"/>
  <c r="L49" i="4"/>
  <c r="J49" i="4"/>
  <c r="H49" i="4"/>
  <c r="D49" i="4"/>
  <c r="N48" i="4"/>
  <c r="L48" i="4"/>
  <c r="J48" i="4"/>
  <c r="H48" i="4"/>
  <c r="D48" i="4"/>
  <c r="N47" i="4"/>
  <c r="L47" i="4"/>
  <c r="J47" i="4"/>
  <c r="H47" i="4"/>
  <c r="D47" i="4"/>
  <c r="N46" i="4"/>
  <c r="L46" i="4"/>
  <c r="J46" i="4"/>
  <c r="H46" i="4"/>
  <c r="D46" i="4"/>
  <c r="N45" i="4"/>
  <c r="L45" i="4"/>
  <c r="J45" i="4"/>
  <c r="H45" i="4"/>
  <c r="D45" i="4"/>
  <c r="N44" i="4"/>
  <c r="L44" i="4"/>
  <c r="J44" i="4"/>
  <c r="H44" i="4"/>
  <c r="D44" i="4"/>
  <c r="N43" i="4"/>
  <c r="L43" i="4"/>
  <c r="J43" i="4"/>
  <c r="H43" i="4"/>
  <c r="D43" i="4"/>
  <c r="N42" i="4"/>
  <c r="L42" i="4"/>
  <c r="J42" i="4"/>
  <c r="H42" i="4"/>
  <c r="D42" i="4"/>
  <c r="N41" i="4"/>
  <c r="L41" i="4"/>
  <c r="J41" i="4"/>
  <c r="H41" i="4"/>
  <c r="D41" i="4"/>
  <c r="N40" i="4"/>
  <c r="L40" i="4"/>
  <c r="J40" i="4"/>
  <c r="H40" i="4"/>
  <c r="D40" i="4"/>
  <c r="N39" i="4"/>
  <c r="L39" i="4"/>
  <c r="J39" i="4"/>
  <c r="H39" i="4"/>
  <c r="D39" i="4"/>
  <c r="N38" i="4"/>
  <c r="L38" i="4"/>
  <c r="J38" i="4"/>
  <c r="H38" i="4"/>
  <c r="D38" i="4"/>
  <c r="N37" i="4"/>
  <c r="L37" i="4"/>
  <c r="J37" i="4"/>
  <c r="H37" i="4"/>
  <c r="D37" i="4"/>
  <c r="N36" i="4"/>
  <c r="L36" i="4"/>
  <c r="J36" i="4"/>
  <c r="H36" i="4"/>
  <c r="D36" i="4"/>
  <c r="N35" i="4"/>
  <c r="L35" i="4"/>
  <c r="J35" i="4"/>
  <c r="H35" i="4"/>
  <c r="D35" i="4"/>
  <c r="N34" i="4"/>
  <c r="L34" i="4"/>
  <c r="J34" i="4"/>
  <c r="H34" i="4"/>
  <c r="D34" i="4"/>
  <c r="N33" i="4"/>
  <c r="L33" i="4"/>
  <c r="J33" i="4"/>
  <c r="H33" i="4"/>
  <c r="D33" i="4"/>
  <c r="N32" i="4"/>
  <c r="L32" i="4"/>
  <c r="J32" i="4"/>
  <c r="H32" i="4"/>
  <c r="D32" i="4"/>
  <c r="N31" i="4"/>
  <c r="L31" i="4"/>
  <c r="J31" i="4"/>
  <c r="H31" i="4"/>
  <c r="D31" i="4"/>
  <c r="N30" i="4"/>
  <c r="L30" i="4"/>
  <c r="J30" i="4"/>
  <c r="H30" i="4"/>
  <c r="D30" i="4"/>
  <c r="N29" i="4"/>
  <c r="L29" i="4"/>
  <c r="J29" i="4"/>
  <c r="H29" i="4"/>
  <c r="D29" i="4"/>
  <c r="N28" i="4"/>
  <c r="L28" i="4"/>
  <c r="J28" i="4"/>
  <c r="H28" i="4"/>
  <c r="D28" i="4"/>
  <c r="N27" i="4"/>
  <c r="L27" i="4"/>
  <c r="J27" i="4"/>
  <c r="H27" i="4"/>
  <c r="D27" i="4"/>
  <c r="N26" i="4"/>
  <c r="L26" i="4"/>
  <c r="J26" i="4"/>
  <c r="H26" i="4"/>
  <c r="D26" i="4"/>
  <c r="N25" i="4"/>
  <c r="L25" i="4"/>
  <c r="J25" i="4"/>
  <c r="H25" i="4"/>
  <c r="D25" i="4"/>
  <c r="N24" i="4"/>
  <c r="L24" i="4"/>
  <c r="J24" i="4"/>
  <c r="H24" i="4"/>
  <c r="D24" i="4"/>
  <c r="N23" i="4"/>
  <c r="L23" i="4"/>
  <c r="J23" i="4"/>
  <c r="H23" i="4"/>
  <c r="D23" i="4"/>
  <c r="N22" i="4"/>
  <c r="L22" i="4"/>
  <c r="J22" i="4"/>
  <c r="H22" i="4"/>
  <c r="D22" i="4"/>
  <c r="N21" i="4"/>
  <c r="L21" i="4"/>
  <c r="J21" i="4"/>
  <c r="H21" i="4"/>
  <c r="D21" i="4"/>
  <c r="N20" i="4"/>
  <c r="L20" i="4"/>
  <c r="J20" i="4"/>
  <c r="H20" i="4"/>
  <c r="D20" i="4"/>
  <c r="N19" i="4"/>
  <c r="L19" i="4"/>
  <c r="J19" i="4"/>
  <c r="H19" i="4"/>
  <c r="D19" i="4"/>
  <c r="N18" i="4"/>
  <c r="L18" i="4"/>
  <c r="J18" i="4"/>
  <c r="H18" i="4"/>
  <c r="D18" i="4"/>
  <c r="N17" i="4"/>
  <c r="L17" i="4"/>
  <c r="J17" i="4"/>
  <c r="H17" i="4"/>
  <c r="D17" i="4"/>
  <c r="N16" i="4"/>
  <c r="L16" i="4"/>
  <c r="J16" i="4"/>
  <c r="H16" i="4"/>
  <c r="D16" i="4"/>
  <c r="N15" i="4"/>
  <c r="L15" i="4"/>
  <c r="J15" i="4"/>
  <c r="H15" i="4"/>
  <c r="D15" i="4"/>
  <c r="N14" i="4"/>
  <c r="L14" i="4"/>
  <c r="J14" i="4"/>
  <c r="H14" i="4"/>
  <c r="D14" i="4"/>
  <c r="N13" i="4"/>
  <c r="L13" i="4"/>
  <c r="J13" i="4"/>
  <c r="H13" i="4"/>
  <c r="D13" i="4"/>
  <c r="D77" i="2"/>
  <c r="F77" i="2"/>
  <c r="G77" i="2"/>
  <c r="H77" i="2"/>
  <c r="I77" i="2"/>
  <c r="J77" i="2"/>
  <c r="K77" i="2"/>
  <c r="L77" i="2"/>
  <c r="M77" i="2"/>
  <c r="N77" i="2"/>
  <c r="C77" i="2"/>
  <c r="E67" i="2"/>
  <c r="G67" i="2"/>
  <c r="I67" i="2"/>
  <c r="K67" i="2"/>
  <c r="M67" i="2"/>
  <c r="C67" i="2"/>
  <c r="M76" i="2"/>
  <c r="L76" i="2"/>
  <c r="K76" i="2"/>
  <c r="I76" i="2"/>
  <c r="G76" i="2"/>
  <c r="C76" i="2"/>
  <c r="J75" i="2"/>
  <c r="F75" i="2" s="1"/>
  <c r="D75" i="2"/>
  <c r="J74" i="2"/>
  <c r="F74" i="2"/>
  <c r="D74" i="2"/>
  <c r="J73" i="2"/>
  <c r="F73" i="2" s="1"/>
  <c r="H73" i="2"/>
  <c r="D73" i="2"/>
  <c r="N72" i="2"/>
  <c r="J72" i="2"/>
  <c r="H72" i="2"/>
  <c r="D72" i="2"/>
  <c r="N71" i="2"/>
  <c r="J71" i="2"/>
  <c r="H71" i="2"/>
  <c r="D71" i="2"/>
  <c r="N70" i="2"/>
  <c r="N76" i="2" s="1"/>
  <c r="J70" i="2"/>
  <c r="H70" i="2"/>
  <c r="D70" i="2"/>
  <c r="N68" i="2"/>
  <c r="L68" i="2"/>
  <c r="J68" i="2"/>
  <c r="H68" i="2"/>
  <c r="D68" i="2"/>
  <c r="N66" i="2"/>
  <c r="L66" i="2"/>
  <c r="J66" i="2"/>
  <c r="H66" i="2"/>
  <c r="D66" i="2"/>
  <c r="N65" i="2"/>
  <c r="L65" i="2"/>
  <c r="J65" i="2"/>
  <c r="H65" i="2"/>
  <c r="D65" i="2"/>
  <c r="N64" i="2"/>
  <c r="J64" i="2"/>
  <c r="H64" i="2"/>
  <c r="D64" i="2"/>
  <c r="N63" i="2"/>
  <c r="L63" i="2"/>
  <c r="J63" i="2"/>
  <c r="H63" i="2"/>
  <c r="D63" i="2"/>
  <c r="N62" i="2"/>
  <c r="L62" i="2"/>
  <c r="J62" i="2"/>
  <c r="H62" i="2"/>
  <c r="F62" i="2" s="1"/>
  <c r="D62" i="2"/>
  <c r="N61" i="2"/>
  <c r="L61" i="2"/>
  <c r="J61" i="2"/>
  <c r="H61" i="2"/>
  <c r="D61" i="2"/>
  <c r="N60" i="2"/>
  <c r="L60" i="2"/>
  <c r="J60" i="2"/>
  <c r="H60" i="2"/>
  <c r="D60" i="2"/>
  <c r="N59" i="2"/>
  <c r="L59" i="2"/>
  <c r="J59" i="2"/>
  <c r="H59" i="2"/>
  <c r="D59" i="2"/>
  <c r="N58" i="2"/>
  <c r="L58" i="2"/>
  <c r="J58" i="2"/>
  <c r="H58" i="2"/>
  <c r="F58" i="2" s="1"/>
  <c r="D58" i="2"/>
  <c r="N57" i="2"/>
  <c r="L57" i="2"/>
  <c r="J57" i="2"/>
  <c r="H57" i="2"/>
  <c r="D57" i="2"/>
  <c r="N56" i="2"/>
  <c r="L56" i="2"/>
  <c r="J56" i="2"/>
  <c r="H56" i="2"/>
  <c r="D56" i="2"/>
  <c r="N55" i="2"/>
  <c r="L55" i="2"/>
  <c r="J55" i="2"/>
  <c r="H55" i="2"/>
  <c r="D55" i="2"/>
  <c r="N54" i="2"/>
  <c r="L54" i="2"/>
  <c r="J54" i="2"/>
  <c r="H54" i="2"/>
  <c r="F54" i="2" s="1"/>
  <c r="D54" i="2"/>
  <c r="N53" i="2"/>
  <c r="L53" i="2"/>
  <c r="J53" i="2"/>
  <c r="H53" i="2"/>
  <c r="D53" i="2"/>
  <c r="N52" i="2"/>
  <c r="L52" i="2"/>
  <c r="J52" i="2"/>
  <c r="H52" i="2"/>
  <c r="D52" i="2"/>
  <c r="N51" i="2"/>
  <c r="L51" i="2"/>
  <c r="J51" i="2"/>
  <c r="H51" i="2"/>
  <c r="D51" i="2"/>
  <c r="N50" i="2"/>
  <c r="L50" i="2"/>
  <c r="J50" i="2"/>
  <c r="H50" i="2"/>
  <c r="D50" i="2"/>
  <c r="F50" i="2" s="1"/>
  <c r="N49" i="2"/>
  <c r="L49" i="2"/>
  <c r="J49" i="2"/>
  <c r="H49" i="2"/>
  <c r="D49" i="2"/>
  <c r="N48" i="2"/>
  <c r="L48" i="2"/>
  <c r="J48" i="2"/>
  <c r="H48" i="2"/>
  <c r="D48" i="2"/>
  <c r="N47" i="2"/>
  <c r="L47" i="2"/>
  <c r="J47" i="2"/>
  <c r="H47" i="2"/>
  <c r="D47" i="2"/>
  <c r="N46" i="2"/>
  <c r="L46" i="2"/>
  <c r="J46" i="2"/>
  <c r="H46" i="2"/>
  <c r="F46" i="2" s="1"/>
  <c r="D46" i="2"/>
  <c r="N45" i="2"/>
  <c r="L45" i="2"/>
  <c r="J45" i="2"/>
  <c r="H45" i="2"/>
  <c r="D45" i="2"/>
  <c r="F13" i="7" l="1"/>
  <c r="F21" i="4"/>
  <c r="F49" i="4"/>
  <c r="F24" i="4"/>
  <c r="F14" i="4"/>
  <c r="F18" i="4"/>
  <c r="F47" i="4"/>
  <c r="F15" i="4"/>
  <c r="F16" i="4"/>
  <c r="F26" i="4"/>
  <c r="F30" i="4"/>
  <c r="F34" i="4"/>
  <c r="F38" i="4"/>
  <c r="F42" i="4"/>
  <c r="F45" i="4"/>
  <c r="F20" i="4"/>
  <c r="F22" i="4"/>
  <c r="F23" i="4"/>
  <c r="F52" i="4"/>
  <c r="F19" i="4"/>
  <c r="F31" i="4"/>
  <c r="F35" i="4"/>
  <c r="F39" i="4"/>
  <c r="F51" i="4"/>
  <c r="F13" i="4"/>
  <c r="F17" i="4"/>
  <c r="F28" i="4"/>
  <c r="F32" i="4"/>
  <c r="F36" i="4"/>
  <c r="F40" i="4"/>
  <c r="F43" i="4"/>
  <c r="F44" i="4"/>
  <c r="F25" i="4"/>
  <c r="F29" i="4"/>
  <c r="F33" i="4"/>
  <c r="F37" i="4"/>
  <c r="F41" i="4"/>
  <c r="F48" i="4"/>
  <c r="F50" i="4"/>
  <c r="D76" i="2"/>
  <c r="F72" i="2"/>
  <c r="F65" i="2"/>
  <c r="F68" i="2"/>
  <c r="F70" i="2"/>
  <c r="F49" i="2"/>
  <c r="F53" i="2"/>
  <c r="F57" i="2"/>
  <c r="F61" i="2"/>
  <c r="F66" i="2"/>
  <c r="F48" i="2"/>
  <c r="F52" i="2"/>
  <c r="F56" i="2"/>
  <c r="F60" i="2"/>
  <c r="F64" i="2"/>
  <c r="F47" i="2"/>
  <c r="F51" i="2"/>
  <c r="F55" i="2"/>
  <c r="F59" i="2"/>
  <c r="F63" i="2"/>
  <c r="F71" i="2"/>
  <c r="F76" i="2" s="1"/>
  <c r="J76" i="2"/>
  <c r="F45" i="2"/>
  <c r="H76" i="2"/>
  <c r="F72" i="7" l="1"/>
  <c r="N44" i="2"/>
  <c r="L44" i="2"/>
  <c r="J44" i="2"/>
  <c r="H44" i="2"/>
  <c r="D44" i="2"/>
  <c r="N43" i="2"/>
  <c r="L43" i="2"/>
  <c r="F43" i="2" s="1"/>
  <c r="J43" i="2"/>
  <c r="H43" i="2"/>
  <c r="D43" i="2"/>
  <c r="N42" i="2"/>
  <c r="L42" i="2"/>
  <c r="J42" i="2"/>
  <c r="H42" i="2"/>
  <c r="D42" i="2"/>
  <c r="N41" i="2"/>
  <c r="L41" i="2"/>
  <c r="J41" i="2"/>
  <c r="H41" i="2"/>
  <c r="D41" i="2"/>
  <c r="N40" i="2"/>
  <c r="L40" i="2"/>
  <c r="J40" i="2"/>
  <c r="H40" i="2"/>
  <c r="D40" i="2"/>
  <c r="N39" i="2"/>
  <c r="L39" i="2"/>
  <c r="J39" i="2"/>
  <c r="H39" i="2"/>
  <c r="D39" i="2"/>
  <c r="N38" i="2"/>
  <c r="L38" i="2"/>
  <c r="J38" i="2"/>
  <c r="H38" i="2"/>
  <c r="D38" i="2"/>
  <c r="N37" i="2"/>
  <c r="L37" i="2"/>
  <c r="J37" i="2"/>
  <c r="H37" i="2"/>
  <c r="D37" i="2"/>
  <c r="N36" i="2"/>
  <c r="L36" i="2"/>
  <c r="J36" i="2"/>
  <c r="H36" i="2"/>
  <c r="D36" i="2"/>
  <c r="N35" i="2"/>
  <c r="L35" i="2"/>
  <c r="F35" i="2" s="1"/>
  <c r="J35" i="2"/>
  <c r="H35" i="2"/>
  <c r="D35" i="2"/>
  <c r="N34" i="2"/>
  <c r="L34" i="2"/>
  <c r="J34" i="2"/>
  <c r="H34" i="2"/>
  <c r="D34" i="2"/>
  <c r="N33" i="2"/>
  <c r="L33" i="2"/>
  <c r="J33" i="2"/>
  <c r="H33" i="2"/>
  <c r="D33" i="2"/>
  <c r="N32" i="2"/>
  <c r="L32" i="2"/>
  <c r="J32" i="2"/>
  <c r="H32" i="2"/>
  <c r="D32" i="2"/>
  <c r="N31" i="2"/>
  <c r="L31" i="2"/>
  <c r="J31" i="2"/>
  <c r="H31" i="2"/>
  <c r="D31" i="2"/>
  <c r="N30" i="2"/>
  <c r="L30" i="2"/>
  <c r="J30" i="2"/>
  <c r="H30" i="2"/>
  <c r="D30" i="2"/>
  <c r="N29" i="2"/>
  <c r="L29" i="2"/>
  <c r="J29" i="2"/>
  <c r="H29" i="2"/>
  <c r="D29" i="2"/>
  <c r="N28" i="2"/>
  <c r="L28" i="2"/>
  <c r="J28" i="2"/>
  <c r="H28" i="2"/>
  <c r="D28" i="2"/>
  <c r="N27" i="2"/>
  <c r="L27" i="2"/>
  <c r="J27" i="2"/>
  <c r="H27" i="2"/>
  <c r="D27" i="2"/>
  <c r="N26" i="2"/>
  <c r="L26" i="2"/>
  <c r="J26" i="2"/>
  <c r="H26" i="2"/>
  <c r="D26" i="2"/>
  <c r="N25" i="2"/>
  <c r="L25" i="2"/>
  <c r="J25" i="2"/>
  <c r="H25" i="2"/>
  <c r="D25" i="2"/>
  <c r="N24" i="2"/>
  <c r="L24" i="2"/>
  <c r="J24" i="2"/>
  <c r="H24" i="2"/>
  <c r="D24" i="2"/>
  <c r="N23" i="2"/>
  <c r="L23" i="2"/>
  <c r="J23" i="2"/>
  <c r="H23" i="2"/>
  <c r="D23" i="2"/>
  <c r="N22" i="2"/>
  <c r="L22" i="2"/>
  <c r="J22" i="2"/>
  <c r="H22" i="2"/>
  <c r="D22" i="2"/>
  <c r="N21" i="2"/>
  <c r="L21" i="2"/>
  <c r="J21" i="2"/>
  <c r="H21" i="2"/>
  <c r="D21" i="2"/>
  <c r="N20" i="2"/>
  <c r="L20" i="2"/>
  <c r="J20" i="2"/>
  <c r="H20" i="2"/>
  <c r="D20" i="2"/>
  <c r="N19" i="2"/>
  <c r="L19" i="2"/>
  <c r="J19" i="2"/>
  <c r="H19" i="2"/>
  <c r="D19" i="2"/>
  <c r="N18" i="2"/>
  <c r="L18" i="2"/>
  <c r="J18" i="2"/>
  <c r="H18" i="2"/>
  <c r="D18" i="2"/>
  <c r="N17" i="2"/>
  <c r="L17" i="2"/>
  <c r="J17" i="2"/>
  <c r="H17" i="2"/>
  <c r="D17" i="2"/>
  <c r="N16" i="2"/>
  <c r="L16" i="2"/>
  <c r="J16" i="2"/>
  <c r="H16" i="2"/>
  <c r="D16" i="2"/>
  <c r="N15" i="2"/>
  <c r="L15" i="2"/>
  <c r="J15" i="2"/>
  <c r="H15" i="2"/>
  <c r="D15" i="2"/>
  <c r="N14" i="2"/>
  <c r="L14" i="2"/>
  <c r="J14" i="2"/>
  <c r="H14" i="2"/>
  <c r="H67" i="2" s="1"/>
  <c r="D14" i="2"/>
  <c r="J67" i="2" l="1"/>
  <c r="F27" i="2"/>
  <c r="F34" i="2"/>
  <c r="F15" i="2"/>
  <c r="F19" i="2"/>
  <c r="F23" i="2"/>
  <c r="L67" i="2"/>
  <c r="D67" i="2"/>
  <c r="N67" i="2"/>
  <c r="F17" i="2"/>
  <c r="F25" i="2"/>
  <c r="F31" i="2"/>
  <c r="F39" i="2"/>
  <c r="F29" i="2"/>
  <c r="F33" i="2"/>
  <c r="F21" i="2"/>
  <c r="F42" i="2"/>
  <c r="F18" i="2"/>
  <c r="F22" i="2"/>
  <c r="F26" i="2"/>
  <c r="F37" i="2"/>
  <c r="F41" i="2"/>
  <c r="F16" i="2"/>
  <c r="F24" i="2"/>
  <c r="F32" i="2"/>
  <c r="F40" i="2"/>
  <c r="F30" i="2"/>
  <c r="F38" i="2"/>
  <c r="F20" i="2"/>
  <c r="F28" i="2"/>
  <c r="F36" i="2"/>
  <c r="F44" i="2"/>
  <c r="F14" i="2"/>
  <c r="F67" i="2" l="1"/>
</calcChain>
</file>

<file path=xl/comments1.xml><?xml version="1.0" encoding="utf-8"?>
<comments xmlns="http://schemas.openxmlformats.org/spreadsheetml/2006/main">
  <authors>
    <author>Municipal Planning and Development Office</author>
  </authors>
  <commentList>
    <comment ref="J42" authorId="0" shapeId="0">
      <text>
        <r>
          <rPr>
            <b/>
            <sz val="8"/>
            <color indexed="81"/>
            <rFont val="Tahoma"/>
            <family val="2"/>
          </rPr>
          <t>Municipal Planning and Development Office:</t>
        </r>
      </text>
    </comment>
  </commentList>
</comments>
</file>

<file path=xl/comments2.xml><?xml version="1.0" encoding="utf-8"?>
<comments xmlns="http://schemas.openxmlformats.org/spreadsheetml/2006/main">
  <authors>
    <author>Municipal Planning and Development Office</author>
  </authors>
  <commentList>
    <comment ref="J88" authorId="0" shapeId="0">
      <text>
        <r>
          <rPr>
            <b/>
            <sz val="8"/>
            <color indexed="81"/>
            <rFont val="Tahoma"/>
            <family val="2"/>
          </rPr>
          <t>Municipal Planning and Development Office:</t>
        </r>
      </text>
    </comment>
  </commentList>
</comments>
</file>

<file path=xl/sharedStrings.xml><?xml version="1.0" encoding="utf-8"?>
<sst xmlns="http://schemas.openxmlformats.org/spreadsheetml/2006/main" count="5639" uniqueCount="1762">
  <si>
    <t>FDP Form 4a - Annual Procurement Plan or Procurement List</t>
  </si>
  <si>
    <t>Two (2) Forms to use:</t>
  </si>
  <si>
    <t>1. Individual Forms (by Office or Department)</t>
  </si>
  <si>
    <t>2. Summary Form</t>
  </si>
  <si>
    <t>ANNUAL PROCUREMENT PLAN</t>
  </si>
  <si>
    <r>
      <t xml:space="preserve">FOR THE YEAR </t>
    </r>
    <r>
      <rPr>
        <b/>
        <u/>
        <sz val="10"/>
        <rFont val="Arial"/>
        <family val="2"/>
      </rPr>
      <t>2019</t>
    </r>
  </si>
  <si>
    <r>
      <t>Province, City or Municipality :</t>
    </r>
    <r>
      <rPr>
        <b/>
        <u/>
        <sz val="10"/>
        <rFont val="Arial"/>
        <family val="2"/>
      </rPr>
      <t>MUNICIPALITY OF PILAR</t>
    </r>
  </si>
  <si>
    <t xml:space="preserve">Plan Control No. </t>
  </si>
  <si>
    <t>Planned Amount</t>
  </si>
  <si>
    <t>Page ____1____of___2_____ pages</t>
  </si>
  <si>
    <t>Department/ Office: Mayor's Office - TOURISM</t>
  </si>
  <si>
    <t xml:space="preserve">Regular </t>
  </si>
  <si>
    <t>Contingency</t>
  </si>
  <si>
    <t xml:space="preserve">Total </t>
  </si>
  <si>
    <t>Date Submitted:</t>
  </si>
  <si>
    <t>D I S T R I B U T I O N</t>
  </si>
  <si>
    <t>Item No.</t>
  </si>
  <si>
    <t>Description</t>
  </si>
  <si>
    <t xml:space="preserve">Unit Cost </t>
  </si>
  <si>
    <t>Quantity</t>
  </si>
  <si>
    <t>Total Cost</t>
  </si>
  <si>
    <t xml:space="preserve">1st Quarter </t>
  </si>
  <si>
    <t xml:space="preserve">2nd Quarter </t>
  </si>
  <si>
    <t xml:space="preserve">3rd Quarter </t>
  </si>
  <si>
    <t xml:space="preserve">4th Quarter </t>
  </si>
  <si>
    <t>Qty.</t>
  </si>
  <si>
    <t>Amount</t>
  </si>
  <si>
    <t xml:space="preserve">Amount </t>
  </si>
  <si>
    <t>Office Supplies and Equipment</t>
  </si>
  <si>
    <t>Bond Paper - Long, Sub. 20</t>
  </si>
  <si>
    <t>ream</t>
  </si>
  <si>
    <t>Bond Paper - Short, Sub. 20</t>
  </si>
  <si>
    <t>Bond Paper - A4, Sub. 20</t>
  </si>
  <si>
    <t>Printer Ink Refill - Black</t>
  </si>
  <si>
    <t>bot.</t>
  </si>
  <si>
    <t>Printer Ink Refill - Cyan</t>
  </si>
  <si>
    <t>Printer Ink Refill - Magenta</t>
  </si>
  <si>
    <t>Printer Ink Refill - Yellow</t>
  </si>
  <si>
    <t>Ballpen - Black, Blue</t>
  </si>
  <si>
    <t>pc.</t>
  </si>
  <si>
    <t>Correction Pen</t>
  </si>
  <si>
    <t>Binder Clip, Large</t>
  </si>
  <si>
    <t>box</t>
  </si>
  <si>
    <t xml:space="preserve">Paper Clip </t>
  </si>
  <si>
    <t>Staple Wire #35</t>
  </si>
  <si>
    <t>box.</t>
  </si>
  <si>
    <t>Fastener</t>
  </si>
  <si>
    <t>Folder Long, White</t>
  </si>
  <si>
    <t>Folder Short, White</t>
  </si>
  <si>
    <t>Brown Envelope, Long</t>
  </si>
  <si>
    <t>Brown Envelope, Short</t>
  </si>
  <si>
    <t>White Mailing Envelope, Long</t>
  </si>
  <si>
    <t>pack</t>
  </si>
  <si>
    <t>Pencil #2</t>
  </si>
  <si>
    <t>Glue Stick</t>
  </si>
  <si>
    <t>Permanent Marker</t>
  </si>
  <si>
    <t>Record/Log Book 150 lvs.</t>
  </si>
  <si>
    <t>record/Log Book 300 lvs.</t>
  </si>
  <si>
    <t>Masking Tape</t>
  </si>
  <si>
    <t>Packaging Tape</t>
  </si>
  <si>
    <t>Clear Tape</t>
  </si>
  <si>
    <t>Glue</t>
  </si>
  <si>
    <t>Ruler</t>
  </si>
  <si>
    <t>Colored Construction Paper</t>
  </si>
  <si>
    <t>Double-sided glossy paper</t>
  </si>
  <si>
    <t>Highlighter</t>
  </si>
  <si>
    <t>TOTAL</t>
  </si>
  <si>
    <t xml:space="preserve">This is to certify that the above procurement plan is in accordance with the objective of this Office </t>
  </si>
  <si>
    <t xml:space="preserve">Prepared by: </t>
  </si>
  <si>
    <t>EUGENIO B. DATAHAN II</t>
  </si>
  <si>
    <t>(Head of Department/Office)</t>
  </si>
  <si>
    <t>Photo Paper</t>
  </si>
  <si>
    <t>Sticker Paper</t>
  </si>
  <si>
    <t>Ring Binding Comb</t>
  </si>
  <si>
    <t>Desktop Organizer</t>
  </si>
  <si>
    <t>Document Tray</t>
  </si>
  <si>
    <t>Cutter Blades</t>
  </si>
  <si>
    <t>Thumb Tacks</t>
  </si>
  <si>
    <t>Pins</t>
  </si>
  <si>
    <t>pad</t>
  </si>
  <si>
    <t>OHP Transparent Film</t>
  </si>
  <si>
    <t>Double-sided Tape</t>
  </si>
  <si>
    <t>Blank CDs</t>
  </si>
  <si>
    <t>Memory Card/Stick Pro Duo</t>
  </si>
  <si>
    <t>Sliding Folder - Long</t>
  </si>
  <si>
    <t>Sliding Folder - Short</t>
  </si>
  <si>
    <t>Special Paper</t>
  </si>
  <si>
    <t xml:space="preserve">Special Board </t>
  </si>
  <si>
    <t>Rope</t>
  </si>
  <si>
    <t>m.</t>
  </si>
  <si>
    <t>Geena Silk</t>
  </si>
  <si>
    <t>Tarpaulin (Promotional matls.)</t>
  </si>
  <si>
    <t>sq.ft.</t>
  </si>
  <si>
    <t>Brochure (Promotional matls.)</t>
  </si>
  <si>
    <t>Total (SUPPLIES)</t>
  </si>
  <si>
    <t>TRAININGS &amp; SEMINARS</t>
  </si>
  <si>
    <t>OTHER MAINTENANCE AND OPERATING EXPENSES</t>
  </si>
  <si>
    <t>Office Table (furnitures)</t>
  </si>
  <si>
    <t>Office Chairs (furnitures)</t>
  </si>
  <si>
    <t xml:space="preserve">Camera Set </t>
  </si>
  <si>
    <t>set</t>
  </si>
  <si>
    <t xml:space="preserve">External Hard Drive </t>
  </si>
  <si>
    <t xml:space="preserve">Culture and Arts </t>
  </si>
  <si>
    <t>Cave Management Planning</t>
  </si>
  <si>
    <t>Total (Other Maintenance &amp; Operating Expenses)</t>
  </si>
  <si>
    <t>GRAND TOTAL</t>
  </si>
  <si>
    <t>Department/ Office:  LDRRMO</t>
  </si>
  <si>
    <t>Mimeo Paper - Long</t>
  </si>
  <si>
    <t>Mimeo Paper - Short</t>
  </si>
  <si>
    <t>White Board Marker</t>
  </si>
  <si>
    <t>Push Pins</t>
  </si>
  <si>
    <t>Stapler</t>
  </si>
  <si>
    <t>Scissors</t>
  </si>
  <si>
    <t>Extension Wire</t>
  </si>
  <si>
    <t>Garbage Bag</t>
  </si>
  <si>
    <t>Computer Mouse</t>
  </si>
  <si>
    <t>File Rack</t>
  </si>
  <si>
    <t>RAYMUND B. ANANIA</t>
  </si>
  <si>
    <t>Tarpaulin</t>
  </si>
  <si>
    <t>Office Table (Capital Outlay)</t>
  </si>
  <si>
    <t>Plastic Chair (Capital Outlay)</t>
  </si>
  <si>
    <t>Steel cabinet (Capital Outlay)</t>
  </si>
  <si>
    <t>Curtain (Capital Outlay)</t>
  </si>
  <si>
    <t>Curtain Rod (Capital Outlay)</t>
  </si>
  <si>
    <t>Broom</t>
  </si>
  <si>
    <t>Doormat</t>
  </si>
  <si>
    <t>Floor Mop</t>
  </si>
  <si>
    <t>Trash Bins</t>
  </si>
  <si>
    <t>Dipper</t>
  </si>
  <si>
    <t>Pail</t>
  </si>
  <si>
    <t>Basin</t>
  </si>
  <si>
    <t>Frying Laddle</t>
  </si>
  <si>
    <t>Cups</t>
  </si>
  <si>
    <t>Glass Cleaner set</t>
  </si>
  <si>
    <t>Toilet Paper</t>
  </si>
  <si>
    <t xml:space="preserve">Spoon </t>
  </si>
  <si>
    <t>Fork</t>
  </si>
  <si>
    <t>Knife</t>
  </si>
  <si>
    <t>Dishwashing Detergent</t>
  </si>
  <si>
    <t>Toilet Bowl Cleaner</t>
  </si>
  <si>
    <t>Air Freshner</t>
  </si>
  <si>
    <t>Dishwashing Scrub</t>
  </si>
  <si>
    <t>Battery (AAA)</t>
  </si>
  <si>
    <t>Aluminum Trim Molding</t>
  </si>
  <si>
    <t>L-Shaped Shelf Bracket (Capital Outlay)</t>
  </si>
  <si>
    <t>Ply Board (3/4) (Capital Outlay)</t>
  </si>
  <si>
    <t>CCTV (Capital Outlay)</t>
  </si>
  <si>
    <t>TENT (Capital Outlay)</t>
  </si>
  <si>
    <t>Tires (DRRM MVM)</t>
  </si>
  <si>
    <t>Motor Vehicle Maintenance</t>
  </si>
  <si>
    <t>As Need Arises</t>
  </si>
  <si>
    <t xml:space="preserve">Plan Control No.  </t>
  </si>
  <si>
    <t>Page ____1____of__</t>
  </si>
  <si>
    <r>
      <t>Department/ Office:</t>
    </r>
    <r>
      <rPr>
        <b/>
        <u/>
        <sz val="10"/>
        <rFont val="Arial"/>
        <family val="2"/>
      </rPr>
      <t>MPDO</t>
    </r>
  </si>
  <si>
    <t>Bond-Long</t>
  </si>
  <si>
    <t>reams</t>
  </si>
  <si>
    <t>Bond-Short</t>
  </si>
  <si>
    <t>Folder-Long</t>
  </si>
  <si>
    <t>pcs.</t>
  </si>
  <si>
    <t>Envelop-Long</t>
  </si>
  <si>
    <t>Ballpen</t>
  </si>
  <si>
    <t>Pentel Pen</t>
  </si>
  <si>
    <t>Epson Ink ( 664 )</t>
  </si>
  <si>
    <t>bottles</t>
  </si>
  <si>
    <t>-</t>
  </si>
  <si>
    <t>Paper clips</t>
  </si>
  <si>
    <t>boxes</t>
  </si>
  <si>
    <t>Bond-A4</t>
  </si>
  <si>
    <t>Memio paper ( long )</t>
  </si>
  <si>
    <t>Memio paper ( short )</t>
  </si>
  <si>
    <t>Alcohol</t>
  </si>
  <si>
    <t>Stabilo</t>
  </si>
  <si>
    <t>Masking tape</t>
  </si>
  <si>
    <t>Packing tape</t>
  </si>
  <si>
    <t>Scotch tape</t>
  </si>
  <si>
    <t>Bond Paper A3</t>
  </si>
  <si>
    <t>Brother Ink ( 6000 / 5000 )</t>
  </si>
  <si>
    <t>Parchment Paper</t>
  </si>
  <si>
    <t>packs</t>
  </si>
  <si>
    <t>Expanded Envelop ( long )</t>
  </si>
  <si>
    <t>Bond Paper ( 8.5 x 14" )</t>
  </si>
  <si>
    <t>Sticker paper</t>
  </si>
  <si>
    <t>Yellow pad</t>
  </si>
  <si>
    <t>pads</t>
  </si>
  <si>
    <t>Document keeper</t>
  </si>
  <si>
    <t>Battery ( AA )</t>
  </si>
  <si>
    <t>Folder ( short )</t>
  </si>
  <si>
    <t>Memio paper ( green )</t>
  </si>
  <si>
    <t>USB (  16GB )</t>
  </si>
  <si>
    <t>Battery ( AAA )</t>
  </si>
  <si>
    <t>En.P  JOSEPH R. ANANIA</t>
  </si>
  <si>
    <t>Xerox and Riso Machine Maint.</t>
  </si>
  <si>
    <t>Toner ( Ineo 164 )</t>
  </si>
  <si>
    <t>Rizo Ink</t>
  </si>
  <si>
    <t>Toner ( TN 221 )</t>
  </si>
  <si>
    <t>Rizo master roll</t>
  </si>
  <si>
    <t>Toner Cartridge</t>
  </si>
  <si>
    <t>Computer Monitor</t>
  </si>
  <si>
    <t>unit</t>
  </si>
  <si>
    <t>Laptop</t>
  </si>
  <si>
    <t>Rep. &amp; Maintenance</t>
  </si>
  <si>
    <t>LPRAP Alivation Program</t>
  </si>
  <si>
    <t>Bond paper ( long )</t>
  </si>
  <si>
    <t>Bond paper ( short )</t>
  </si>
  <si>
    <t>Manila Paper</t>
  </si>
  <si>
    <t>pcs</t>
  </si>
  <si>
    <t>Other Operating and Maint Expenses</t>
  </si>
  <si>
    <t>Fuel &amp; Lub.</t>
  </si>
  <si>
    <t>ltrs</t>
  </si>
  <si>
    <t>ANNUAL PROCUREMENT PLAN (Revised)</t>
  </si>
  <si>
    <t>Department/ Office: Accounting</t>
  </si>
  <si>
    <t>AIR FRESHENER</t>
  </si>
  <si>
    <t>ALCOHOL</t>
  </si>
  <si>
    <t>BALLPEN BLACK</t>
  </si>
  <si>
    <t>BALLPEN BLUE</t>
  </si>
  <si>
    <t xml:space="preserve">BATTERY AA </t>
  </si>
  <si>
    <t>BATTERY AAA</t>
  </si>
  <si>
    <t>BONDPAPER SHORT, SUB.20</t>
  </si>
  <si>
    <t>BONDPAPER A4, SUB.20</t>
  </si>
  <si>
    <t>BOND PAPER 8.5 X14 SUB 20</t>
  </si>
  <si>
    <t>BOWL CLEANER  (CR)</t>
  </si>
  <si>
    <t>BROWN ENVELOP SHORT</t>
  </si>
  <si>
    <t>CLEANING BRUSH- (FLOOR)</t>
  </si>
  <si>
    <t>CLEANING BRUSH- (SINK)</t>
  </si>
  <si>
    <t>FLOURESCENT TUBE</t>
  </si>
  <si>
    <t>CORRECTION PEN</t>
  </si>
  <si>
    <t>DISHWASHING-PASTE</t>
  </si>
  <si>
    <t>TORNADO MOP</t>
  </si>
  <si>
    <t>FASTENER</t>
  </si>
  <si>
    <t>FLOOR CLEANER</t>
  </si>
  <si>
    <t>FOLDER SHORT</t>
  </si>
  <si>
    <t>GLASS CLEANER</t>
  </si>
  <si>
    <t>INK EPSON BLACK</t>
  </si>
  <si>
    <t xml:space="preserve">INK EPSON CYAN </t>
  </si>
  <si>
    <t>INK EPSON MAGENTA</t>
  </si>
  <si>
    <t>INK EPSON YELLOW</t>
  </si>
  <si>
    <t>INK REFILL- PENTEL PEN BLACK</t>
  </si>
  <si>
    <t>INK REFILL- PENTEL PEN BLUE</t>
  </si>
  <si>
    <t>STAMP PAD INK- BLACK</t>
  </si>
  <si>
    <t>LEAD PENCIL .5</t>
  </si>
  <si>
    <t>LEAD PENCIL REFILL .5</t>
  </si>
  <si>
    <t>PAPER CLIP, BIG, BOX</t>
  </si>
  <si>
    <t>PAPER CLIP, SMALL, BOX</t>
  </si>
  <si>
    <t>PENTEL PEN  (BLACK)</t>
  </si>
  <si>
    <t>SIGN PEN</t>
  </si>
  <si>
    <t>REFILL BALLPEN PILOT G-TEC 0.40</t>
  </si>
  <si>
    <t>REFILL BLACK BALLPEN</t>
  </si>
  <si>
    <t>REFILL BLUE BALLPEN</t>
  </si>
  <si>
    <t>STAPLE REMOVER</t>
  </si>
  <si>
    <t>RING BINDER 1 1/2"</t>
  </si>
  <si>
    <t>RING BINDER 1 1/4"</t>
  </si>
  <si>
    <t>RING BINDER 1"</t>
  </si>
  <si>
    <t>RING BINDER 1/2"</t>
  </si>
  <si>
    <t>RUBBER BAND (BOX)</t>
  </si>
  <si>
    <t>SCOTCH TAPE</t>
  </si>
  <si>
    <t>HAND TOWEL</t>
  </si>
  <si>
    <t>STAPLE WIRE #10</t>
  </si>
  <si>
    <t>STAPLE WIRE #35</t>
  </si>
  <si>
    <t>STAPLER WITH SIDE REMOVER</t>
  </si>
  <si>
    <t>STORAGE BOX</t>
  </si>
  <si>
    <t>POLYETHYLENE ROPE</t>
  </si>
  <si>
    <t>TISSUE PAPER</t>
  </si>
  <si>
    <t>TONER FOR PRINTER</t>
  </si>
  <si>
    <t>DISINFECTANT (GALLON)</t>
  </si>
  <si>
    <t>USB (16G)</t>
  </si>
  <si>
    <t>WET SPONGE</t>
  </si>
  <si>
    <t>OFFICE REHABILITATION (Capital Outlay)</t>
  </si>
  <si>
    <t>OFFICE REHABILITATION (Continuing)</t>
  </si>
  <si>
    <t>JEAN J. DELA PEÑA, CPA</t>
  </si>
  <si>
    <r>
      <t xml:space="preserve">FOR THE YEAR: </t>
    </r>
    <r>
      <rPr>
        <u/>
        <sz val="10"/>
        <rFont val="Arial"/>
        <family val="2"/>
      </rPr>
      <t>2019</t>
    </r>
  </si>
  <si>
    <t xml:space="preserve">
</t>
  </si>
  <si>
    <r>
      <t>Province, City or Municipality :</t>
    </r>
    <r>
      <rPr>
        <u/>
        <sz val="10"/>
        <rFont val="Arial"/>
        <family val="2"/>
      </rPr>
      <t>MUNICIPALITY OF PILAR</t>
    </r>
    <r>
      <rPr>
        <sz val="10"/>
        <rFont val="Arial"/>
        <family val="2"/>
      </rPr>
      <t>__________________________________</t>
    </r>
  </si>
  <si>
    <r>
      <t xml:space="preserve">Plan Control No. </t>
    </r>
    <r>
      <rPr>
        <u/>
        <sz val="10"/>
        <rFont val="Arial"/>
        <family val="2"/>
      </rPr>
      <t>14-01-01</t>
    </r>
    <r>
      <rPr>
        <sz val="10"/>
        <rFont val="Arial"/>
        <family val="2"/>
      </rPr>
      <t>_______________</t>
    </r>
  </si>
  <si>
    <t>Page ____1____of___3_____ pages</t>
  </si>
  <si>
    <t>Department/ Office: MSWD OFFICE</t>
  </si>
  <si>
    <t>SET</t>
  </si>
  <si>
    <t>System Unit</t>
  </si>
  <si>
    <t>Hp Printer</t>
  </si>
  <si>
    <t>Aircondition</t>
  </si>
  <si>
    <t>Usb</t>
  </si>
  <si>
    <t>Keyboard</t>
  </si>
  <si>
    <t>Rice Cooker</t>
  </si>
  <si>
    <t>Electric Stove</t>
  </si>
  <si>
    <t>Hp Ink(Black)</t>
  </si>
  <si>
    <t>Hp Ink (Pink)</t>
  </si>
  <si>
    <t>Hp Ink (Blue)</t>
  </si>
  <si>
    <t>Hp Ink (Yellow)</t>
  </si>
  <si>
    <t>BondPaper A4</t>
  </si>
  <si>
    <t>Bondpaper Short</t>
  </si>
  <si>
    <t>Bondpaper Long</t>
  </si>
  <si>
    <t>Parsement Paper</t>
  </si>
  <si>
    <t>parsement paper (short)</t>
  </si>
  <si>
    <t>Folder (long)</t>
  </si>
  <si>
    <t>Magazine Rock</t>
  </si>
  <si>
    <t>logbook</t>
  </si>
  <si>
    <t>books</t>
  </si>
  <si>
    <t>Stapler wire # 35</t>
  </si>
  <si>
    <t>Scissor</t>
  </si>
  <si>
    <t>Scotch Tape</t>
  </si>
  <si>
    <t>Paper Tape</t>
  </si>
  <si>
    <t>Thumbstack</t>
  </si>
  <si>
    <t>Correction Tape</t>
  </si>
  <si>
    <t>pen</t>
  </si>
  <si>
    <t>Stabilo (highlighter)</t>
  </si>
  <si>
    <t>Ballpen (black)</t>
  </si>
  <si>
    <t>Ballpen (blue)</t>
  </si>
  <si>
    <t>Tuff Toilet</t>
  </si>
  <si>
    <t>Tissue</t>
  </si>
  <si>
    <t>Glass Cleaner</t>
  </si>
  <si>
    <t>Soap Powder</t>
  </si>
  <si>
    <t>Bar soap</t>
  </si>
  <si>
    <t>bar</t>
  </si>
  <si>
    <t>Chlorine</t>
  </si>
  <si>
    <t>kilo</t>
  </si>
  <si>
    <t>Hand Soap</t>
  </si>
  <si>
    <t>Diswashing Soap</t>
  </si>
  <si>
    <t>Curtain</t>
  </si>
  <si>
    <t>Trash Can</t>
  </si>
  <si>
    <t>can</t>
  </si>
  <si>
    <t>Plastic Garbage Bag</t>
  </si>
  <si>
    <t>Dust pan</t>
  </si>
  <si>
    <t>ESTRELLA S. MALNEGRO</t>
  </si>
  <si>
    <t>Department/ Office: MSWDO</t>
  </si>
  <si>
    <t>FREEZER</t>
  </si>
  <si>
    <t>KNIFE</t>
  </si>
  <si>
    <t>BOLO</t>
  </si>
  <si>
    <t>WEIGHING SCALE</t>
  </si>
  <si>
    <t>CHOPING BOARD</t>
  </si>
  <si>
    <t>APRON</t>
  </si>
  <si>
    <t>LAPTOP</t>
  </si>
  <si>
    <t>COMPUTER SET</t>
  </si>
  <si>
    <t>Department/ Office: PWD</t>
  </si>
  <si>
    <t xml:space="preserve">MEALS </t>
  </si>
  <si>
    <t>PAX</t>
  </si>
  <si>
    <t>SNACKS</t>
  </si>
  <si>
    <t>diesel</t>
  </si>
  <si>
    <t>liters</t>
  </si>
  <si>
    <t>Department/ Office: OSCA</t>
  </si>
  <si>
    <t>Bond paper (long)</t>
  </si>
  <si>
    <t>Bond paper (short)</t>
  </si>
  <si>
    <t>Folder (short)</t>
  </si>
  <si>
    <t xml:space="preserve">Carbon </t>
  </si>
  <si>
    <t>Brown Envelop (short)</t>
  </si>
  <si>
    <t>Paper clip (big)</t>
  </si>
  <si>
    <t>Paper clip (small)</t>
  </si>
  <si>
    <t>Pilot Sign pen</t>
  </si>
  <si>
    <t>Correction Fluid</t>
  </si>
  <si>
    <t>Plastic Fastener</t>
  </si>
  <si>
    <t>Logbook (500 pages)</t>
  </si>
  <si>
    <t>SCOTch tape</t>
  </si>
  <si>
    <t>Whiteboard pen</t>
  </si>
  <si>
    <t>pcS.</t>
  </si>
  <si>
    <t xml:space="preserve">Whiteboard </t>
  </si>
  <si>
    <t>Staple wire # 35</t>
  </si>
  <si>
    <t>Cork Board</t>
  </si>
  <si>
    <t>Pc.</t>
  </si>
  <si>
    <t>Pencil</t>
  </si>
  <si>
    <t>Ordinary envelop (long)</t>
  </si>
  <si>
    <t>pcks.</t>
  </si>
  <si>
    <t>Ink for marker</t>
  </si>
  <si>
    <t>Kitchen Tissue</t>
  </si>
  <si>
    <t>Alcohol (500mg)</t>
  </si>
  <si>
    <t>Glass spray</t>
  </si>
  <si>
    <t>Office Chair</t>
  </si>
  <si>
    <t>HP Ink Black</t>
  </si>
  <si>
    <t>bots</t>
  </si>
  <si>
    <t>HP Ink Magenta</t>
  </si>
  <si>
    <t>HP Ink Cyan</t>
  </si>
  <si>
    <t>HP Ink Blue</t>
  </si>
  <si>
    <t xml:space="preserve">disposable glass </t>
  </si>
  <si>
    <t>dozen</t>
  </si>
  <si>
    <t>monoblock chair</t>
  </si>
  <si>
    <t>Aircondition Unit</t>
  </si>
  <si>
    <t>STABILO</t>
  </si>
  <si>
    <t>MAGAZINE ROCK</t>
  </si>
  <si>
    <t>Computer set</t>
  </si>
  <si>
    <t xml:space="preserve">                       </t>
  </si>
  <si>
    <t>Powder / Bar</t>
  </si>
  <si>
    <t>Garbage Cellophane</t>
  </si>
  <si>
    <t>Toilet Tissue</t>
  </si>
  <si>
    <t>SD Micro SD Reader</t>
  </si>
  <si>
    <t>Bondpaper (Short)</t>
  </si>
  <si>
    <t>Bondpaper (Long)</t>
  </si>
  <si>
    <t>Ballpen Refill (Pilot)</t>
  </si>
  <si>
    <t>Inl Printer</t>
  </si>
  <si>
    <t>Folder (Short)</t>
  </si>
  <si>
    <t>Folder (Long)</t>
  </si>
  <si>
    <t>Carbon Paper (Short)</t>
  </si>
  <si>
    <t>Carbon Paper (Long)</t>
  </si>
  <si>
    <t>Ribbon Printer Refill</t>
  </si>
  <si>
    <t>Mechanical Pencil</t>
  </si>
  <si>
    <t>Stapler Big</t>
  </si>
  <si>
    <t>Paper Clip</t>
  </si>
  <si>
    <t>Rubber Band</t>
  </si>
  <si>
    <t>Puncher</t>
  </si>
  <si>
    <t xml:space="preserve">Alcohol </t>
  </si>
  <si>
    <t>Dishwashing Liquid</t>
  </si>
  <si>
    <t>Field Book</t>
  </si>
  <si>
    <t>Calculator</t>
  </si>
  <si>
    <t>Motor Parts</t>
  </si>
  <si>
    <t>Miscellaneous</t>
  </si>
  <si>
    <t>Accountable Forms</t>
  </si>
  <si>
    <t>Epson Printer LQ-310</t>
  </si>
  <si>
    <t>Ordinary Pencil</t>
  </si>
  <si>
    <t>Paper Clamp (Big)</t>
  </si>
  <si>
    <t>Mechanical lead Pencil</t>
  </si>
  <si>
    <t>Gasoline</t>
  </si>
  <si>
    <t>Diesel</t>
  </si>
  <si>
    <t>Folder long</t>
  </si>
  <si>
    <t>Ballpen Black</t>
  </si>
  <si>
    <t>Ballpen Red</t>
  </si>
  <si>
    <t xml:space="preserve">Paper Fastener Plastic </t>
  </si>
  <si>
    <t>Permanent Marker Pen Black</t>
  </si>
  <si>
    <t>Logbook 200lvs</t>
  </si>
  <si>
    <t>Carbon Paper Long Black</t>
  </si>
  <si>
    <t>Printer Ribbon</t>
  </si>
  <si>
    <t>Typewriter Ribbon</t>
  </si>
  <si>
    <t>NSO Form COLB</t>
  </si>
  <si>
    <t>NSO Form COM</t>
  </si>
  <si>
    <t>NSO Form COD</t>
  </si>
  <si>
    <t>NSO Form Marriage License App.</t>
  </si>
  <si>
    <t>Brown Envelope Short</t>
  </si>
  <si>
    <t>Brown Envelope Long</t>
  </si>
  <si>
    <t>Transparent Tape</t>
  </si>
  <si>
    <t>Mailing Envelope</t>
  </si>
  <si>
    <t>Stape Wire #35</t>
  </si>
  <si>
    <t>Pentel Pen Black Ink Refill</t>
  </si>
  <si>
    <t>Stamping Pad Ink Refill</t>
  </si>
  <si>
    <t>Registry Book for Legal Instruments</t>
  </si>
  <si>
    <t>Registry Book for Marriage License Applicants</t>
  </si>
  <si>
    <t>Registry Book for Birth Registrations</t>
  </si>
  <si>
    <t>Registry Book for Marriage Registrations</t>
  </si>
  <si>
    <t>Registry Book for Death Registrations</t>
  </si>
  <si>
    <t>Document Keeper</t>
  </si>
  <si>
    <t>Sign Pen Black (refill)</t>
  </si>
  <si>
    <t>Sign Pen Blue (Refill)</t>
  </si>
  <si>
    <t>Printer Ink (yellow)</t>
  </si>
  <si>
    <t>Printer Ink (black)</t>
  </si>
  <si>
    <t>Printer Ink (cyan)</t>
  </si>
  <si>
    <t>Printer Ink (magenta)</t>
  </si>
  <si>
    <t>Battery (AA)</t>
  </si>
  <si>
    <t>Air Freshener</t>
  </si>
  <si>
    <t>Speaker</t>
  </si>
  <si>
    <t>Computer PC/Laptop (Capital Outlay)</t>
  </si>
  <si>
    <t>Printer (Capital Outlay)</t>
  </si>
  <si>
    <t>Mouse (Capital Outlay)</t>
  </si>
  <si>
    <t>Window Grill (Capital Outlay)</t>
  </si>
  <si>
    <t>Duplicating Machine (Capital Outlay)</t>
  </si>
  <si>
    <t>Steel Shelves (Capital Outlay)</t>
  </si>
  <si>
    <t>Shredder (Capital Outlay)</t>
  </si>
  <si>
    <t>Aircondition (Capital Outlay)</t>
  </si>
  <si>
    <t>Electrical Materials (Capital Outlay)</t>
  </si>
  <si>
    <t>MILLAN B. ESPUELAS</t>
  </si>
  <si>
    <t>FDP Form 4b - Annual Procurement Plan or Procurement List</t>
  </si>
  <si>
    <t xml:space="preserve">       Summary by Office</t>
  </si>
  <si>
    <t>DEPARTMENT</t>
  </si>
  <si>
    <t>Head Of Department/Office</t>
  </si>
  <si>
    <t xml:space="preserve">Total Cost             </t>
  </si>
  <si>
    <t>Mayor's Office</t>
  </si>
  <si>
    <t>Eugenio B. Datahan II</t>
  </si>
  <si>
    <t>MPDO</t>
  </si>
  <si>
    <t>Engr. Joseph R. Anania</t>
  </si>
  <si>
    <t>Municipal Budget Office</t>
  </si>
  <si>
    <t>Jean J. Dela Pena, Cpa</t>
  </si>
  <si>
    <t>LCR</t>
  </si>
  <si>
    <t>Millan B. Espuelas</t>
  </si>
  <si>
    <t>Vice-Mayor's Office /  SB</t>
  </si>
  <si>
    <t>Carlos D. Cagape</t>
  </si>
  <si>
    <t>Municipal Accountant's Office</t>
  </si>
  <si>
    <t>RHU</t>
  </si>
  <si>
    <t>Dr. Maria Luisa B. Tago</t>
  </si>
  <si>
    <t>Agriculture Office</t>
  </si>
  <si>
    <t>Dr. Carmen C. Cubrado</t>
  </si>
  <si>
    <t>Engineer's Office</t>
  </si>
  <si>
    <t>Engr. Diosdado C. Balili</t>
  </si>
  <si>
    <t>Municipal Treasurer's Office</t>
  </si>
  <si>
    <t>Fortunato C. Corciega</t>
  </si>
  <si>
    <t>Sonia S. Baldero</t>
  </si>
  <si>
    <t>LDRRMO</t>
  </si>
  <si>
    <t>Raymund B. Anania</t>
  </si>
  <si>
    <t>MENRO</t>
  </si>
  <si>
    <t>Edwin Sardido</t>
  </si>
  <si>
    <t>Total</t>
  </si>
  <si>
    <t>We hereby certify that we have reviewed the contents and hereby attest to the veracity and correctness of the data or information contained in this document.</t>
  </si>
  <si>
    <t>Engr.  JOSEPH R. ANANIA</t>
  </si>
  <si>
    <t>BAC Chairperson</t>
  </si>
  <si>
    <t>Municipal Mayor</t>
  </si>
  <si>
    <r>
      <t xml:space="preserve">FOR THE YEAR </t>
    </r>
    <r>
      <rPr>
        <b/>
        <u/>
        <sz val="10"/>
        <color theme="1"/>
        <rFont val="Century Gothic"/>
        <family val="2"/>
      </rPr>
      <t>2019</t>
    </r>
  </si>
  <si>
    <r>
      <t xml:space="preserve">Province, City or Municipality : </t>
    </r>
    <r>
      <rPr>
        <b/>
        <u/>
        <sz val="10"/>
        <color theme="1"/>
        <rFont val="Century Gothic"/>
        <family val="2"/>
      </rPr>
      <t>MUNICIPALITY OF PILAR</t>
    </r>
  </si>
  <si>
    <t>Plan Control No. __________________________</t>
  </si>
  <si>
    <t>Page____1____3_____pages</t>
  </si>
  <si>
    <r>
      <t xml:space="preserve">Department/ Office: </t>
    </r>
    <r>
      <rPr>
        <b/>
        <u/>
        <sz val="10"/>
        <color theme="1"/>
        <rFont val="Century Gothic"/>
        <family val="2"/>
      </rPr>
      <t>Assessor's Office</t>
    </r>
  </si>
  <si>
    <t>Regular</t>
  </si>
  <si>
    <t>Unit Cost</t>
  </si>
  <si>
    <t>Unit</t>
  </si>
  <si>
    <t>DISTRIBUTION</t>
  </si>
  <si>
    <t>1st Quarter</t>
  </si>
  <si>
    <t>2nd Quarter</t>
  </si>
  <si>
    <t>3rd Quarter</t>
  </si>
  <si>
    <t>4th Quarter</t>
  </si>
  <si>
    <t>RAGS</t>
  </si>
  <si>
    <t>PCS.</t>
  </si>
  <si>
    <t>AIRPOT</t>
  </si>
  <si>
    <t>MASKING TAPE</t>
  </si>
  <si>
    <t>ROLLS</t>
  </si>
  <si>
    <t>OFFICE SEAL</t>
  </si>
  <si>
    <t>PC.</t>
  </si>
  <si>
    <t>AA BATTERY</t>
  </si>
  <si>
    <t>FLASH DRIVE 16GB</t>
  </si>
  <si>
    <t>CURTAINS (BALANCE)</t>
  </si>
  <si>
    <t>SOAP POWDER</t>
  </si>
  <si>
    <t>KILOS</t>
  </si>
  <si>
    <t>MECHANICAL LEAD PENCIL#.5</t>
  </si>
  <si>
    <t>TUBE</t>
  </si>
  <si>
    <t>MECHANICAL PENCIL # .5</t>
  </si>
  <si>
    <t>BOND PAPER SHORT</t>
  </si>
  <si>
    <t>RMS.</t>
  </si>
  <si>
    <t>BOND PAPER LONG</t>
  </si>
  <si>
    <t>BOND PAPER A3</t>
  </si>
  <si>
    <t>MEMEO WHITE WOVE LONG</t>
  </si>
  <si>
    <t>BALLPEN</t>
  </si>
  <si>
    <t>RUBBER ERASER</t>
  </si>
  <si>
    <t>RICE COOKER</t>
  </si>
  <si>
    <t>CURTAIN ROD</t>
  </si>
  <si>
    <t>DISH WASHING LIQUID 250 ml.</t>
  </si>
  <si>
    <t>BTL.</t>
  </si>
  <si>
    <t>PLASTIC CLIP FOLDER LONG</t>
  </si>
  <si>
    <t>CELLOPHANE TAPE 1'</t>
  </si>
  <si>
    <t>BATHROOM TISSUE</t>
  </si>
  <si>
    <t>BUNDLE</t>
  </si>
  <si>
    <t>RUBBING ALCOHOL-ETHYL 70%</t>
  </si>
  <si>
    <t>STAPLE WIRE # 35</t>
  </si>
  <si>
    <t>BOX</t>
  </si>
  <si>
    <t>CORRECTION TAPE</t>
  </si>
  <si>
    <t>FILE FOLDER LONG</t>
  </si>
  <si>
    <t>BAGUIO BROOM</t>
  </si>
  <si>
    <t>MOPPLER W/ SPARE RAGS</t>
  </si>
  <si>
    <t>RUBBER BAND</t>
  </si>
  <si>
    <t>EPSON 664 BLK</t>
  </si>
  <si>
    <t>EPSON 664Y</t>
  </si>
  <si>
    <t>EPSON 664C</t>
  </si>
  <si>
    <t>EPSON 664M</t>
  </si>
  <si>
    <t>OPTICAL MOUSE</t>
  </si>
  <si>
    <t>YELLOW PAD</t>
  </si>
  <si>
    <t>PAD</t>
  </si>
  <si>
    <t>AIRCON</t>
  </si>
  <si>
    <t>STAEDLER INK</t>
  </si>
  <si>
    <t>TRACING PAPER</t>
  </si>
  <si>
    <t>INTERNET CONNECTION</t>
  </si>
  <si>
    <t>COMPUTER W/ ACCESSORIES</t>
  </si>
  <si>
    <t>DOCUMENT BOX</t>
  </si>
  <si>
    <t>STEEL CABINET-4 DRAWERS</t>
  </si>
  <si>
    <t>Envelope hard plastic file case</t>
  </si>
  <si>
    <t>Drafting film</t>
  </si>
  <si>
    <t xml:space="preserve">roll </t>
  </si>
  <si>
    <t>Trash bag</t>
  </si>
  <si>
    <t>Drawing tube case</t>
  </si>
  <si>
    <t>pc</t>
  </si>
  <si>
    <t>Glass cleaner</t>
  </si>
  <si>
    <t>This is to certify that the above procurement plan is in accordance with the objective of this office.</t>
  </si>
  <si>
    <t>Prepared by:</t>
  </si>
  <si>
    <t>SONIA L. BALDERO</t>
  </si>
  <si>
    <r>
      <t xml:space="preserve">FOR THE YEAR: </t>
    </r>
    <r>
      <rPr>
        <b/>
        <u/>
        <sz val="11"/>
        <rFont val="Arial"/>
        <family val="2"/>
      </rPr>
      <t xml:space="preserve"> 2019</t>
    </r>
  </si>
  <si>
    <t>Province, City or Municipality : MUNICIPALITY OF PILAR</t>
  </si>
  <si>
    <t>Plan Control No. _______________</t>
  </si>
  <si>
    <t>Department/ Office: MBO</t>
  </si>
  <si>
    <t>Black Toner Cartridge</t>
  </si>
  <si>
    <t>Box</t>
  </si>
  <si>
    <t>DR630 Drum Unit (Brother Printer)</t>
  </si>
  <si>
    <t>Kit</t>
  </si>
  <si>
    <t>Toilet cleaner</t>
  </si>
  <si>
    <t>Correction Tape (Refill)</t>
  </si>
  <si>
    <t>Double Sided Tape</t>
  </si>
  <si>
    <t>rolls</t>
  </si>
  <si>
    <t>Disinfectant-Frersh Blossoms 510g</t>
  </si>
  <si>
    <t>Air Freshener Gel</t>
  </si>
  <si>
    <t>Glass Cleaner Spray</t>
  </si>
  <si>
    <t>bots.</t>
  </si>
  <si>
    <t>Glass Wiper</t>
  </si>
  <si>
    <t>Hand Sanitizing Gel</t>
  </si>
  <si>
    <t>Bondpaper Long (Sub20)</t>
  </si>
  <si>
    <t>Bondpaper Short (Sub20)</t>
  </si>
  <si>
    <t>Bondpaper A4 (sub20)</t>
  </si>
  <si>
    <t>Columnar 30 columns</t>
  </si>
  <si>
    <t>Staple Wire #35- 26/6</t>
  </si>
  <si>
    <t>Brown Envelope Long (thick)</t>
  </si>
  <si>
    <t>Sign pen 0.3 Black</t>
  </si>
  <si>
    <t>Ballpen Fine (Blue)</t>
  </si>
  <si>
    <t>Ballpen Fine (Black)</t>
  </si>
  <si>
    <t>Ring Binder (1/2 inches)</t>
  </si>
  <si>
    <t>Ring Binder w/ lock (2 inches)</t>
  </si>
  <si>
    <t>pairs</t>
  </si>
  <si>
    <t>Mouse (USB)</t>
  </si>
  <si>
    <t>Mouse pad</t>
  </si>
  <si>
    <t>Laminating Machine (Heavy Duty)</t>
  </si>
  <si>
    <t>Book Stand File Organizer (Double)</t>
  </si>
  <si>
    <t>Dish Keeper</t>
  </si>
  <si>
    <t>Mechanical Pencil 0.5</t>
  </si>
  <si>
    <t>Mechanical Pencil 0.5 Refill (Uni Shalako)</t>
  </si>
  <si>
    <t>LED bulb</t>
  </si>
  <si>
    <t>Flourescent Lamp LED 15watts</t>
  </si>
  <si>
    <t>tube</t>
  </si>
  <si>
    <t>Curtain (Thin)</t>
  </si>
  <si>
    <t>Curtain (Thick)</t>
  </si>
  <si>
    <t>Emergency Light</t>
  </si>
  <si>
    <t>Laptop Backpack</t>
  </si>
  <si>
    <t>Brother Ink Refill</t>
  </si>
  <si>
    <t>Rubber Stamp (Certified True Copy)</t>
  </si>
  <si>
    <t>Rubber Stamp (Re-entered)</t>
  </si>
  <si>
    <t>Magazine Box</t>
  </si>
  <si>
    <t>Ethernet Cable Connector</t>
  </si>
  <si>
    <t>meter</t>
  </si>
  <si>
    <t>Highlighter Pen</t>
  </si>
  <si>
    <t xml:space="preserve">Electric Stove (Single Plate) </t>
  </si>
  <si>
    <t xml:space="preserve">Extension Wire </t>
  </si>
  <si>
    <t>Laminating Fee</t>
  </si>
  <si>
    <t>Super Wipe (Multi-Purpose Cleaner)</t>
  </si>
  <si>
    <t>Ruler (12inches)</t>
  </si>
  <si>
    <t>Total Expenditures or Curren Appro.</t>
  </si>
  <si>
    <t>Total Current &amp; Contg.</t>
  </si>
  <si>
    <t>ELAINE E. RESUSTA, CPA</t>
  </si>
  <si>
    <r>
      <t xml:space="preserve">FOR THE YEAR: </t>
    </r>
    <r>
      <rPr>
        <b/>
        <u/>
        <sz val="10"/>
        <rFont val="Arial"/>
        <family val="2"/>
      </rPr>
      <t>2019</t>
    </r>
  </si>
  <si>
    <r>
      <t>Province, City or Municipality :</t>
    </r>
    <r>
      <rPr>
        <b/>
        <u/>
        <sz val="10"/>
        <rFont val="Arial"/>
        <family val="2"/>
      </rPr>
      <t>MUNICIPALITY OF PILAR</t>
    </r>
    <r>
      <rPr>
        <b/>
        <sz val="10"/>
        <rFont val="Arial"/>
        <family val="2"/>
      </rPr>
      <t>__________________________________</t>
    </r>
  </si>
  <si>
    <r>
      <t xml:space="preserve">Plan Control No. </t>
    </r>
    <r>
      <rPr>
        <b/>
        <u/>
        <sz val="10"/>
        <rFont val="Arial"/>
        <family val="2"/>
      </rPr>
      <t>14-01-01</t>
    </r>
    <r>
      <rPr>
        <b/>
        <sz val="10"/>
        <rFont val="Arial"/>
        <family val="2"/>
      </rPr>
      <t>_______________</t>
    </r>
  </si>
  <si>
    <t>Department/ Office: HUMAN RESOURCE AND MANAGEMENT OFFICE</t>
  </si>
  <si>
    <t>Expanded Folder (Green)</t>
  </si>
  <si>
    <t>Brown Envelop (long)</t>
  </si>
  <si>
    <t>Stotch tape</t>
  </si>
  <si>
    <t>White marker</t>
  </si>
  <si>
    <t>Ink refill for marker</t>
  </si>
  <si>
    <t>Marker (stabilo)</t>
  </si>
  <si>
    <t>Assorted Cartolina</t>
  </si>
  <si>
    <t xml:space="preserve">Air Fresherner </t>
  </si>
  <si>
    <t>Office table</t>
  </si>
  <si>
    <t xml:space="preserve">Office Chair </t>
  </si>
  <si>
    <t xml:space="preserve">Heavy Duty Stapler </t>
  </si>
  <si>
    <t>Epson Ink Black</t>
  </si>
  <si>
    <t>Epson Ink Magenta</t>
  </si>
  <si>
    <t>Epson Ink Cyan</t>
  </si>
  <si>
    <t>Epson Ink Blue</t>
  </si>
  <si>
    <t>Tarpaulin Printing Fee</t>
  </si>
  <si>
    <t>Catering Services</t>
  </si>
  <si>
    <t>pax</t>
  </si>
  <si>
    <t>MA. JOCELYN V. GAMBUTA</t>
  </si>
  <si>
    <t>ANNUAL SUPPLIES PROCUREMENT PLAN</t>
  </si>
  <si>
    <t>CALENDAR YEAR 2019</t>
  </si>
  <si>
    <t>Name Local Government Unit</t>
  </si>
  <si>
    <t>:MUNICIPALITY OF PILAR</t>
  </si>
  <si>
    <t>Program Control No.</t>
  </si>
  <si>
    <t>Date Submitted: March 12, 2019</t>
  </si>
  <si>
    <t>Department/Office</t>
  </si>
  <si>
    <t>:Bureau of fire Protection-Pilar</t>
  </si>
  <si>
    <t xml:space="preserve"> Distribution</t>
  </si>
  <si>
    <t>Item</t>
  </si>
  <si>
    <t>4rth Quarterly</t>
  </si>
  <si>
    <t>No</t>
  </si>
  <si>
    <t>QTY</t>
  </si>
  <si>
    <t>Bond Paper Long</t>
  </si>
  <si>
    <t>`</t>
  </si>
  <si>
    <t>Bond Paper Short</t>
  </si>
  <si>
    <t>Paper clip big</t>
  </si>
  <si>
    <t>Stapler #10</t>
  </si>
  <si>
    <t>Stapler wire #10mm</t>
  </si>
  <si>
    <t>Folder Long</t>
  </si>
  <si>
    <t>Brown Envelop long</t>
  </si>
  <si>
    <t>Flexstick Ballpen</t>
  </si>
  <si>
    <t>My Gel Ballpen</t>
  </si>
  <si>
    <t xml:space="preserve">Pentil Pen Black </t>
  </si>
  <si>
    <t>Elmer's Glue 500ml</t>
  </si>
  <si>
    <t>Puncher Big</t>
  </si>
  <si>
    <t>Writing Board with Clip</t>
  </si>
  <si>
    <t>Textured Paper</t>
  </si>
  <si>
    <t>Picture Frame 8.5x11</t>
  </si>
  <si>
    <t>btl.</t>
  </si>
  <si>
    <t>Muriatic 1ml</t>
  </si>
  <si>
    <t>btls.</t>
  </si>
  <si>
    <t>Cash Box</t>
  </si>
  <si>
    <t>Foldable Magazine Box</t>
  </si>
  <si>
    <t>Cartolina</t>
  </si>
  <si>
    <t>USB 120 GB</t>
  </si>
  <si>
    <t>Epson Ink 100ml Black</t>
  </si>
  <si>
    <t>Epson Ink 100ml Magenta</t>
  </si>
  <si>
    <t>Epson Ink 100ml Yellow</t>
  </si>
  <si>
    <t>Epson Ink 100ml Blue</t>
  </si>
  <si>
    <t>PC Mouse</t>
  </si>
  <si>
    <t>Computer Stand</t>
  </si>
  <si>
    <t>Rolling Speaker</t>
  </si>
  <si>
    <t>Microphone</t>
  </si>
  <si>
    <t>Megaphone</t>
  </si>
  <si>
    <t>This is certify that the above procurement is in accordance with objectives of the LGU</t>
  </si>
  <si>
    <t>Requested by:</t>
  </si>
  <si>
    <t>Approved by:</t>
  </si>
  <si>
    <t xml:space="preserve"> </t>
  </si>
  <si>
    <t>SPO1. TIR5SO M. RANOLO, BFP</t>
  </si>
  <si>
    <t>OIC, Municipal Fire Marshal</t>
  </si>
  <si>
    <t>Date Submitted:Febuary 12, 2019</t>
  </si>
  <si>
    <t>:ENGINEER'S OFFICE</t>
  </si>
  <si>
    <t>Bond Paper A4</t>
  </si>
  <si>
    <t>Printer Ink Epson Stylus T13</t>
  </si>
  <si>
    <t>Printer Ink Epson L210</t>
  </si>
  <si>
    <t>Battery Double A</t>
  </si>
  <si>
    <t>Staple Wire #35mm</t>
  </si>
  <si>
    <t>Plastic Paper Fashener</t>
  </si>
  <si>
    <t>Scotch Tape 1"</t>
  </si>
  <si>
    <t>roll</t>
  </si>
  <si>
    <t>Glass</t>
  </si>
  <si>
    <t>Alcohol 70%</t>
  </si>
  <si>
    <t>Pentil Pen Black (broad)</t>
  </si>
  <si>
    <t>Pentil Pen Ink</t>
  </si>
  <si>
    <t>Magic Tape 1</t>
  </si>
  <si>
    <t>Logbook 500 Leaves</t>
  </si>
  <si>
    <t>Tracing Paper</t>
  </si>
  <si>
    <t>Mechanical Lead 0.5</t>
  </si>
  <si>
    <t>Steadler Technical Pen 0.3</t>
  </si>
  <si>
    <t>Steadler Ink</t>
  </si>
  <si>
    <t>Steadler Eraser Small</t>
  </si>
  <si>
    <t>Eraser Shelve</t>
  </si>
  <si>
    <t>Triangular Scale</t>
  </si>
  <si>
    <t>Bowl cleaner</t>
  </si>
  <si>
    <t>botls</t>
  </si>
  <si>
    <t>Board Pin</t>
  </si>
  <si>
    <t>Powder Soap</t>
  </si>
  <si>
    <t>Water Dispenser</t>
  </si>
  <si>
    <t>Paper Glue</t>
  </si>
  <si>
    <t>Welcome Rug</t>
  </si>
  <si>
    <t>Foldable magazine rack</t>
  </si>
  <si>
    <t>Calculator Big</t>
  </si>
  <si>
    <t>Magazine Rack</t>
  </si>
  <si>
    <t>Cutter Handle</t>
  </si>
  <si>
    <t>Mouse Pad</t>
  </si>
  <si>
    <t xml:space="preserve">Mouse </t>
  </si>
  <si>
    <t>Post Pin</t>
  </si>
  <si>
    <t>Stampad Ink</t>
  </si>
  <si>
    <t>btls</t>
  </si>
  <si>
    <t>Cellphone</t>
  </si>
  <si>
    <t>Toner</t>
  </si>
  <si>
    <t>Triangle</t>
  </si>
  <si>
    <t>Stamp pad</t>
  </si>
  <si>
    <t>Zonrox</t>
  </si>
  <si>
    <t>bot</t>
  </si>
  <si>
    <t>Paper Tray</t>
  </si>
  <si>
    <t>Ballpen Refill ( Black )</t>
  </si>
  <si>
    <t>Ballpen Refill ( Blue )</t>
  </si>
  <si>
    <t>Battery triple a ( small )</t>
  </si>
  <si>
    <t>Curtain Rod</t>
  </si>
  <si>
    <t>Recommended by:</t>
  </si>
  <si>
    <t>ENGR. DIOSDADO C. BALILI</t>
  </si>
  <si>
    <t>Dept./Office/Unit Head</t>
  </si>
  <si>
    <t>ANNUAL PROPERTY EQUIPMENT PROCUREMENT PLAN</t>
  </si>
  <si>
    <t xml:space="preserve">Name Local Government Unit   </t>
  </si>
  <si>
    <t>PLANNED AMOUNT</t>
  </si>
  <si>
    <t xml:space="preserve">Program control No.                      </t>
  </si>
  <si>
    <t>Contengency</t>
  </si>
  <si>
    <t>Date Submitted: Febuary 13, 2019</t>
  </si>
  <si>
    <t xml:space="preserve">Department/ Office                       </t>
  </si>
  <si>
    <t>: ENGINEER'S OFFICE</t>
  </si>
  <si>
    <t>Item No</t>
  </si>
  <si>
    <t>Unit cost</t>
  </si>
  <si>
    <t>Total cost</t>
  </si>
  <si>
    <r>
      <t>1</t>
    </r>
    <r>
      <rPr>
        <b/>
        <vertAlign val="superscript"/>
        <sz val="11"/>
        <color theme="1"/>
        <rFont val="Calibri"/>
        <family val="2"/>
        <scheme val="minor"/>
      </rPr>
      <t xml:space="preserve">st  </t>
    </r>
    <r>
      <rPr>
        <b/>
        <sz val="11"/>
        <color theme="1"/>
        <rFont val="Calibri"/>
        <family val="2"/>
        <scheme val="minor"/>
      </rPr>
      <t>Quarter</t>
    </r>
  </si>
  <si>
    <t>3RD Quarter</t>
  </si>
  <si>
    <t>MUNICIPAL STREET LIGHT</t>
  </si>
  <si>
    <t>L</t>
  </si>
  <si>
    <t>Receptacle</t>
  </si>
  <si>
    <t>PDX wire # 14</t>
  </si>
  <si>
    <t>mtrs</t>
  </si>
  <si>
    <t>Thumbler Switch</t>
  </si>
  <si>
    <t xml:space="preserve">LED watts </t>
  </si>
  <si>
    <t>Electrical tape big</t>
  </si>
  <si>
    <t>Flouresent Lamp LED</t>
  </si>
  <si>
    <t>Staple wire</t>
  </si>
  <si>
    <t>Flexible Hose</t>
  </si>
  <si>
    <t>Outlet gang 3 gang</t>
  </si>
  <si>
    <t>Thumbler Outlet</t>
  </si>
  <si>
    <t>Thhn Stranded wire # 12</t>
  </si>
  <si>
    <t xml:space="preserve">P.E Pipe </t>
  </si>
  <si>
    <t>mtrs.</t>
  </si>
  <si>
    <t xml:space="preserve">Post Lamp </t>
  </si>
  <si>
    <t>Lamp Bowl</t>
  </si>
  <si>
    <t>This is to certify that the above procurement is in accordance with objective of this office.</t>
  </si>
  <si>
    <t>Approved  by:</t>
  </si>
  <si>
    <t xml:space="preserve">      EUGENIO B. DATAHAN II</t>
  </si>
  <si>
    <t xml:space="preserve">             Municipal Engineer</t>
  </si>
  <si>
    <t>CAPITAL OUTLAY</t>
  </si>
  <si>
    <t>FURNITURE/FIXTURE</t>
  </si>
  <si>
    <t>Aluminum ladder 16 step</t>
  </si>
  <si>
    <t xml:space="preserve">Desktop </t>
  </si>
  <si>
    <t>Printer</t>
  </si>
  <si>
    <t>Televesion</t>
  </si>
  <si>
    <t>UPS</t>
  </si>
  <si>
    <t>AVR</t>
  </si>
  <si>
    <t>Post belt</t>
  </si>
  <si>
    <t>Computer Chair</t>
  </si>
  <si>
    <t>Cabinet</t>
  </si>
  <si>
    <t>Aircon</t>
  </si>
  <si>
    <t>Office chair</t>
  </si>
  <si>
    <t>Office Table</t>
  </si>
  <si>
    <t>Office repair</t>
  </si>
  <si>
    <t>Calendar Year 2019</t>
  </si>
  <si>
    <t xml:space="preserve">      Regular</t>
  </si>
  <si>
    <t>Date Submitted: February 14,  2019</t>
  </si>
  <si>
    <t>Leaf Spring</t>
  </si>
  <si>
    <t xml:space="preserve">Battery </t>
  </si>
  <si>
    <t>Center Bolt</t>
  </si>
  <si>
    <t>Brake ligths</t>
  </si>
  <si>
    <t>Steel Plate (SJW 740 &amp; Van )</t>
  </si>
  <si>
    <t>Round Mirror (SJW 740)</t>
  </si>
  <si>
    <t>Flag Lump (SJW 740 )</t>
  </si>
  <si>
    <t>Podlock Big</t>
  </si>
  <si>
    <t>Led (SJW 740 )</t>
  </si>
  <si>
    <t>Front signal Ligth (SJW 740 )</t>
  </si>
  <si>
    <t>Circuit horn with manetic (SJW 740)</t>
  </si>
  <si>
    <t>Brake Fluid</t>
  </si>
  <si>
    <t>ltrs.</t>
  </si>
  <si>
    <t>Battery Solution</t>
  </si>
  <si>
    <t xml:space="preserve">Fuel Hose </t>
  </si>
  <si>
    <t>Hydrulic Oil # 10</t>
  </si>
  <si>
    <t>pail</t>
  </si>
  <si>
    <t>Side mirror (SJW 741 )</t>
  </si>
  <si>
    <t>Head Lights ( Isuzu Elf )</t>
  </si>
  <si>
    <t>Signal ligth ( Isuzu Elf )</t>
  </si>
  <si>
    <t>Switch Ligths ( SGT 640 )</t>
  </si>
  <si>
    <t>Bulbs 24v (SGT 640 )</t>
  </si>
  <si>
    <t>Brake Lining</t>
  </si>
  <si>
    <t>Bushing Leaf Spring</t>
  </si>
  <si>
    <t>Rubber Cup</t>
  </si>
  <si>
    <t>Battery Clamp</t>
  </si>
  <si>
    <t>Starter</t>
  </si>
  <si>
    <t>Tire Miler 825x20 (SJW 740)</t>
  </si>
  <si>
    <t>Tire lug 825x20 (SJW 740)</t>
  </si>
  <si>
    <t>Tire  825x16 (SJW 741)</t>
  </si>
  <si>
    <t xml:space="preserve">Tire Lug 900x20 (SGT 640) </t>
  </si>
  <si>
    <t>Tire Miler 900x20 (SGT 640)</t>
  </si>
  <si>
    <t>Tire 195x14 (Van)</t>
  </si>
  <si>
    <t>Filter Assy-Oil</t>
  </si>
  <si>
    <t>Engine 40</t>
  </si>
  <si>
    <t>Oil 10</t>
  </si>
  <si>
    <t>Air Cleaner</t>
  </si>
  <si>
    <t>Gear Oil</t>
  </si>
  <si>
    <t>Brake Cylinder</t>
  </si>
  <si>
    <t>Clutch cylinder</t>
  </si>
  <si>
    <t>Fan belt</t>
  </si>
  <si>
    <t>Radiator Coolant</t>
  </si>
  <si>
    <t>Clutch Cylinder repair Kit</t>
  </si>
  <si>
    <t>Brake Master repair Kit</t>
  </si>
  <si>
    <t>Brake cylinder repair Kit</t>
  </si>
  <si>
    <t>Oil Filter</t>
  </si>
  <si>
    <t>Grease Oil</t>
  </si>
  <si>
    <t>Fuses</t>
  </si>
  <si>
    <t>Head lights</t>
  </si>
  <si>
    <t>Tail lights</t>
  </si>
  <si>
    <t>Wheel Bearing</t>
  </si>
  <si>
    <t>Hub volts</t>
  </si>
  <si>
    <t>Hub Oil seal</t>
  </si>
  <si>
    <t>Axle Oil seal</t>
  </si>
  <si>
    <t xml:space="preserve">Hydraulic Jack </t>
  </si>
  <si>
    <t>Tire range</t>
  </si>
  <si>
    <t xml:space="preserve">Tire rim </t>
  </si>
  <si>
    <t>Portable welding Machine</t>
  </si>
  <si>
    <t>Unleaded Gasoline</t>
  </si>
  <si>
    <t>Battery N - 70</t>
  </si>
  <si>
    <t>Cooling Fan</t>
  </si>
  <si>
    <t>Battery lug</t>
  </si>
  <si>
    <t>Radiator Hose up</t>
  </si>
  <si>
    <t>Radiator Hose low</t>
  </si>
  <si>
    <t>Industrial Oxygen</t>
  </si>
  <si>
    <t>Diesel Oil</t>
  </si>
  <si>
    <t>Hydraulic Oil # 68</t>
  </si>
  <si>
    <t>pails</t>
  </si>
  <si>
    <t>Bolt washer</t>
  </si>
  <si>
    <t xml:space="preserve">Battery cable </t>
  </si>
  <si>
    <t>ft.</t>
  </si>
  <si>
    <t>Bearing # 6206</t>
  </si>
  <si>
    <t>Hyd. Boom packing</t>
  </si>
  <si>
    <t>Hyd. Boom Oil seal</t>
  </si>
  <si>
    <t>Hyd. Boom Oring</t>
  </si>
  <si>
    <t>Hyd. Boom Buffer</t>
  </si>
  <si>
    <t>Hyd. Hose 1 1/8</t>
  </si>
  <si>
    <t>Hyd. Hose 1/2</t>
  </si>
  <si>
    <t xml:space="preserve">Ignition switch </t>
  </si>
  <si>
    <t>Gear oil # 140</t>
  </si>
  <si>
    <t xml:space="preserve">Full Filter </t>
  </si>
  <si>
    <t xml:space="preserve">Radiator Assy </t>
  </si>
  <si>
    <t xml:space="preserve">Engine Oil # 40 </t>
  </si>
  <si>
    <t>Tire with Flap 750 x 20</t>
  </si>
  <si>
    <t>Catridge Assy</t>
  </si>
  <si>
    <t>Stop Squeal 1 oz</t>
  </si>
  <si>
    <t>Diesel Engine Oil 10w-30</t>
  </si>
  <si>
    <t>Brake cleaner 550 ml</t>
  </si>
  <si>
    <t>Washer Drain Plug</t>
  </si>
  <si>
    <t xml:space="preserve">Tire 17 inc </t>
  </si>
  <si>
    <t>Tire/ motorcycle</t>
  </si>
  <si>
    <t>Interior/motorcycle</t>
  </si>
  <si>
    <t xml:space="preserve">       Dept./Office/Unit Head</t>
  </si>
  <si>
    <t>Date Submitted: January 24,  2019</t>
  </si>
  <si>
    <t>Road Maintenance</t>
  </si>
  <si>
    <t>Grass cutter</t>
  </si>
  <si>
    <t>Shovel</t>
  </si>
  <si>
    <t>Curve  Bolo ( Lagaraw )</t>
  </si>
  <si>
    <t xml:space="preserve">Vulcasel </t>
  </si>
  <si>
    <t>ltr.</t>
  </si>
  <si>
    <t>FOR THE YEAR 2019</t>
  </si>
  <si>
    <t>Province, City or Municipality :PILAR</t>
  </si>
  <si>
    <t>Plan Control No.14-01-07</t>
  </si>
  <si>
    <t>Page ____1____of___4_____ pages</t>
  </si>
  <si>
    <t>Department/ Office: Waterworks</t>
  </si>
  <si>
    <t>Office supplies</t>
  </si>
  <si>
    <t>70% Hypochloride</t>
  </si>
  <si>
    <t>Container</t>
  </si>
  <si>
    <t>Contaneous Paper Short (2ply)</t>
  </si>
  <si>
    <t>Long Bond Paper</t>
  </si>
  <si>
    <t>Ream</t>
  </si>
  <si>
    <t>Short Bond Paper</t>
  </si>
  <si>
    <t xml:space="preserve">Ballpen </t>
  </si>
  <si>
    <t>Long Envelop</t>
  </si>
  <si>
    <t>Short Envelop</t>
  </si>
  <si>
    <t>Ribbon (Epson Printer)</t>
  </si>
  <si>
    <t>Staple wire #5</t>
  </si>
  <si>
    <t>Folder Short</t>
  </si>
  <si>
    <t>Trash Bin</t>
  </si>
  <si>
    <t>USB</t>
  </si>
  <si>
    <t>70% Alchohol</t>
  </si>
  <si>
    <t>Bot</t>
  </si>
  <si>
    <t>Carbon Paper</t>
  </si>
  <si>
    <t xml:space="preserve">Ream </t>
  </si>
  <si>
    <t>Stamp Pad</t>
  </si>
  <si>
    <t>Ink Small</t>
  </si>
  <si>
    <t xml:space="preserve">Vial </t>
  </si>
  <si>
    <t>Boots</t>
  </si>
  <si>
    <t xml:space="preserve">gas Stove </t>
  </si>
  <si>
    <t>Mop</t>
  </si>
  <si>
    <t>Feather Duster</t>
  </si>
  <si>
    <t xml:space="preserve">Dust Fan </t>
  </si>
  <si>
    <t xml:space="preserve">Broom </t>
  </si>
  <si>
    <t xml:space="preserve">Sub-total </t>
  </si>
  <si>
    <t>MA. IVIE D. ATUP</t>
  </si>
  <si>
    <t>Prepared By:</t>
  </si>
  <si>
    <t>ALEXANDER A. CAVERTE</t>
  </si>
  <si>
    <t>Piwas Staff</t>
  </si>
  <si>
    <t>Page ____3____of___4_____ pages</t>
  </si>
  <si>
    <t>DT Tire Rear</t>
  </si>
  <si>
    <t>DT Tire Front</t>
  </si>
  <si>
    <t>DT Tube Rear</t>
  </si>
  <si>
    <t>DT Tube Front</t>
  </si>
  <si>
    <t>DT Chain Set</t>
  </si>
  <si>
    <t>DT Expansion YRS</t>
  </si>
  <si>
    <t>Cable Throttle</t>
  </si>
  <si>
    <t>Bearing 6202 back</t>
  </si>
  <si>
    <t>Bearing 6202 front</t>
  </si>
  <si>
    <t>DT Brake Shoe Front</t>
  </si>
  <si>
    <t>DT Brake Shoe Back</t>
  </si>
  <si>
    <t>TMX Bearing Back</t>
  </si>
  <si>
    <t>TMX Bearing Front</t>
  </si>
  <si>
    <t>TMX Tire Rear</t>
  </si>
  <si>
    <t>TMX Tire Front</t>
  </si>
  <si>
    <t>TMX Tube Rear</t>
  </si>
  <si>
    <t>TMX Tube front</t>
  </si>
  <si>
    <t>TMX Chain Set</t>
  </si>
  <si>
    <t xml:space="preserve">set </t>
  </si>
  <si>
    <t>TMX Cable Throttle</t>
  </si>
  <si>
    <t>TMX Brake Shoe front</t>
  </si>
  <si>
    <t>TMX Brake shoe Back</t>
  </si>
  <si>
    <t>TMX Engine oil</t>
  </si>
  <si>
    <t>liter</t>
  </si>
  <si>
    <t>DT engine Oil</t>
  </si>
  <si>
    <t>Sub-total</t>
  </si>
  <si>
    <t>Approved By:</t>
  </si>
  <si>
    <t>Page ____2____of___4_____ pages</t>
  </si>
  <si>
    <t>Office Supplies</t>
  </si>
  <si>
    <t>Cable For television</t>
  </si>
  <si>
    <t xml:space="preserve">Computer </t>
  </si>
  <si>
    <t>Wyte Board w/ Stand</t>
  </si>
  <si>
    <t>Plastic Chairs</t>
  </si>
  <si>
    <t xml:space="preserve">Pail </t>
  </si>
  <si>
    <t>depper</t>
  </si>
  <si>
    <t>Hand Towel</t>
  </si>
  <si>
    <t>Dish washing Liquid</t>
  </si>
  <si>
    <t>Table rack</t>
  </si>
  <si>
    <t>Cell Phone</t>
  </si>
  <si>
    <t>Sub- Total</t>
  </si>
  <si>
    <t>Page ____4____of___4_____ pages</t>
  </si>
  <si>
    <t>Plumbing Materials</t>
  </si>
  <si>
    <t>Saddle Clamp 4"x2"</t>
  </si>
  <si>
    <t>Saddle clamp 2"x1"</t>
  </si>
  <si>
    <t>P.E. male adaptor 2"</t>
  </si>
  <si>
    <t>P.E. Coupling 2"</t>
  </si>
  <si>
    <t>G.I. Nipple 8"x2" diameter</t>
  </si>
  <si>
    <t>Swing Valve 2"</t>
  </si>
  <si>
    <t>Ball valve 2"</t>
  </si>
  <si>
    <t>P.E. Pipe SDR 9  2"</t>
  </si>
  <si>
    <t>P.E. Pipe SDR 9 1"</t>
  </si>
  <si>
    <t>P.E. coupling 1"</t>
  </si>
  <si>
    <t>C.I. Adaptor Flange type 4"</t>
  </si>
  <si>
    <t>C.I. adaptor Flange type 6 "</t>
  </si>
  <si>
    <t>G.I Plug 1/2</t>
  </si>
  <si>
    <t>Couplings G.I 1/2</t>
  </si>
  <si>
    <t>Onion G.I 1/2</t>
  </si>
  <si>
    <t>Boat/ Sakayan</t>
  </si>
  <si>
    <t>unleaded Gasoline</t>
  </si>
  <si>
    <t>Capital Outlay</t>
  </si>
  <si>
    <t>Motorcycle side carrier</t>
  </si>
  <si>
    <t>Aircon Installation</t>
  </si>
  <si>
    <t>Sub-total 1</t>
  </si>
  <si>
    <t>Sub-Total 2</t>
  </si>
  <si>
    <t>Sub-total 3</t>
  </si>
  <si>
    <t>Sub-total 4</t>
  </si>
  <si>
    <t>Contingency / office supplies</t>
  </si>
  <si>
    <r>
      <t xml:space="preserve">FOR THE YEAR </t>
    </r>
    <r>
      <rPr>
        <b/>
        <u/>
        <sz val="12"/>
        <rFont val="Arial"/>
        <family val="2"/>
      </rPr>
      <t>2019</t>
    </r>
  </si>
  <si>
    <r>
      <t>Province, City or Municipality :</t>
    </r>
    <r>
      <rPr>
        <b/>
        <u/>
        <sz val="12"/>
        <rFont val="Arial"/>
        <family val="2"/>
      </rPr>
      <t>MUNICIPALITY OF PILAR</t>
    </r>
  </si>
  <si>
    <t>Department/ Office:MPDO-KALAHI OFFICE</t>
  </si>
  <si>
    <t>Disk Cabinet</t>
  </si>
  <si>
    <t>Dinner Plate</t>
  </si>
  <si>
    <t>Pentel Pen Ink</t>
  </si>
  <si>
    <t>Computer Ink ( 003 )</t>
  </si>
  <si>
    <t>Spoon</t>
  </si>
  <si>
    <t>Toner (OPT 83A)</t>
  </si>
  <si>
    <t>OTHER OPERATING EXPENSES/FOIL AND LUB.</t>
  </si>
  <si>
    <t>Gasoline/Fuel</t>
  </si>
  <si>
    <t>PURCHASE OF FURN. &amp; FIXT./EQUIPMENTS</t>
  </si>
  <si>
    <t>Bond - long</t>
  </si>
  <si>
    <t>Bond - short</t>
  </si>
  <si>
    <t>Folder - long</t>
  </si>
  <si>
    <t>Folder - short</t>
  </si>
  <si>
    <t>Envelope - long</t>
  </si>
  <si>
    <t>Envelope - short</t>
  </si>
  <si>
    <t>Pentel Pen Blue/Black</t>
  </si>
  <si>
    <t>HP-DeskJet GT (5820) Ink</t>
  </si>
  <si>
    <t>Record Book (500L)</t>
  </si>
  <si>
    <t>Paper Clips</t>
  </si>
  <si>
    <t>Record Book (200L)</t>
  </si>
  <si>
    <t>Packing Tape</t>
  </si>
  <si>
    <t>Yellow Pad</t>
  </si>
  <si>
    <t>USB (16GB)</t>
  </si>
  <si>
    <t>Ring Binder Short</t>
  </si>
  <si>
    <t>Ring Binder Long</t>
  </si>
  <si>
    <t>Pencil Mongol #2</t>
  </si>
  <si>
    <t>PBC Cellophane</t>
  </si>
  <si>
    <t>Sharpener</t>
  </si>
  <si>
    <t>Eraser Pencil</t>
  </si>
  <si>
    <t>Cartolina Red</t>
  </si>
  <si>
    <t>Cartolina White</t>
  </si>
  <si>
    <t>Cartolina Orange</t>
  </si>
  <si>
    <t>Staple Wire #10</t>
  </si>
  <si>
    <t>Cotton</t>
  </si>
  <si>
    <t>Lysol</t>
  </si>
  <si>
    <t>Pentel Ink Blue/Black</t>
  </si>
  <si>
    <t>Floor Mat</t>
  </si>
  <si>
    <t xml:space="preserve">                                              ANNUAL PROCUREMENT PLAN </t>
  </si>
  <si>
    <t xml:space="preserve">                                                   FOR THE YEAR  2019</t>
  </si>
  <si>
    <t>Province, City or Municipality :__________________________________</t>
  </si>
  <si>
    <t>Pilar</t>
  </si>
  <si>
    <t xml:space="preserve">Department/ Office: </t>
  </si>
  <si>
    <t>SB SEC. VICE MAYOR &amp; SB</t>
  </si>
  <si>
    <t xml:space="preserve">     '1,980.00</t>
  </si>
  <si>
    <t>Pitcher</t>
  </si>
  <si>
    <t>Doz.</t>
  </si>
  <si>
    <t>Teaspoon</t>
  </si>
  <si>
    <t xml:space="preserve"> computer</t>
  </si>
  <si>
    <t>cup</t>
  </si>
  <si>
    <t>doz.</t>
  </si>
  <si>
    <t>saucer</t>
  </si>
  <si>
    <t>Cactus  (long)</t>
  </si>
  <si>
    <t>Mimeo (long)</t>
  </si>
  <si>
    <t>Cactus  (short)</t>
  </si>
  <si>
    <t>MimeO (short)</t>
  </si>
  <si>
    <t>Yellow Paper</t>
  </si>
  <si>
    <t>Logbook</t>
  </si>
  <si>
    <t>Brown Envelop</t>
  </si>
  <si>
    <t>Mailing Envelop</t>
  </si>
  <si>
    <t>Ball pen</t>
  </si>
  <si>
    <t>Sign Pen</t>
  </si>
  <si>
    <t>CARLOS D. CAGAPE</t>
  </si>
  <si>
    <t xml:space="preserve">  EDWIN SARDIDO</t>
  </si>
  <si>
    <t>Municipal Vice Mayor</t>
  </si>
  <si>
    <t xml:space="preserve">    Property Officer</t>
  </si>
  <si>
    <t>Mun. Mayor</t>
  </si>
  <si>
    <t>FOR THE YEAR _2019</t>
  </si>
  <si>
    <t>PILAR</t>
  </si>
  <si>
    <t>Page 2   of  4   pages</t>
  </si>
  <si>
    <t>Staple Wire</t>
  </si>
  <si>
    <t>Rubbing Alcohol</t>
  </si>
  <si>
    <t>Fastner</t>
  </si>
  <si>
    <t>Correction pen</t>
  </si>
  <si>
    <t>scotch Tape</t>
  </si>
  <si>
    <t>Battery AA</t>
  </si>
  <si>
    <t>packs          375.00</t>
  </si>
  <si>
    <t>Battery AAA</t>
  </si>
  <si>
    <t>packs          130.00</t>
  </si>
  <si>
    <t>Toilet paper</t>
  </si>
  <si>
    <t>Table Napkin</t>
  </si>
  <si>
    <t>Floor wax</t>
  </si>
  <si>
    <t>Tide Powder</t>
  </si>
  <si>
    <t>kls               600.00</t>
  </si>
  <si>
    <t>Dish Washing liquid</t>
  </si>
  <si>
    <t>Muriatic acid</t>
  </si>
  <si>
    <t>gal</t>
  </si>
  <si>
    <t>baguio broom</t>
  </si>
  <si>
    <t>Door mat</t>
  </si>
  <si>
    <t xml:space="preserve"> EDWIN SARDIDO</t>
  </si>
  <si>
    <t xml:space="preserve">                                            EUGENIO B. DATAHAN, II</t>
  </si>
  <si>
    <t xml:space="preserve"> for the year 2019</t>
  </si>
  <si>
    <t>Page 3   of  4    page</t>
  </si>
  <si>
    <t xml:space="preserve">SB Sec, Vice Mayor &amp; </t>
  </si>
  <si>
    <t>SB</t>
  </si>
  <si>
    <r>
      <rPr>
        <b/>
        <sz val="11"/>
        <rFont val="Arial"/>
        <family val="2"/>
      </rPr>
      <t>Rubber floor</t>
    </r>
    <r>
      <rPr>
        <b/>
        <sz val="10"/>
        <rFont val="Arial"/>
        <family val="2"/>
      </rPr>
      <t>(CRB FLOOR PAINT)</t>
    </r>
  </si>
  <si>
    <t>P 1,900.00</t>
  </si>
  <si>
    <t>P 9,500.00</t>
  </si>
  <si>
    <t>Roller Brush</t>
  </si>
  <si>
    <t>Paint Brush</t>
  </si>
  <si>
    <t>Councilors table</t>
  </si>
  <si>
    <t>Councilors Chair</t>
  </si>
  <si>
    <t>Visitors chairs</t>
  </si>
  <si>
    <t>Presiders Table</t>
  </si>
  <si>
    <t>Presiders Chair</t>
  </si>
  <si>
    <t>Secretary Table</t>
  </si>
  <si>
    <t>Secretary Chair</t>
  </si>
  <si>
    <t>Ink refill(BK-T6645)</t>
  </si>
  <si>
    <t>Ink refill(Y-T6644)</t>
  </si>
  <si>
    <t>Ink refill(M-T6643)</t>
  </si>
  <si>
    <t>Ink refill(C-T6642)</t>
  </si>
  <si>
    <t>Air freshener</t>
  </si>
  <si>
    <t>Albatros Toilet freshener</t>
  </si>
  <si>
    <t>Floor mop with spinner</t>
  </si>
  <si>
    <t xml:space="preserve">                    EUGENIO B. DATAHAN ll</t>
  </si>
  <si>
    <t>FOR THE YEAR ___2019</t>
  </si>
  <si>
    <t>Page 4   of 4    pages</t>
  </si>
  <si>
    <t>SB Sec. Vice Mayor &amp; SB</t>
  </si>
  <si>
    <t>Downy</t>
  </si>
  <si>
    <t>Mouse</t>
  </si>
  <si>
    <t>Flash Drive (32gb)</t>
  </si>
  <si>
    <t>Butane stove</t>
  </si>
  <si>
    <t>strainer</t>
  </si>
  <si>
    <t>toilet pump</t>
  </si>
  <si>
    <t>scissor</t>
  </si>
  <si>
    <t>stapler</t>
  </si>
  <si>
    <t>food bowl</t>
  </si>
  <si>
    <t>Rubber Slipper</t>
  </si>
  <si>
    <t>81,</t>
  </si>
  <si>
    <t>Serving Spoon</t>
  </si>
  <si>
    <t>Stabilo Highlighter</t>
  </si>
  <si>
    <t>Newspaper Subscription</t>
  </si>
  <si>
    <t>Fuel</t>
  </si>
  <si>
    <t xml:space="preserve">  Approved by:     </t>
  </si>
  <si>
    <t xml:space="preserve">                  EUGENIO B. DATAHAN</t>
  </si>
  <si>
    <t>Department/ Office: PNP</t>
  </si>
  <si>
    <t>CAMERA</t>
  </si>
  <si>
    <t>PCS</t>
  </si>
  <si>
    <t>EPSON PRINTER L565</t>
  </si>
  <si>
    <t>PC</t>
  </si>
  <si>
    <t>ELECTRIC CPU BLOWER VACUUM FOR COMPUTER</t>
  </si>
  <si>
    <t>LICENSE ANTIVIRUS ESET MODE 32 1 IS TO 10</t>
  </si>
  <si>
    <t>PLASTIC FASTENER</t>
  </si>
  <si>
    <t>PUNCHER</t>
  </si>
  <si>
    <t>COMPUTER TABLE</t>
  </si>
  <si>
    <t>KEYBOARD</t>
  </si>
  <si>
    <t>MOUSE</t>
  </si>
  <si>
    <t>CALCULATOR</t>
  </si>
  <si>
    <t>WHITEBOARD 4*6</t>
  </si>
  <si>
    <t>WHITEBOARD MARKER</t>
  </si>
  <si>
    <t xml:space="preserve"> LONG BOND PAPER</t>
  </si>
  <si>
    <t>RMS</t>
  </si>
  <si>
    <t xml:space="preserve"> SHORT BOND PAPER</t>
  </si>
  <si>
    <t>A4 BOND PAPER</t>
  </si>
  <si>
    <t xml:space="preserve"> TYPE WRITER RIBBON</t>
  </si>
  <si>
    <t xml:space="preserve"> LONG WHITE FOLDER</t>
  </si>
  <si>
    <t xml:space="preserve"> LONG BROWN ENVELOPE</t>
  </si>
  <si>
    <t xml:space="preserve"> BALLPEN</t>
  </si>
  <si>
    <t xml:space="preserve"> DOUBLE SIDED TAPE BIG</t>
  </si>
  <si>
    <t xml:space="preserve"> DOUBLE SIDED TAPE 1X10M</t>
  </si>
  <si>
    <t xml:space="preserve"> PLASTIC FASTENER</t>
  </si>
  <si>
    <t xml:space="preserve">EPSON INK T6641,  T6642, T6643, T6644  </t>
  </si>
  <si>
    <t xml:space="preserve">BTLS </t>
  </si>
  <si>
    <t xml:space="preserve"> CORRECTION TAPE</t>
  </si>
  <si>
    <t>PENTEL PEN BROAD BLACK</t>
  </si>
  <si>
    <t>PENTEL PEN BROAD BLUE</t>
  </si>
  <si>
    <t>SCISSOR</t>
  </si>
  <si>
    <t>BIG STAPLER</t>
  </si>
  <si>
    <t>BIG PAKAGING TAPE</t>
  </si>
  <si>
    <t>BIG SCOTCH TAPE</t>
  </si>
  <si>
    <t>JUMBO PAPER CLIPS</t>
  </si>
  <si>
    <t>SMALL PAPER CLIPS</t>
  </si>
  <si>
    <t>GARBAGE BAG</t>
  </si>
  <si>
    <t>PACK</t>
  </si>
  <si>
    <t>STAPLES NO.10</t>
  </si>
  <si>
    <t>STAPLES NO.35</t>
  </si>
  <si>
    <t>WHITE MAILING ENVELOPE</t>
  </si>
  <si>
    <t>PACKS</t>
  </si>
  <si>
    <t>HIGH LIGHTER STABILO</t>
  </si>
  <si>
    <t>GLUE</t>
  </si>
  <si>
    <t xml:space="preserve">   TOTAL</t>
  </si>
  <si>
    <t>PSINSP ANDIE L. CORPUS</t>
  </si>
  <si>
    <t>Page ____2____of___2_____ pages</t>
  </si>
  <si>
    <t>INNOVE COMMUNICATION</t>
  </si>
  <si>
    <t>DIESEL</t>
  </si>
  <si>
    <t>LTRS</t>
  </si>
  <si>
    <t>UNLEADED</t>
  </si>
  <si>
    <t>TREKKER OIL</t>
  </si>
  <si>
    <t>BTLS</t>
  </si>
  <si>
    <t>HILUX TIRES</t>
  </si>
  <si>
    <t>RICE</t>
  </si>
  <si>
    <t>SACKS</t>
  </si>
  <si>
    <t>CHANGE OIL</t>
  </si>
  <si>
    <t>KALDERO (BIG)</t>
  </si>
  <si>
    <t xml:space="preserve">                         PSINSP ANDIE L. CORPUS</t>
  </si>
  <si>
    <t xml:space="preserve">                  (Head of Department/Office)</t>
  </si>
  <si>
    <t xml:space="preserve">         </t>
  </si>
  <si>
    <r>
      <t xml:space="preserve">Plan Control No. </t>
    </r>
    <r>
      <rPr>
        <b/>
        <u/>
        <sz val="10"/>
        <rFont val="Arial"/>
        <family val="2"/>
      </rPr>
      <t>14-01-06</t>
    </r>
  </si>
  <si>
    <t>Department/ Office: Agriculture/Office Supplies Expenses/P60,000.00</t>
  </si>
  <si>
    <t>Bond Paper Long (cactus)</t>
  </si>
  <si>
    <t xml:space="preserve">ream </t>
  </si>
  <si>
    <t>Bond Paper Short (cactus)</t>
  </si>
  <si>
    <t>Paper Clip-Big</t>
  </si>
  <si>
    <t>Pilot Ballpen</t>
  </si>
  <si>
    <t>Paper Fastener Plastic</t>
  </si>
  <si>
    <t>Pentel Pen (Pointed/Broad)</t>
  </si>
  <si>
    <t>Masking Tape (1) inch.</t>
  </si>
  <si>
    <t>Logbook 200lvs.</t>
  </si>
  <si>
    <t>Carbon Paper Long</t>
  </si>
  <si>
    <t>Epson Ink (Various colors)</t>
  </si>
  <si>
    <t>Brother Ink (Various colors)</t>
  </si>
  <si>
    <t>tarpaulin</t>
  </si>
  <si>
    <t>filing folder</t>
  </si>
  <si>
    <t>Epson Ink 003 (various colors)</t>
  </si>
  <si>
    <t>Contengencies</t>
  </si>
  <si>
    <t>quarterly</t>
  </si>
  <si>
    <t>mop</t>
  </si>
  <si>
    <t>dust pan</t>
  </si>
  <si>
    <t>dx ed nqk7</t>
  </si>
  <si>
    <t>CARMEN C. CUBRADO, Ph. D</t>
  </si>
  <si>
    <r>
      <t xml:space="preserve">Plan Control No. </t>
    </r>
    <r>
      <rPr>
        <b/>
        <u/>
        <sz val="10"/>
        <rFont val="Arial"/>
        <family val="2"/>
      </rPr>
      <t>14-01-02</t>
    </r>
  </si>
  <si>
    <t>Department/ Office:Agriculture/Livelihood/P50,000.00</t>
  </si>
  <si>
    <t>Corn Production</t>
  </si>
  <si>
    <t xml:space="preserve"> complete fertiizer</t>
  </si>
  <si>
    <t>bags</t>
  </si>
  <si>
    <t>urea</t>
  </si>
  <si>
    <t>Labor</t>
  </si>
  <si>
    <t>croppings</t>
  </si>
  <si>
    <t>Rice Production</t>
  </si>
  <si>
    <t>Turtle services</t>
  </si>
  <si>
    <t>Harrowing</t>
  </si>
  <si>
    <t>Transplanting</t>
  </si>
  <si>
    <t>Chemicals</t>
  </si>
  <si>
    <t>Others (Contengencies)</t>
  </si>
  <si>
    <t>Vegetable Production</t>
  </si>
  <si>
    <t>Complete fertilizer</t>
  </si>
  <si>
    <t>bag</t>
  </si>
  <si>
    <t>Electricity</t>
  </si>
  <si>
    <t>mos</t>
  </si>
  <si>
    <t xml:space="preserve">Diesel </t>
  </si>
  <si>
    <t>Department/ Office: OMA (P1,000,000.00) AGRI-PINOY AWARDS</t>
  </si>
  <si>
    <t>Establishment of one site technodemo</t>
  </si>
  <si>
    <t>Bigante Classic</t>
  </si>
  <si>
    <t>14-14-14 fertilizers</t>
  </si>
  <si>
    <t>46-0-0</t>
  </si>
  <si>
    <t>Gasoline for Rice Technician</t>
  </si>
  <si>
    <t>Signage</t>
  </si>
  <si>
    <t>Conduct of Farmer Field School</t>
  </si>
  <si>
    <t>Training Tshirts  (for the participants)</t>
  </si>
  <si>
    <t>Food during Graduation</t>
  </si>
  <si>
    <t>persons</t>
  </si>
  <si>
    <t>Diesel (Field Tour)</t>
  </si>
  <si>
    <t>Snacks</t>
  </si>
  <si>
    <t>site</t>
  </si>
  <si>
    <t>Training Service Fee</t>
  </si>
  <si>
    <t>slot</t>
  </si>
  <si>
    <t>Traveling Expenses</t>
  </si>
  <si>
    <t>travel</t>
  </si>
  <si>
    <t>flat screen TV</t>
  </si>
  <si>
    <t>Internet Connectivity</t>
  </si>
  <si>
    <t>months</t>
  </si>
  <si>
    <t>Department/ Office:Agriculture/Swine Breeding  System and Fishpond Projects-Wages/P112,000.00</t>
  </si>
  <si>
    <t>Wages</t>
  </si>
  <si>
    <t>Feeds and Biologics</t>
  </si>
  <si>
    <t>Bldg Repair and Maintenance</t>
  </si>
  <si>
    <t>Department/ Office:Agriculture/Tractor Maintenance/P50,000.00</t>
  </si>
  <si>
    <t>Oil and lubricants</t>
  </si>
  <si>
    <t>tires</t>
  </si>
  <si>
    <t>Inner tube</t>
  </si>
  <si>
    <t>Harrow blade</t>
  </si>
  <si>
    <t>labor</t>
  </si>
  <si>
    <t>Department/ Office: Agriculture/Dog Elimination/P50,000.00</t>
  </si>
  <si>
    <t>Fuel for mobilization</t>
  </si>
  <si>
    <t>Supplies and Materials</t>
  </si>
  <si>
    <t>Capability training</t>
  </si>
  <si>
    <t>Department/ Office: Agriculture/Medicine/P20,000.00</t>
  </si>
  <si>
    <t>Medicine</t>
  </si>
  <si>
    <t>Dewormer</t>
  </si>
  <si>
    <t>Department/ Office:Agriculture/PILAR DAM/ P650,000.00</t>
  </si>
  <si>
    <t>BAFTECH Honoraria</t>
  </si>
  <si>
    <t>Trainings</t>
  </si>
  <si>
    <t>Other Operating Expenses</t>
  </si>
  <si>
    <t>Department/ Office:Agriculture/Capital Outlay/P44,000.00</t>
  </si>
  <si>
    <t>Projector with screen</t>
  </si>
  <si>
    <t>P44,000</t>
  </si>
  <si>
    <t>FOR THE YEAR: 2019</t>
  </si>
  <si>
    <t>Province, City or Municipality: MUNICIPALITY OF PILAR</t>
  </si>
  <si>
    <t>Plan Control No.</t>
  </si>
  <si>
    <t>Page ________pages</t>
  </si>
  <si>
    <r>
      <t xml:space="preserve">Department/ Office: </t>
    </r>
    <r>
      <rPr>
        <b/>
        <sz val="11"/>
        <color theme="1"/>
        <rFont val="Calibri"/>
        <family val="2"/>
        <scheme val="minor"/>
      </rPr>
      <t>COMELEC OFFICE</t>
    </r>
  </si>
  <si>
    <t xml:space="preserve">LONG BONDPAPER </t>
  </si>
  <si>
    <t>15 ream</t>
  </si>
  <si>
    <t>5, 475.00</t>
  </si>
  <si>
    <t>1, 460.00</t>
  </si>
  <si>
    <t>1, 095.00</t>
  </si>
  <si>
    <t>SIGN PEN (BLUE)</t>
  </si>
  <si>
    <t>12 pcs.</t>
  </si>
  <si>
    <t>8 pcs.</t>
  </si>
  <si>
    <t>CORRECTION FLUID</t>
  </si>
  <si>
    <t xml:space="preserve">20 pcs. </t>
  </si>
  <si>
    <t>STAPLER W/ STAPLE REMOVER</t>
  </si>
  <si>
    <t>4 pcs.</t>
  </si>
  <si>
    <t>STAPLE WIRE NO. 35</t>
  </si>
  <si>
    <t>11 boxes</t>
  </si>
  <si>
    <t>EPSON 664 (MAGENTA)</t>
  </si>
  <si>
    <t>2 pcs.</t>
  </si>
  <si>
    <t>EPSON 664 (BLACK)</t>
  </si>
  <si>
    <t>7 pcs.</t>
  </si>
  <si>
    <t>1, 953.00</t>
  </si>
  <si>
    <t>1, 116.00</t>
  </si>
  <si>
    <t>EPSON 664 (CYAN)</t>
  </si>
  <si>
    <t xml:space="preserve">2 pcs. </t>
  </si>
  <si>
    <t>EPSON 664 (YELLOW)</t>
  </si>
  <si>
    <t>RECORD BOOK</t>
  </si>
  <si>
    <t>DVD DISK</t>
  </si>
  <si>
    <t>5 pcs.</t>
  </si>
  <si>
    <t xml:space="preserve">FASTENER </t>
  </si>
  <si>
    <t>10 boxes</t>
  </si>
  <si>
    <t>FOLDER (LONG)</t>
  </si>
  <si>
    <t>30 pcs.</t>
  </si>
  <si>
    <t>ALCOHOL (BIG)</t>
  </si>
  <si>
    <t>4 bottle</t>
  </si>
  <si>
    <t>MULTI INSECT KILLER (BIG)</t>
  </si>
  <si>
    <t>2 bottle</t>
  </si>
  <si>
    <t>TOILET BOWL CLEANER (BIG)</t>
  </si>
  <si>
    <t>1, 160.00</t>
  </si>
  <si>
    <t>FLOURESCENT</t>
  </si>
  <si>
    <t>BROOM</t>
  </si>
  <si>
    <t>DUST PAN</t>
  </si>
  <si>
    <t>SCOTCH TAPE TRANSPARENT (BIG)</t>
  </si>
  <si>
    <t xml:space="preserve">4 pcs. </t>
  </si>
  <si>
    <t>STICKER PAPER (LONG)</t>
  </si>
  <si>
    <t xml:space="preserve">2 pack </t>
  </si>
  <si>
    <t>BROAD PENTEL PEN (BLACK)</t>
  </si>
  <si>
    <t>HIGHLIGHTER</t>
  </si>
  <si>
    <t>PUNCHER  (BIG)</t>
  </si>
  <si>
    <t>EXPANDED ENVELOPE (LONG)</t>
  </si>
  <si>
    <t>50 pcs.</t>
  </si>
  <si>
    <t>1, 250.00</t>
  </si>
  <si>
    <t>BALLPEN (BLUE)</t>
  </si>
  <si>
    <t>2 boxes</t>
  </si>
  <si>
    <t>FLOOR MOP</t>
  </si>
  <si>
    <t>1 pc.</t>
  </si>
  <si>
    <t>CD</t>
  </si>
  <si>
    <t>9, 782.00</t>
  </si>
  <si>
    <t>3, 252.00</t>
  </si>
  <si>
    <t>4, 514.00</t>
  </si>
  <si>
    <t>2, 706.00</t>
  </si>
  <si>
    <t>This is to certify that the above procurement plan is in accordance with the objective of this Office.</t>
  </si>
  <si>
    <t>MARIA FLOR D. PERIN</t>
  </si>
  <si>
    <t>Head of Department/ Office</t>
  </si>
  <si>
    <t>Department/ Office: MENRO</t>
  </si>
  <si>
    <t>Procurement of Supplies and Materials</t>
  </si>
  <si>
    <t>Polyethyle Bag</t>
  </si>
  <si>
    <t>Sacks</t>
  </si>
  <si>
    <t>Grasscutter</t>
  </si>
  <si>
    <t>Procurement of Fuels and Lubricants</t>
  </si>
  <si>
    <t>Lubricant</t>
  </si>
  <si>
    <t>Repair and Change Oil</t>
  </si>
  <si>
    <t>Spareparts and labor</t>
  </si>
  <si>
    <t>EDWIN S. SARDIDO</t>
  </si>
  <si>
    <t>Acting MENRO</t>
  </si>
  <si>
    <t>Straw</t>
  </si>
  <si>
    <t>Gloves</t>
  </si>
  <si>
    <t>Mask</t>
  </si>
  <si>
    <t>Hammer</t>
  </si>
  <si>
    <t>Saw</t>
  </si>
  <si>
    <t>Tarp Printing for Signage and other IEC Materials</t>
  </si>
  <si>
    <t>Tire</t>
  </si>
  <si>
    <t>Trainings and Seminars for proper waste segration</t>
  </si>
  <si>
    <t>Nylon</t>
  </si>
  <si>
    <t>Brooms</t>
  </si>
  <si>
    <t>Garbage Bin with wheel</t>
  </si>
  <si>
    <t>Grass Cutter</t>
  </si>
  <si>
    <t>Repair of Grasscutter</t>
  </si>
  <si>
    <t>Bond Paper (short)</t>
  </si>
  <si>
    <t>Bond Paper (long)</t>
  </si>
  <si>
    <t>Bond Paper (A4)</t>
  </si>
  <si>
    <t>Stapler No. 35</t>
  </si>
  <si>
    <t>Filing Folder</t>
  </si>
  <si>
    <t>Printer Ink</t>
  </si>
  <si>
    <t>Manina Paper</t>
  </si>
  <si>
    <t>Padlock</t>
  </si>
  <si>
    <t>Ring Binder</t>
  </si>
  <si>
    <t>Expanded Folder</t>
  </si>
  <si>
    <t>Hinges</t>
  </si>
  <si>
    <t>Desktop Computer</t>
  </si>
  <si>
    <t>Flash Drive</t>
  </si>
  <si>
    <t>Bruss Cutter</t>
  </si>
  <si>
    <t>Electric Fan</t>
  </si>
  <si>
    <t>Office Improvement</t>
  </si>
  <si>
    <t>Other Expenses</t>
  </si>
  <si>
    <t>Brooms (tukog)</t>
  </si>
  <si>
    <t>Brooms (lanot) with dust pan</t>
  </si>
  <si>
    <t>Bowl Pump</t>
  </si>
  <si>
    <t>Muriatic Acid</t>
  </si>
  <si>
    <t>Soap</t>
  </si>
  <si>
    <t>Freshener</t>
  </si>
  <si>
    <t>Brush</t>
  </si>
  <si>
    <t>Globe</t>
  </si>
  <si>
    <t>Service Drop Wire #6</t>
  </si>
  <si>
    <t>Safety Breaker 60 amp</t>
  </si>
  <si>
    <t>Safety Breaker 30 amp</t>
  </si>
  <si>
    <t>PDX Wire #10</t>
  </si>
  <si>
    <t>Socket #2</t>
  </si>
  <si>
    <t>Led 15 watts</t>
  </si>
  <si>
    <t>Convenience Outlet</t>
  </si>
  <si>
    <t>Staple Wire #3/4</t>
  </si>
  <si>
    <t>Strain insulator big</t>
  </si>
  <si>
    <t>PDX Wire #14</t>
  </si>
  <si>
    <t>Junction Box</t>
  </si>
  <si>
    <t>Led Bulb 15w</t>
  </si>
  <si>
    <t>Led flourescent 15w</t>
  </si>
  <si>
    <t>tumble Switch</t>
  </si>
  <si>
    <r>
      <t xml:space="preserve">FOR THE YEAR </t>
    </r>
    <r>
      <rPr>
        <b/>
        <u/>
        <sz val="8"/>
        <rFont val="Times New Roman"/>
        <family val="1"/>
      </rPr>
      <t>2019</t>
    </r>
  </si>
  <si>
    <r>
      <t>Province, City or Municipality :</t>
    </r>
    <r>
      <rPr>
        <b/>
        <u/>
        <sz val="8"/>
        <rFont val="Times New Roman"/>
        <family val="1"/>
      </rPr>
      <t>MUNICIPALITY OF PILAR</t>
    </r>
  </si>
  <si>
    <t>RHU- PILAR</t>
  </si>
  <si>
    <t>Repair Computer</t>
  </si>
  <si>
    <t>units</t>
  </si>
  <si>
    <t>Hospital Bed</t>
  </si>
  <si>
    <t>Carbon dioxide/nitrous oxide gas tank with gas</t>
  </si>
  <si>
    <t>Copier</t>
  </si>
  <si>
    <t>Hanging cabinet</t>
  </si>
  <si>
    <t>Delivery Table</t>
  </si>
  <si>
    <t>Plastic Chair (monobloc)</t>
  </si>
  <si>
    <t>Long bench (monobloc)</t>
  </si>
  <si>
    <t>Doppler Apparatus</t>
  </si>
  <si>
    <t>Electric thermus</t>
  </si>
  <si>
    <t>Desk top</t>
  </si>
  <si>
    <t>needle holder</t>
  </si>
  <si>
    <t>tissue forcep</t>
  </si>
  <si>
    <t>bandage scissor</t>
  </si>
  <si>
    <t>IV stand</t>
  </si>
  <si>
    <t>Doppler Batery double A</t>
  </si>
  <si>
    <t>Sala Set</t>
  </si>
  <si>
    <t>Examining Table</t>
  </si>
  <si>
    <t>Caugh</t>
  </si>
  <si>
    <t xml:space="preserve">Solar panel </t>
  </si>
  <si>
    <t>Solar inverter</t>
  </si>
  <si>
    <t>Solar battery 1000 watts</t>
  </si>
  <si>
    <t>MA. LUISA B. TAGO, M.D</t>
  </si>
  <si>
    <t>Department/ Office: MAYOR'S OFFICE</t>
  </si>
  <si>
    <t>RHU- OFFICE</t>
  </si>
  <si>
    <t>Fast Drive USB-Kingston</t>
  </si>
  <si>
    <t>White Board  Pen (black color)</t>
  </si>
  <si>
    <t>White Board  Pen (blue color)</t>
  </si>
  <si>
    <t>Bondpaper Short Cactus</t>
  </si>
  <si>
    <t>Bondpaper Long Cactus</t>
  </si>
  <si>
    <t>Pencil Mongol 2</t>
  </si>
  <si>
    <t>Ribbon Epson LX 300+</t>
  </si>
  <si>
    <t>Paper Clips Big</t>
  </si>
  <si>
    <t>Paper Clips Small</t>
  </si>
  <si>
    <t>Staple Wire #35-5m</t>
  </si>
  <si>
    <t>Folder Long with plastic</t>
  </si>
  <si>
    <t>Folder Short with plastic</t>
  </si>
  <si>
    <t>Ordinary Envelope Long 100s</t>
  </si>
  <si>
    <t>Brown Envelope Short with plastic</t>
  </si>
  <si>
    <t>Vellum Board  GSM 130</t>
  </si>
  <si>
    <t>Ballpen Blue (Panda Classic)</t>
  </si>
  <si>
    <t>3 box</t>
  </si>
  <si>
    <t>Ballpen Black (Panda Classic)</t>
  </si>
  <si>
    <t>Ballpen Red (Panda Classic)</t>
  </si>
  <si>
    <t>Pentel Pen Black Broad</t>
  </si>
  <si>
    <t>Pentel Pen Black Fine</t>
  </si>
  <si>
    <t>Plastic Paper Fastener</t>
  </si>
  <si>
    <t>Correction tape</t>
  </si>
  <si>
    <t>Logbook 200 Leaves</t>
  </si>
  <si>
    <t>Tissue Paper</t>
  </si>
  <si>
    <t>Stationary (For Business Permit)</t>
  </si>
  <si>
    <t>pck</t>
  </si>
  <si>
    <t>Wyteboard 20x50"</t>
  </si>
  <si>
    <t>Card Reader</t>
  </si>
  <si>
    <t>Memory Card 4GB</t>
  </si>
  <si>
    <t>Catridge Epson LX-310</t>
  </si>
  <si>
    <t>Cartolina Assorted</t>
  </si>
  <si>
    <t>Mimeo Paper Long</t>
  </si>
  <si>
    <t>Mimeo Paper Short</t>
  </si>
  <si>
    <t>Alcohol 70% 500cc</t>
  </si>
  <si>
    <t>Garbage Bag (XL)</t>
  </si>
  <si>
    <t>Sando Bag (XL)</t>
  </si>
  <si>
    <t>doz</t>
  </si>
  <si>
    <t>Detergent bar</t>
  </si>
  <si>
    <t>Zonrox 1 Liter</t>
  </si>
  <si>
    <t>galon</t>
  </si>
  <si>
    <t>Bowl Cleanser 1000 ML</t>
  </si>
  <si>
    <t>Diswahsing Soap</t>
  </si>
  <si>
    <t>Hand Washing Liquid Soap</t>
  </si>
  <si>
    <t>Lysol Spray</t>
  </si>
  <si>
    <t>23.520.00</t>
  </si>
  <si>
    <t>Lysol Disinfectant Concentrate</t>
  </si>
  <si>
    <t>Bath Soap</t>
  </si>
  <si>
    <t>Deeper</t>
  </si>
  <si>
    <t>Baguio Broom</t>
  </si>
  <si>
    <t>Dust Pan</t>
  </si>
  <si>
    <t>Rug</t>
  </si>
  <si>
    <t>Curtains</t>
  </si>
  <si>
    <t>Curtain Rod Holder</t>
  </si>
  <si>
    <t>Bed Sheets</t>
  </si>
  <si>
    <t>sets</t>
  </si>
  <si>
    <t>Pillows</t>
  </si>
  <si>
    <t>Brother DCP-T 700 W- Black</t>
  </si>
  <si>
    <t>Brother DCP-T 700 W - Yellow</t>
  </si>
  <si>
    <t>Brother DCP-T 700 W - Red</t>
  </si>
  <si>
    <t>Brother DCP-T 700 W - Blue</t>
  </si>
  <si>
    <t>Epson Ink - Black</t>
  </si>
  <si>
    <t>Epson Ink - Yellow</t>
  </si>
  <si>
    <t>Epson Ink - Magenta</t>
  </si>
  <si>
    <t>Epson Ink - Blue</t>
  </si>
  <si>
    <r>
      <t xml:space="preserve">FOR THE YEAR </t>
    </r>
    <r>
      <rPr>
        <b/>
        <u/>
        <sz val="8"/>
        <rFont val="Calibri"/>
        <family val="2"/>
      </rPr>
      <t>2019</t>
    </r>
  </si>
  <si>
    <r>
      <t>Province, City or Municipality :</t>
    </r>
    <r>
      <rPr>
        <b/>
        <u/>
        <sz val="8"/>
        <rFont val="Calibri"/>
        <family val="2"/>
      </rPr>
      <t>MUNICIPALITY OF PILAR</t>
    </r>
  </si>
  <si>
    <t>Paracetamol 500 mg tab.</t>
  </si>
  <si>
    <t>Paracetamol 250 mg/5ml syrup</t>
  </si>
  <si>
    <t>Paracetamol drops</t>
  </si>
  <si>
    <t>Ambroxol 75 mg tab.</t>
  </si>
  <si>
    <t>Ambroxol Syrup</t>
  </si>
  <si>
    <t>tab</t>
  </si>
  <si>
    <t>Phenylpropanolamine HCL tab</t>
  </si>
  <si>
    <t>Phenylpropanolamine HCL syrup</t>
  </si>
  <si>
    <t>syp.</t>
  </si>
  <si>
    <t>Phenylpropanolamine HCL drops</t>
  </si>
  <si>
    <t>Salbutamol 2 mg tab.</t>
  </si>
  <si>
    <t>Cetirizine syrup</t>
  </si>
  <si>
    <t>Cetirizine drops</t>
  </si>
  <si>
    <t>Cetirizine 10 mg tab</t>
  </si>
  <si>
    <t>Salbutamol syrup</t>
  </si>
  <si>
    <t>Levocetirizine + montelutast 10 mg</t>
  </si>
  <si>
    <t xml:space="preserve">Amoxicilllin 500 mg </t>
  </si>
  <si>
    <t>cap</t>
  </si>
  <si>
    <t>Amoxicilllin 250 mg/mg susp.</t>
  </si>
  <si>
    <t>Amoxicillin drops</t>
  </si>
  <si>
    <t>Cefaclor 500 mg</t>
  </si>
  <si>
    <t>Cefaclor 50 mg/5ml susp</t>
  </si>
  <si>
    <t>Cefaclor drops</t>
  </si>
  <si>
    <t>Cotrimoxazole 400 mg</t>
  </si>
  <si>
    <t>tabs</t>
  </si>
  <si>
    <t>Cotrimoxazole susp</t>
  </si>
  <si>
    <t xml:space="preserve">Cloxacillin 500mg </t>
  </si>
  <si>
    <t>cloxacillin 250mg/5mg susp</t>
  </si>
  <si>
    <t>Cloxacillin drops</t>
  </si>
  <si>
    <t>Mefenamic acid 500mg</t>
  </si>
  <si>
    <t>Mefenamic acid 250mg/5ml susp</t>
  </si>
  <si>
    <t>Cefalexin 500 mg</t>
  </si>
  <si>
    <t>Cefalexin 250 mg/5ml susp</t>
  </si>
  <si>
    <t>Cefalexin drops</t>
  </si>
  <si>
    <t>Chlorpheniramine maleate amp</t>
  </si>
  <si>
    <t>amp</t>
  </si>
  <si>
    <t>Phytomenadione amp</t>
  </si>
  <si>
    <t>Amikacin vial</t>
  </si>
  <si>
    <t>vial</t>
  </si>
  <si>
    <t>Ampicillin vial</t>
  </si>
  <si>
    <t>Alum.Hydroxide+mag.hyrdoxide susp 60 ml</t>
  </si>
  <si>
    <t>Alum.Hydroxide+mag.hyrdoxide tab</t>
  </si>
  <si>
    <t>Omeprazole 20 mg cap</t>
  </si>
  <si>
    <t>Vit.B complex tab</t>
  </si>
  <si>
    <t>Paracetamol + Vit.b comlex tab</t>
  </si>
  <si>
    <t>Diphenhydramine HCL amp</t>
  </si>
  <si>
    <t>Sambong releaf tab</t>
  </si>
  <si>
    <t>Fluticasone + salmeterol metered dose inhaler</t>
  </si>
  <si>
    <t>Multivitamins cap</t>
  </si>
  <si>
    <t>Multivitamins syrup</t>
  </si>
  <si>
    <t>Multivitamins drops</t>
  </si>
  <si>
    <t>Ascrobic acid 500 mg tab</t>
  </si>
  <si>
    <t>Ascrobic acid syrup</t>
  </si>
  <si>
    <t>Ascorbic Acid drops</t>
  </si>
  <si>
    <t>Mupirocin ointment</t>
  </si>
  <si>
    <t>Clotrimazole cream</t>
  </si>
  <si>
    <t>Mometzsone ointment</t>
  </si>
  <si>
    <t>Fluocinolone acetanide ointment 10 mg</t>
  </si>
  <si>
    <t>Fluocinolone acetanide cream 10 mg</t>
  </si>
  <si>
    <t>Betamethasone ointment</t>
  </si>
  <si>
    <t>Betamethasone cream</t>
  </si>
  <si>
    <t>Methylprednisolone 4 mg</t>
  </si>
  <si>
    <t>Prednisone 5mg tab</t>
  </si>
  <si>
    <t>Gentamicin ophthalmic drops</t>
  </si>
  <si>
    <t>Diclofenac</t>
  </si>
  <si>
    <t>Ibuprofen 20 mg</t>
  </si>
  <si>
    <t>Ranitidine 150 mg</t>
  </si>
  <si>
    <t>Dicycloverine</t>
  </si>
  <si>
    <t>Dicycloverine syrup</t>
  </si>
  <si>
    <t>syrup</t>
  </si>
  <si>
    <t>Metoclopromide syrup</t>
  </si>
  <si>
    <t xml:space="preserve">Metoclopromide </t>
  </si>
  <si>
    <t>Lagundi releaf</t>
  </si>
  <si>
    <t>Tranexamic Acid</t>
  </si>
  <si>
    <t>Salbutamol nebule</t>
  </si>
  <si>
    <t>Chlorpheniramine tablet</t>
  </si>
  <si>
    <t>Ciprofluxacin tablet</t>
  </si>
  <si>
    <t>Doxycycline capsule</t>
  </si>
  <si>
    <t>Erythromycin tablet</t>
  </si>
  <si>
    <t>Maternity Admission Kits</t>
  </si>
  <si>
    <r>
      <t xml:space="preserve">FOR THE YEAR </t>
    </r>
    <r>
      <rPr>
        <b/>
        <u/>
        <sz val="8"/>
        <rFont val="Arial"/>
        <family val="2"/>
      </rPr>
      <t>2019</t>
    </r>
  </si>
  <si>
    <r>
      <t>Province, City or Municipality :</t>
    </r>
    <r>
      <rPr>
        <b/>
        <u/>
        <sz val="8"/>
        <rFont val="Arial"/>
        <family val="2"/>
      </rPr>
      <t>MUNICIPALITY OF PILAR</t>
    </r>
  </si>
  <si>
    <t>Chlopromazine 100 mg tab</t>
  </si>
  <si>
    <t>Chlopromazine 200 mg tab</t>
  </si>
  <si>
    <t>Clozapine 25 mg</t>
  </si>
  <si>
    <t>Fluphenazine decanoate 25mg/ml</t>
  </si>
  <si>
    <t>amps</t>
  </si>
  <si>
    <t>haloperidol 20 mg</t>
  </si>
  <si>
    <t>Olanzapine 10 mg</t>
  </si>
  <si>
    <t>Risperidone 1 mg</t>
  </si>
  <si>
    <t>Risperidone 2 mg</t>
  </si>
  <si>
    <t>Risperidone 2 mg Orodispersible</t>
  </si>
  <si>
    <t>Risperidone 4 mg</t>
  </si>
  <si>
    <t>Flouxetine 20 mg</t>
  </si>
  <si>
    <t>Sertraline 50 mg</t>
  </si>
  <si>
    <t>Biperiden HCL 2 mg</t>
  </si>
  <si>
    <t>Diphenhydramine HCL 50 mg</t>
  </si>
  <si>
    <t>Diphenhydramine HCL 50 mg/ml</t>
  </si>
  <si>
    <t>Clozapine 100 mg</t>
  </si>
  <si>
    <t>FOOD &amp; VENUE - BLOOD DONATION PROGRAM</t>
  </si>
  <si>
    <t>OIL 40</t>
  </si>
  <si>
    <t>Chromic 4.0 with needle  (cutting)</t>
  </si>
  <si>
    <t>Cotton 400g</t>
  </si>
  <si>
    <t>Sterile gauze 4/4</t>
  </si>
  <si>
    <t>Gloves # 7</t>
  </si>
  <si>
    <t>Gloves # 6.5</t>
  </si>
  <si>
    <t>Gloves # 7.5</t>
  </si>
  <si>
    <t>Lidocaine 50ml vial</t>
  </si>
  <si>
    <t>Kidney Basin</t>
  </si>
  <si>
    <t>Instument tray- big</t>
  </si>
  <si>
    <t>Cidex</t>
  </si>
  <si>
    <t>Needle Holder</t>
  </si>
  <si>
    <t>Mosquito forceps, strainght</t>
  </si>
  <si>
    <t>Tissue forceps with teeth</t>
  </si>
  <si>
    <t>Surgical scissors</t>
  </si>
  <si>
    <t xml:space="preserve">Plaster </t>
  </si>
  <si>
    <t>Povidone Iodine antiseptic</t>
  </si>
  <si>
    <t>Tranexamic acid 250 mg cap</t>
  </si>
  <si>
    <t>Non-Sterile gauze 4/4</t>
  </si>
  <si>
    <t>Syringe with needle # 3</t>
  </si>
  <si>
    <t>Sterile needle G-23</t>
  </si>
  <si>
    <t>Syringe with needle # 8</t>
  </si>
  <si>
    <t>EPSON INK BLACK</t>
  </si>
  <si>
    <t>EPSON INK MAGENTA</t>
  </si>
  <si>
    <t>EPSON INK CYAN</t>
  </si>
  <si>
    <t>EPSON INK YELLOW</t>
  </si>
  <si>
    <t>BROTHER INK BLACK</t>
  </si>
  <si>
    <t>BROTHER INK MAGENTA</t>
  </si>
  <si>
    <t>BROTHER INK YELLOW</t>
  </si>
  <si>
    <t>BROTHER INK CYAN</t>
  </si>
  <si>
    <t>KZ INK RIZO</t>
  </si>
  <si>
    <t>KZ MASTER RIZO</t>
  </si>
  <si>
    <t>TONER MONOCHROME (PHOTOCOPIER)</t>
  </si>
  <si>
    <t>Plan Control No. _______</t>
  </si>
  <si>
    <t>Page _________ pages</t>
  </si>
  <si>
    <r>
      <t>Department/ Office:</t>
    </r>
    <r>
      <rPr>
        <b/>
        <sz val="10"/>
        <rFont val="Arial"/>
        <family val="2"/>
      </rPr>
      <t>MAYOR'S OFFICE   (OFFICE SUPPLIES)</t>
    </r>
  </si>
  <si>
    <t>BONDPAPER LONG</t>
  </si>
  <si>
    <t>BONDPAPER SHORT</t>
  </si>
  <si>
    <t>FOLDER LONG WHITE</t>
  </si>
  <si>
    <t>FOLDER  SHORT WHITE</t>
  </si>
  <si>
    <t>BROWN ENVELOP (LONG)</t>
  </si>
  <si>
    <t>BROWN ENVELOP (SHORT)</t>
  </si>
  <si>
    <t>PAPER CLIP (BIG)</t>
  </si>
  <si>
    <t>PAPER CLIP (SMALL)</t>
  </si>
  <si>
    <t xml:space="preserve"> SIGN PEN .05</t>
  </si>
  <si>
    <t>BALLPEN (BLACK)</t>
  </si>
  <si>
    <t>LOGBOOK(500 PAGES)</t>
  </si>
  <si>
    <t>WHITEBOARD  MARKER BROAD</t>
  </si>
  <si>
    <t>PENCIL</t>
  </si>
  <si>
    <t>WHITE BOARD MARKER REFILLING INK</t>
  </si>
  <si>
    <t>BLACK MARKER REFILLING INK</t>
  </si>
  <si>
    <t>ASSORTED CARTOLINA</t>
  </si>
  <si>
    <t>ALCOHOL (500MG)</t>
  </si>
  <si>
    <t>EPSON INK  T6641 (BLACK)</t>
  </si>
  <si>
    <t>EPSON INK T6642 (CYAN)</t>
  </si>
  <si>
    <t>EPSON INK T6643 (MAGENTA)</t>
  </si>
  <si>
    <t>EPSON INK T6644 (YELLOW)</t>
  </si>
  <si>
    <t>STAPLE WIRE FOR GUN TUCKER</t>
  </si>
  <si>
    <t>STICKER PAPER (GREEN)</t>
  </si>
  <si>
    <t>STICKER PAPER (PINK)</t>
  </si>
  <si>
    <t>STICKER PAPER (ORANGE)</t>
  </si>
  <si>
    <t>STICKER PAPER(BLUE)</t>
  </si>
  <si>
    <t>STICKER PAPER (NEON YELLOW GREEN)</t>
  </si>
  <si>
    <t>RIBBONS</t>
  </si>
  <si>
    <t xml:space="preserve"> LACES</t>
  </si>
  <si>
    <t>ROLL</t>
  </si>
  <si>
    <t>SMALL BATTERIES AA</t>
  </si>
  <si>
    <t>STAPLER</t>
  </si>
  <si>
    <t>BATTERY TRIPLE AAA</t>
  </si>
  <si>
    <t xml:space="preserve"> SPECIAL PAPER  SHORT</t>
  </si>
  <si>
    <t xml:space="preserve"> KUTSARITA</t>
  </si>
  <si>
    <t xml:space="preserve"> KEYBOARD</t>
  </si>
  <si>
    <t xml:space="preserve"> MOUSE</t>
  </si>
  <si>
    <t>REFORMAT BACK- UP HP</t>
  </si>
  <si>
    <t xml:space="preserve"> CORRECTION PEN</t>
  </si>
  <si>
    <t>PENTEL PEN BLACK BROAD</t>
  </si>
  <si>
    <t>PENTEL PEN BLUE BROAD</t>
  </si>
  <si>
    <t>BLEACHING LIQUID</t>
  </si>
  <si>
    <t>DOOR MATT</t>
  </si>
  <si>
    <t xml:space="preserve">DOUBLE SIDED TAPE </t>
  </si>
  <si>
    <t>PACKAGING TAPE</t>
  </si>
  <si>
    <t>INSECTS SPRAY</t>
  </si>
  <si>
    <t xml:space="preserve">  btls</t>
  </si>
  <si>
    <t>FABRIC CONDITIONER</t>
  </si>
  <si>
    <t>DETRGENT SOAP POWDER</t>
  </si>
  <si>
    <t>DISHWASHING PASTE SOAP</t>
  </si>
  <si>
    <t>TOILET TISSUE</t>
  </si>
  <si>
    <t>AIR FRESHENER  SMALL</t>
  </si>
  <si>
    <t>FURNITURE CLEANER</t>
  </si>
  <si>
    <t>GAL</t>
  </si>
  <si>
    <t>MURIATIC ACID</t>
  </si>
  <si>
    <t>BAR SOAP</t>
  </si>
  <si>
    <t xml:space="preserve"> TROSO</t>
  </si>
  <si>
    <t>GLASS CLEANER SPRAY</t>
  </si>
  <si>
    <t>BOT</t>
  </si>
  <si>
    <t xml:space="preserve">LIQUID HAND SOAP </t>
  </si>
  <si>
    <t>DUST PAN (PLASTIC)</t>
  </si>
  <si>
    <t xml:space="preserve">RUBBER GLOVES </t>
  </si>
  <si>
    <t>MILO</t>
  </si>
  <si>
    <t>SUGAR WHITE</t>
  </si>
  <si>
    <t>KILO</t>
  </si>
  <si>
    <t>COFFEE 3N1</t>
  </si>
  <si>
    <t>TOILET PUMP</t>
  </si>
  <si>
    <t>BROWN SUGAR</t>
  </si>
  <si>
    <t>TRASH CAN</t>
  </si>
  <si>
    <t>BLACK COFFEE</t>
  </si>
  <si>
    <t>CREAMER</t>
  </si>
  <si>
    <t>CUP CAKE</t>
  </si>
  <si>
    <t>FITA</t>
  </si>
  <si>
    <t>ENERGEN</t>
  </si>
  <si>
    <t>SKYFLAKES</t>
  </si>
  <si>
    <t>BINDER CLIPS BIG</t>
  </si>
  <si>
    <t>INDEX TAB</t>
  </si>
  <si>
    <t>BOXES</t>
  </si>
  <si>
    <t>BROTHER REFILL INK YELLOW</t>
  </si>
  <si>
    <t>BROTHER REFILL INK CYAN</t>
  </si>
  <si>
    <t>BROTHER REFILL INK MAGENTA</t>
  </si>
  <si>
    <t>BROTHER REFILL INK BLACK</t>
  </si>
  <si>
    <t xml:space="preserve"> MY GEL PEN .4 OR .3</t>
  </si>
  <si>
    <t xml:space="preserve"> MY GEL PEN REFILL</t>
  </si>
  <si>
    <t xml:space="preserve"> STAMP PAD INK</t>
  </si>
  <si>
    <t xml:space="preserve"> GARBAGE BAG M</t>
  </si>
  <si>
    <t>PLASTIC ENVELOPE LONG</t>
  </si>
  <si>
    <t xml:space="preserve"> FILLING FOLDER</t>
  </si>
  <si>
    <t>BINDER  CLIPS SMALL</t>
  </si>
  <si>
    <t>FDP Form 4a- Annual Procurement Plan or Procurement List</t>
  </si>
  <si>
    <t>FOR THE YEAR : 2019</t>
  </si>
  <si>
    <t>Plan Control No. 14-01-01</t>
  </si>
  <si>
    <t>Page____1____0f____3_____pages</t>
  </si>
  <si>
    <t>QTY.</t>
  </si>
  <si>
    <t>Television Set</t>
  </si>
  <si>
    <t>CCTV</t>
  </si>
  <si>
    <t>Ligthning</t>
  </si>
  <si>
    <t>This is to certify that the above precurement plan is in accordance with the objective of this Office.</t>
  </si>
  <si>
    <t>PREPARED BY:</t>
  </si>
  <si>
    <t>FORTUNATO C. CORCIEGA</t>
  </si>
  <si>
    <t>Municipal Treasurer</t>
  </si>
  <si>
    <t>Department/Office: MUNICIPAL TREASURER'S OFFICE - MARKET</t>
  </si>
  <si>
    <t>MSWDO</t>
  </si>
  <si>
    <t>Estrella S. Malnegro</t>
  </si>
  <si>
    <t>Elaine E. Resusta</t>
  </si>
  <si>
    <t>: Mayor's Office - MUNICIPAL VEHICLE MAINTENANCE</t>
  </si>
  <si>
    <t>Assessor's Office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</si>
</sst>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_(* #,##0_);_(* \(#,##0\);_(* &quot;-&quot;??_);_(@_)"/>
    <numFmt numFmtId="167" formatCode="_(* #,##0.000_);_(* \(#,##0.000\);_(* &quot;-&quot;??_);_(@_)"/>
  </numFmts>
  <fonts count="8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i/>
      <sz val="10"/>
      <name val="Arial"/>
      <family val="2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b/>
      <i/>
      <sz val="9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i/>
      <sz val="8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b/>
      <i/>
      <sz val="12"/>
      <color indexed="8"/>
      <name val="Arial"/>
      <family val="2"/>
    </font>
    <font>
      <sz val="11"/>
      <color theme="1"/>
      <name val="Calibri"/>
      <family val="2"/>
      <scheme val="minor"/>
    </font>
    <font>
      <u/>
      <sz val="10"/>
      <name val="Arial"/>
      <family val="2"/>
    </font>
    <font>
      <sz val="8"/>
      <name val="Arial"/>
      <family val="2"/>
    </font>
    <font>
      <b/>
      <u/>
      <sz val="10"/>
      <color indexed="8"/>
      <name val="Arial"/>
      <family val="2"/>
    </font>
    <font>
      <i/>
      <sz val="8"/>
      <color indexed="8"/>
      <name val="Arial"/>
      <family val="2"/>
    </font>
    <font>
      <b/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b/>
      <u/>
      <sz val="10"/>
      <color theme="1"/>
      <name val="Century Gothic"/>
      <family val="2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sz val="9"/>
      <color theme="1"/>
      <name val="Century Gothic"/>
      <family val="2"/>
    </font>
    <font>
      <i/>
      <sz val="10"/>
      <color theme="1"/>
      <name val="Century Gothic"/>
      <family val="2"/>
    </font>
    <font>
      <sz val="10"/>
      <name val="Arial"/>
      <family val="2"/>
    </font>
    <font>
      <b/>
      <u/>
      <sz val="11"/>
      <name val="Arial"/>
      <family val="2"/>
    </font>
    <font>
      <b/>
      <i/>
      <sz val="11"/>
      <name val="Arial"/>
      <family val="2"/>
    </font>
    <font>
      <b/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u/>
      <sz val="9"/>
      <name val="Arial"/>
      <family val="2"/>
    </font>
    <font>
      <b/>
      <u/>
      <sz val="9"/>
      <name val="Arial"/>
      <family val="2"/>
    </font>
    <font>
      <b/>
      <u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1"/>
      <color indexed="8"/>
      <name val="Arial Rounded MT Bold"/>
      <family val="2"/>
    </font>
    <font>
      <b/>
      <sz val="11"/>
      <name val="Arial Rounded MT Bold"/>
      <family val="2"/>
    </font>
    <font>
      <b/>
      <u/>
      <sz val="12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sz val="10"/>
      <name val="Arial"/>
    </font>
    <font>
      <sz val="11"/>
      <name val="Arial Rounded MT Bold"/>
      <family val="2"/>
    </font>
    <font>
      <b/>
      <sz val="1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7"/>
      <name val="Arial"/>
      <family val="2"/>
    </font>
    <font>
      <sz val="10"/>
      <name val="Book Antiqua"/>
      <family val="1"/>
    </font>
    <font>
      <b/>
      <u/>
      <sz val="12"/>
      <color theme="1"/>
      <name val="Calibri"/>
      <family val="2"/>
      <scheme val="minor"/>
    </font>
    <font>
      <b/>
      <sz val="8"/>
      <name val="Times New Roman"/>
      <family val="1"/>
    </font>
    <font>
      <b/>
      <i/>
      <sz val="8"/>
      <name val="Times New Roman"/>
      <family val="1"/>
    </font>
    <font>
      <sz val="8"/>
      <name val="Times New Roman"/>
      <family val="1"/>
    </font>
    <font>
      <b/>
      <u/>
      <sz val="8"/>
      <name val="Times New Roman"/>
      <family val="1"/>
    </font>
    <font>
      <b/>
      <sz val="8"/>
      <color indexed="8"/>
      <name val="Times New Roman"/>
      <family val="1"/>
    </font>
    <font>
      <b/>
      <i/>
      <sz val="8"/>
      <color indexed="8"/>
      <name val="Times New Roman"/>
      <family val="1"/>
    </font>
    <font>
      <b/>
      <sz val="8"/>
      <name val="Calibri"/>
      <family val="2"/>
    </font>
    <font>
      <b/>
      <i/>
      <sz val="8"/>
      <name val="Calibri"/>
      <family val="2"/>
    </font>
    <font>
      <sz val="8"/>
      <name val="Calibri"/>
      <family val="2"/>
    </font>
    <font>
      <b/>
      <u/>
      <sz val="8"/>
      <name val="Calibri"/>
      <family val="2"/>
    </font>
    <font>
      <b/>
      <sz val="8"/>
      <color indexed="8"/>
      <name val="Calibri"/>
      <family val="2"/>
    </font>
    <font>
      <b/>
      <i/>
      <sz val="8"/>
      <color indexed="8"/>
      <name val="Calibri"/>
      <family val="2"/>
    </font>
    <font>
      <b/>
      <i/>
      <sz val="8"/>
      <name val="Arial"/>
      <family val="2"/>
    </font>
    <font>
      <b/>
      <u/>
      <sz val="8"/>
      <name val="Arial"/>
      <family val="2"/>
    </font>
    <font>
      <b/>
      <sz val="9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sz val="10"/>
      <name val="Calibri"/>
      <family val="2"/>
    </font>
    <font>
      <sz val="9"/>
      <color indexed="8"/>
      <name val="Arial"/>
      <family val="2"/>
    </font>
    <font>
      <sz val="8"/>
      <color indexed="8"/>
      <name val="Arial"/>
      <family val="2"/>
    </font>
    <font>
      <sz val="14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9" fillId="0" borderId="0"/>
    <xf numFmtId="164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7" fillId="0" borderId="0"/>
    <xf numFmtId="164" fontId="57" fillId="0" borderId="0" applyFont="0" applyFill="0" applyBorder="0" applyAlignment="0" applyProtection="0"/>
    <xf numFmtId="0" fontId="1" fillId="0" borderId="0"/>
    <xf numFmtId="43" fontId="19" fillId="0" borderId="0" applyFont="0" applyFill="0" applyBorder="0" applyAlignment="0" applyProtection="0"/>
    <xf numFmtId="0" fontId="57" fillId="0" borderId="0"/>
    <xf numFmtId="164" fontId="57" fillId="0" borderId="0" applyFont="0" applyFill="0" applyBorder="0" applyAlignment="0" applyProtection="0"/>
  </cellStyleXfs>
  <cellXfs count="1699">
    <xf numFmtId="0" fontId="0" fillId="0" borderId="0" xfId="0"/>
    <xf numFmtId="0" fontId="2" fillId="0" borderId="0" xfId="1" applyFont="1" applyFill="1"/>
    <xf numFmtId="0" fontId="2" fillId="0" borderId="1" xfId="1" applyFont="1" applyFill="1" applyBorder="1"/>
    <xf numFmtId="0" fontId="2" fillId="0" borderId="2" xfId="1" applyFont="1" applyFill="1" applyBorder="1"/>
    <xf numFmtId="0" fontId="2" fillId="0" borderId="3" xfId="1" applyFont="1" applyFill="1" applyBorder="1"/>
    <xf numFmtId="0" fontId="1" fillId="0" borderId="0" xfId="1" applyFill="1"/>
    <xf numFmtId="0" fontId="2" fillId="0" borderId="4" xfId="1" applyFont="1" applyFill="1" applyBorder="1"/>
    <xf numFmtId="0" fontId="2" fillId="0" borderId="0" xfId="1" applyFont="1" applyFill="1" applyBorder="1"/>
    <xf numFmtId="0" fontId="2" fillId="0" borderId="5" xfId="1" applyFont="1" applyFill="1" applyBorder="1"/>
    <xf numFmtId="0" fontId="2" fillId="0" borderId="6" xfId="1" applyFont="1" applyFill="1" applyBorder="1"/>
    <xf numFmtId="0" fontId="2" fillId="0" borderId="7" xfId="1" applyFont="1" applyFill="1" applyBorder="1"/>
    <xf numFmtId="0" fontId="2" fillId="0" borderId="8" xfId="1" applyFont="1" applyFill="1" applyBorder="1"/>
    <xf numFmtId="0" fontId="2" fillId="0" borderId="0" xfId="1" applyFont="1" applyFill="1" applyAlignment="1"/>
    <xf numFmtId="0" fontId="2" fillId="0" borderId="0" xfId="1" applyFont="1" applyFill="1" applyBorder="1" applyAlignment="1"/>
    <xf numFmtId="4" fontId="2" fillId="0" borderId="0" xfId="1" applyNumberFormat="1" applyFont="1" applyFill="1"/>
    <xf numFmtId="0" fontId="2" fillId="0" borderId="0" xfId="1" applyNumberFormat="1" applyFont="1" applyFill="1"/>
    <xf numFmtId="0" fontId="2" fillId="0" borderId="0" xfId="1" applyFont="1" applyFill="1" applyAlignment="1">
      <alignment horizontal="left"/>
    </xf>
    <xf numFmtId="0" fontId="2" fillId="0" borderId="9" xfId="1" applyFont="1" applyFill="1" applyBorder="1" applyAlignment="1"/>
    <xf numFmtId="0" fontId="2" fillId="0" borderId="10" xfId="1" applyFont="1" applyFill="1" applyBorder="1"/>
    <xf numFmtId="0" fontId="2" fillId="0" borderId="11" xfId="1" applyFont="1" applyFill="1" applyBorder="1"/>
    <xf numFmtId="4" fontId="2" fillId="0" borderId="11" xfId="1" applyNumberFormat="1" applyFont="1" applyFill="1" applyBorder="1"/>
    <xf numFmtId="0" fontId="2" fillId="0" borderId="11" xfId="1" applyNumberFormat="1" applyFont="1" applyFill="1" applyBorder="1"/>
    <xf numFmtId="0" fontId="2" fillId="0" borderId="11" xfId="1" applyFont="1" applyFill="1" applyBorder="1" applyAlignment="1">
      <alignment horizontal="left"/>
    </xf>
    <xf numFmtId="0" fontId="2" fillId="0" borderId="12" xfId="1" applyFont="1" applyFill="1" applyBorder="1"/>
    <xf numFmtId="0" fontId="2" fillId="0" borderId="13" xfId="1" applyFont="1" applyFill="1" applyBorder="1"/>
    <xf numFmtId="0" fontId="2" fillId="0" borderId="14" xfId="1" applyFont="1" applyFill="1" applyBorder="1"/>
    <xf numFmtId="0" fontId="4" fillId="0" borderId="11" xfId="1" applyFont="1" applyFill="1" applyBorder="1"/>
    <xf numFmtId="0" fontId="4" fillId="0" borderId="15" xfId="1" applyFont="1" applyFill="1" applyBorder="1"/>
    <xf numFmtId="0" fontId="2" fillId="0" borderId="16" xfId="1" applyFont="1" applyFill="1" applyBorder="1" applyAlignment="1"/>
    <xf numFmtId="4" fontId="2" fillId="0" borderId="9" xfId="1" applyNumberFormat="1" applyFont="1" applyFill="1" applyBorder="1"/>
    <xf numFmtId="0" fontId="2" fillId="0" borderId="9" xfId="1" applyNumberFormat="1" applyFont="1" applyFill="1" applyBorder="1"/>
    <xf numFmtId="0" fontId="2" fillId="0" borderId="9" xfId="1" applyFont="1" applyFill="1" applyBorder="1" applyAlignment="1">
      <alignment horizontal="left"/>
    </xf>
    <xf numFmtId="0" fontId="2" fillId="0" borderId="16" xfId="1" applyFont="1" applyFill="1" applyBorder="1"/>
    <xf numFmtId="0" fontId="2" fillId="0" borderId="17" xfId="1" applyFont="1" applyFill="1" applyBorder="1"/>
    <xf numFmtId="0" fontId="2" fillId="0" borderId="9" xfId="1" applyFont="1" applyFill="1" applyBorder="1"/>
    <xf numFmtId="0" fontId="2" fillId="0" borderId="18" xfId="1" applyFont="1" applyFill="1" applyBorder="1"/>
    <xf numFmtId="4" fontId="2" fillId="0" borderId="18" xfId="1" applyNumberFormat="1" applyFont="1" applyFill="1" applyBorder="1"/>
    <xf numFmtId="0" fontId="2" fillId="0" borderId="10" xfId="1" applyNumberFormat="1" applyFont="1" applyFill="1" applyBorder="1"/>
    <xf numFmtId="0" fontId="2" fillId="0" borderId="15" xfId="1" applyFont="1" applyFill="1" applyBorder="1" applyAlignment="1">
      <alignment horizontal="left"/>
    </xf>
    <xf numFmtId="0" fontId="2" fillId="0" borderId="19" xfId="1" applyFont="1" applyFill="1" applyBorder="1" applyAlignment="1">
      <alignment horizontal="center"/>
    </xf>
    <xf numFmtId="0" fontId="2" fillId="0" borderId="20" xfId="1" applyFont="1" applyFill="1" applyBorder="1" applyAlignment="1">
      <alignment horizontal="center"/>
    </xf>
    <xf numFmtId="4" fontId="2" fillId="0" borderId="19" xfId="1" applyNumberFormat="1" applyFont="1" applyFill="1" applyBorder="1" applyAlignment="1">
      <alignment horizontal="center"/>
    </xf>
    <xf numFmtId="0" fontId="2" fillId="0" borderId="22" xfId="1" applyFont="1" applyFill="1" applyBorder="1"/>
    <xf numFmtId="4" fontId="2" fillId="0" borderId="22" xfId="1" applyNumberFormat="1" applyFont="1" applyFill="1" applyBorder="1"/>
    <xf numFmtId="0" fontId="2" fillId="0" borderId="16" xfId="1" applyNumberFormat="1" applyFont="1" applyFill="1" applyBorder="1"/>
    <xf numFmtId="0" fontId="2" fillId="0" borderId="17" xfId="1" applyFont="1" applyFill="1" applyBorder="1" applyAlignment="1">
      <alignment horizontal="left"/>
    </xf>
    <xf numFmtId="0" fontId="2" fillId="0" borderId="23" xfId="1" applyFont="1" applyFill="1" applyBorder="1" applyAlignment="1">
      <alignment horizontal="center"/>
    </xf>
    <xf numFmtId="0" fontId="2" fillId="0" borderId="23" xfId="1" applyFont="1" applyFill="1" applyBorder="1"/>
    <xf numFmtId="0" fontId="1" fillId="0" borderId="23" xfId="1" applyFont="1" applyFill="1" applyBorder="1" applyAlignment="1">
      <alignment horizontal="center"/>
    </xf>
    <xf numFmtId="0" fontId="1" fillId="0" borderId="23" xfId="1" applyFont="1" applyFill="1" applyBorder="1"/>
    <xf numFmtId="4" fontId="1" fillId="0" borderId="23" xfId="2" applyNumberFormat="1" applyFont="1" applyFill="1" applyBorder="1" applyAlignment="1">
      <alignment horizontal="right"/>
    </xf>
    <xf numFmtId="0" fontId="1" fillId="0" borderId="23" xfId="1" applyNumberFormat="1" applyFont="1" applyFill="1" applyBorder="1" applyAlignment="1">
      <alignment horizontal="center"/>
    </xf>
    <xf numFmtId="164" fontId="1" fillId="0" borderId="23" xfId="2" applyFont="1" applyFill="1" applyBorder="1"/>
    <xf numFmtId="164" fontId="1" fillId="0" borderId="23" xfId="2" applyFont="1" applyFill="1" applyBorder="1" applyAlignment="1">
      <alignment horizontal="center"/>
    </xf>
    <xf numFmtId="0" fontId="1" fillId="0" borderId="0" xfId="1" applyFont="1" applyFill="1"/>
    <xf numFmtId="4" fontId="5" fillId="0" borderId="23" xfId="2" applyNumberFormat="1" applyFont="1" applyFill="1" applyBorder="1" applyAlignment="1">
      <alignment horizontal="right"/>
    </xf>
    <xf numFmtId="0" fontId="6" fillId="0" borderId="23" xfId="1" applyFont="1" applyFill="1" applyBorder="1" applyAlignment="1">
      <alignment horizontal="center"/>
    </xf>
    <xf numFmtId="0" fontId="6" fillId="0" borderId="23" xfId="1" applyFont="1" applyFill="1" applyBorder="1"/>
    <xf numFmtId="4" fontId="7" fillId="0" borderId="23" xfId="2" applyNumberFormat="1" applyFont="1" applyFill="1" applyBorder="1" applyAlignment="1">
      <alignment horizontal="right"/>
    </xf>
    <xf numFmtId="4" fontId="4" fillId="0" borderId="11" xfId="1" applyNumberFormat="1" applyFont="1" applyFill="1" applyBorder="1"/>
    <xf numFmtId="0" fontId="4" fillId="0" borderId="11" xfId="1" applyNumberFormat="1" applyFont="1" applyFill="1" applyBorder="1"/>
    <xf numFmtId="0" fontId="4" fillId="0" borderId="11" xfId="1" applyFont="1" applyFill="1" applyBorder="1" applyAlignment="1">
      <alignment horizontal="left"/>
    </xf>
    <xf numFmtId="0" fontId="4" fillId="0" borderId="0" xfId="1" applyFont="1" applyFill="1" applyBorder="1"/>
    <xf numFmtId="0" fontId="2" fillId="0" borderId="20" xfId="1" applyFont="1" applyFill="1" applyBorder="1"/>
    <xf numFmtId="4" fontId="4" fillId="0" borderId="0" xfId="1" applyNumberFormat="1" applyFont="1" applyFill="1" applyBorder="1"/>
    <xf numFmtId="0" fontId="4" fillId="0" borderId="0" xfId="1" applyNumberFormat="1" applyFont="1" applyFill="1" applyBorder="1"/>
    <xf numFmtId="0" fontId="4" fillId="0" borderId="0" xfId="1" applyFont="1" applyFill="1" applyBorder="1" applyAlignment="1">
      <alignment horizontal="left"/>
    </xf>
    <xf numFmtId="0" fontId="4" fillId="0" borderId="21" xfId="1" applyFont="1" applyFill="1" applyBorder="1"/>
    <xf numFmtId="0" fontId="1" fillId="0" borderId="0" xfId="1"/>
    <xf numFmtId="0" fontId="1" fillId="0" borderId="14" xfId="1" applyFont="1" applyFill="1" applyBorder="1"/>
    <xf numFmtId="0" fontId="1" fillId="0" borderId="0" xfId="1" applyFont="1"/>
    <xf numFmtId="4" fontId="6" fillId="0" borderId="23" xfId="2" applyNumberFormat="1" applyFont="1" applyFill="1" applyBorder="1" applyAlignment="1">
      <alignment horizontal="right"/>
    </xf>
    <xf numFmtId="0" fontId="6" fillId="0" borderId="23" xfId="1" applyNumberFormat="1" applyFont="1" applyFill="1" applyBorder="1" applyAlignment="1">
      <alignment horizontal="center"/>
    </xf>
    <xf numFmtId="164" fontId="6" fillId="0" borderId="23" xfId="2" applyFont="1" applyFill="1" applyBorder="1"/>
    <xf numFmtId="164" fontId="6" fillId="0" borderId="23" xfId="2" applyFont="1" applyFill="1" applyBorder="1" applyAlignment="1">
      <alignment horizontal="center"/>
    </xf>
    <xf numFmtId="3" fontId="1" fillId="0" borderId="23" xfId="1" applyNumberFormat="1" applyFont="1" applyFill="1" applyBorder="1" applyAlignment="1">
      <alignment horizontal="center"/>
    </xf>
    <xf numFmtId="3" fontId="7" fillId="0" borderId="23" xfId="2" applyNumberFormat="1" applyFont="1" applyFill="1" applyBorder="1" applyAlignment="1">
      <alignment horizontal="center"/>
    </xf>
    <xf numFmtId="0" fontId="11" fillId="0" borderId="23" xfId="1" applyFont="1" applyFill="1" applyBorder="1" applyAlignment="1">
      <alignment horizontal="left"/>
    </xf>
    <xf numFmtId="0" fontId="11" fillId="0" borderId="23" xfId="1" applyFont="1" applyFill="1" applyBorder="1"/>
    <xf numFmtId="4" fontId="12" fillId="0" borderId="23" xfId="2" applyNumberFormat="1" applyFont="1" applyFill="1" applyBorder="1" applyAlignment="1">
      <alignment horizontal="right"/>
    </xf>
    <xf numFmtId="0" fontId="2" fillId="0" borderId="0" xfId="1" applyFont="1"/>
    <xf numFmtId="0" fontId="2" fillId="2" borderId="0" xfId="1" applyFont="1" applyFill="1"/>
    <xf numFmtId="4" fontId="2" fillId="0" borderId="23" xfId="2" applyNumberFormat="1" applyFont="1" applyFill="1" applyBorder="1" applyAlignment="1">
      <alignment horizontal="right"/>
    </xf>
    <xf numFmtId="0" fontId="6" fillId="0" borderId="0" xfId="1" applyFont="1" applyFill="1"/>
    <xf numFmtId="0" fontId="2" fillId="0" borderId="0" xfId="3" applyFont="1"/>
    <xf numFmtId="0" fontId="2" fillId="2" borderId="0" xfId="3" applyFont="1" applyFill="1"/>
    <xf numFmtId="0" fontId="6" fillId="0" borderId="1" xfId="3" applyFont="1" applyBorder="1"/>
    <xf numFmtId="0" fontId="6" fillId="0" borderId="2" xfId="3" applyFont="1" applyBorder="1"/>
    <xf numFmtId="0" fontId="6" fillId="0" borderId="3" xfId="3" applyFont="1" applyBorder="1"/>
    <xf numFmtId="0" fontId="1" fillId="0" borderId="0" xfId="3"/>
    <xf numFmtId="0" fontId="6" fillId="0" borderId="4" xfId="3" applyFont="1" applyBorder="1"/>
    <xf numFmtId="0" fontId="6" fillId="0" borderId="0" xfId="3" applyFont="1" applyBorder="1"/>
    <xf numFmtId="0" fontId="6" fillId="0" borderId="5" xfId="3" applyFont="1" applyBorder="1"/>
    <xf numFmtId="0" fontId="6" fillId="0" borderId="6" xfId="3" applyFont="1" applyBorder="1"/>
    <xf numFmtId="0" fontId="6" fillId="0" borderId="7" xfId="3" applyFont="1" applyBorder="1"/>
    <xf numFmtId="0" fontId="6" fillId="0" borderId="8" xfId="3" applyFont="1" applyBorder="1"/>
    <xf numFmtId="0" fontId="2" fillId="0" borderId="0" xfId="3" applyFont="1" applyAlignment="1"/>
    <xf numFmtId="0" fontId="2" fillId="0" borderId="0" xfId="3" applyFont="1" applyBorder="1" applyAlignment="1"/>
    <xf numFmtId="4" fontId="2" fillId="2" borderId="0" xfId="3" applyNumberFormat="1" applyFont="1" applyFill="1"/>
    <xf numFmtId="0" fontId="2" fillId="0" borderId="0" xfId="3" applyNumberFormat="1" applyFont="1"/>
    <xf numFmtId="0" fontId="2" fillId="0" borderId="0" xfId="3" applyFont="1" applyAlignment="1">
      <alignment horizontal="left"/>
    </xf>
    <xf numFmtId="0" fontId="2" fillId="0" borderId="0" xfId="3" applyFont="1" applyBorder="1"/>
    <xf numFmtId="0" fontId="2" fillId="0" borderId="9" xfId="3" applyFont="1" applyBorder="1" applyAlignment="1"/>
    <xf numFmtId="0" fontId="2" fillId="0" borderId="10" xfId="3" applyFont="1" applyBorder="1"/>
    <xf numFmtId="0" fontId="2" fillId="0" borderId="11" xfId="3" applyFont="1" applyBorder="1"/>
    <xf numFmtId="4" fontId="2" fillId="2" borderId="11" xfId="3" applyNumberFormat="1" applyFont="1" applyFill="1" applyBorder="1"/>
    <xf numFmtId="0" fontId="2" fillId="0" borderId="11" xfId="3" applyNumberFormat="1" applyFont="1" applyBorder="1"/>
    <xf numFmtId="0" fontId="2" fillId="0" borderId="11" xfId="3" applyFont="1" applyBorder="1" applyAlignment="1">
      <alignment horizontal="left"/>
    </xf>
    <xf numFmtId="0" fontId="2" fillId="0" borderId="12" xfId="3" applyFont="1" applyBorder="1"/>
    <xf numFmtId="0" fontId="2" fillId="0" borderId="13" xfId="3" applyFont="1" applyBorder="1"/>
    <xf numFmtId="0" fontId="2" fillId="0" borderId="14" xfId="3" applyFont="1" applyBorder="1"/>
    <xf numFmtId="0" fontId="4" fillId="0" borderId="11" xfId="3" applyFont="1" applyBorder="1"/>
    <xf numFmtId="0" fontId="4" fillId="0" borderId="15" xfId="3" applyFont="1" applyBorder="1"/>
    <xf numFmtId="0" fontId="2" fillId="0" borderId="16" xfId="3" applyFont="1" applyBorder="1" applyAlignment="1"/>
    <xf numFmtId="4" fontId="2" fillId="2" borderId="9" xfId="3" applyNumberFormat="1" applyFont="1" applyFill="1" applyBorder="1"/>
    <xf numFmtId="0" fontId="2" fillId="0" borderId="9" xfId="3" applyNumberFormat="1" applyFont="1" applyBorder="1"/>
    <xf numFmtId="0" fontId="2" fillId="0" borderId="9" xfId="3" applyFont="1" applyBorder="1" applyAlignment="1">
      <alignment horizontal="left"/>
    </xf>
    <xf numFmtId="0" fontId="2" fillId="0" borderId="16" xfId="3" applyFont="1" applyBorder="1"/>
    <xf numFmtId="0" fontId="2" fillId="0" borderId="17" xfId="3" applyFont="1" applyBorder="1"/>
    <xf numFmtId="0" fontId="2" fillId="0" borderId="9" xfId="3" applyFont="1" applyBorder="1"/>
    <xf numFmtId="0" fontId="2" fillId="0" borderId="18" xfId="3" applyFont="1" applyFill="1" applyBorder="1"/>
    <xf numFmtId="4" fontId="2" fillId="2" borderId="18" xfId="3" applyNumberFormat="1" applyFont="1" applyFill="1" applyBorder="1"/>
    <xf numFmtId="0" fontId="2" fillId="0" borderId="10" xfId="3" applyNumberFormat="1" applyFont="1" applyBorder="1"/>
    <xf numFmtId="0" fontId="2" fillId="0" borderId="15" xfId="3" applyFont="1" applyBorder="1" applyAlignment="1">
      <alignment horizontal="left"/>
    </xf>
    <xf numFmtId="0" fontId="2" fillId="0" borderId="19" xfId="3" applyFont="1" applyFill="1" applyBorder="1" applyAlignment="1">
      <alignment horizontal="center"/>
    </xf>
    <xf numFmtId="0" fontId="2" fillId="0" borderId="20" xfId="3" applyFont="1" applyBorder="1" applyAlignment="1">
      <alignment horizontal="center"/>
    </xf>
    <xf numFmtId="4" fontId="2" fillId="2" borderId="19" xfId="3" applyNumberFormat="1" applyFont="1" applyFill="1" applyBorder="1" applyAlignment="1">
      <alignment horizontal="center"/>
    </xf>
    <xf numFmtId="0" fontId="2" fillId="0" borderId="22" xfId="3" applyFont="1" applyBorder="1"/>
    <xf numFmtId="4" fontId="2" fillId="2" borderId="22" xfId="3" applyNumberFormat="1" applyFont="1" applyFill="1" applyBorder="1"/>
    <xf numFmtId="0" fontId="2" fillId="0" borderId="16" xfId="3" applyNumberFormat="1" applyFont="1" applyBorder="1"/>
    <xf numFmtId="0" fontId="2" fillId="0" borderId="17" xfId="3" applyFont="1" applyBorder="1" applyAlignment="1">
      <alignment horizontal="left"/>
    </xf>
    <xf numFmtId="0" fontId="2" fillId="0" borderId="23" xfId="3" applyFont="1" applyFill="1" applyBorder="1" applyAlignment="1">
      <alignment horizontal="center"/>
    </xf>
    <xf numFmtId="0" fontId="2" fillId="0" borderId="23" xfId="3" applyFont="1" applyBorder="1" applyAlignment="1">
      <alignment horizontal="center"/>
    </xf>
    <xf numFmtId="0" fontId="2" fillId="0" borderId="23" xfId="3" applyFont="1" applyFill="1" applyBorder="1"/>
    <xf numFmtId="0" fontId="2" fillId="0" borderId="23" xfId="3" applyFont="1" applyBorder="1"/>
    <xf numFmtId="4" fontId="2" fillId="2" borderId="23" xfId="4" applyNumberFormat="1" applyFont="1" applyFill="1" applyBorder="1" applyAlignment="1">
      <alignment horizontal="right"/>
    </xf>
    <xf numFmtId="0" fontId="2" fillId="0" borderId="23" xfId="3" applyNumberFormat="1" applyFont="1" applyBorder="1" applyAlignment="1">
      <alignment horizontal="center"/>
    </xf>
    <xf numFmtId="164" fontId="2" fillId="0" borderId="23" xfId="4" applyFont="1" applyBorder="1"/>
    <xf numFmtId="164" fontId="2" fillId="0" borderId="23" xfId="4" applyFont="1" applyBorder="1" applyAlignment="1">
      <alignment horizontal="center"/>
    </xf>
    <xf numFmtId="0" fontId="1" fillId="0" borderId="0" xfId="3" applyFont="1"/>
    <xf numFmtId="4" fontId="8" fillId="2" borderId="23" xfId="4" applyNumberFormat="1" applyFont="1" applyFill="1" applyBorder="1" applyAlignment="1">
      <alignment horizontal="right"/>
    </xf>
    <xf numFmtId="4" fontId="4" fillId="2" borderId="11" xfId="3" applyNumberFormat="1" applyFont="1" applyFill="1" applyBorder="1"/>
    <xf numFmtId="0" fontId="4" fillId="0" borderId="11" xfId="3" applyNumberFormat="1" applyFont="1" applyBorder="1"/>
    <xf numFmtId="0" fontId="4" fillId="0" borderId="11" xfId="3" applyFont="1" applyBorder="1" applyAlignment="1">
      <alignment horizontal="left"/>
    </xf>
    <xf numFmtId="0" fontId="4" fillId="0" borderId="0" xfId="3" applyFont="1" applyBorder="1"/>
    <xf numFmtId="0" fontId="2" fillId="0" borderId="20" xfId="3" applyFont="1" applyBorder="1"/>
    <xf numFmtId="4" fontId="4" fillId="2" borderId="0" xfId="3" applyNumberFormat="1" applyFont="1" applyFill="1" applyBorder="1"/>
    <xf numFmtId="0" fontId="4" fillId="0" borderId="0" xfId="3" applyNumberFormat="1" applyFont="1" applyBorder="1"/>
    <xf numFmtId="0" fontId="4" fillId="0" borderId="0" xfId="3" applyFont="1" applyBorder="1" applyAlignment="1">
      <alignment horizontal="left"/>
    </xf>
    <xf numFmtId="0" fontId="4" fillId="0" borderId="21" xfId="3" applyFont="1" applyBorder="1"/>
    <xf numFmtId="0" fontId="1" fillId="0" borderId="23" xfId="3" applyFont="1" applyBorder="1"/>
    <xf numFmtId="1" fontId="2" fillId="0" borderId="23" xfId="3" applyNumberFormat="1" applyFont="1" applyBorder="1" applyAlignment="1">
      <alignment horizontal="center"/>
    </xf>
    <xf numFmtId="4" fontId="2" fillId="2" borderId="23" xfId="3" applyNumberFormat="1" applyFont="1" applyFill="1" applyBorder="1"/>
    <xf numFmtId="4" fontId="2" fillId="2" borderId="0" xfId="1" applyNumberFormat="1" applyFont="1" applyFill="1"/>
    <xf numFmtId="0" fontId="2" fillId="0" borderId="0" xfId="1" applyNumberFormat="1" applyFont="1"/>
    <xf numFmtId="0" fontId="2" fillId="0" borderId="0" xfId="1" applyFont="1" applyAlignment="1">
      <alignment horizontal="left"/>
    </xf>
    <xf numFmtId="0" fontId="2" fillId="0" borderId="0" xfId="1" applyFont="1" applyBorder="1"/>
    <xf numFmtId="0" fontId="2" fillId="0" borderId="9" xfId="1" applyFont="1" applyBorder="1" applyAlignment="1"/>
    <xf numFmtId="0" fontId="2" fillId="0" borderId="10" xfId="1" applyFont="1" applyBorder="1"/>
    <xf numFmtId="0" fontId="2" fillId="0" borderId="11" xfId="1" applyFont="1" applyBorder="1"/>
    <xf numFmtId="4" fontId="2" fillId="2" borderId="11" xfId="1" applyNumberFormat="1" applyFont="1" applyFill="1" applyBorder="1"/>
    <xf numFmtId="0" fontId="2" fillId="0" borderId="11" xfId="1" applyNumberFormat="1" applyFont="1" applyBorder="1"/>
    <xf numFmtId="0" fontId="2" fillId="0" borderId="11" xfId="1" applyFont="1" applyBorder="1" applyAlignment="1">
      <alignment horizontal="left"/>
    </xf>
    <xf numFmtId="0" fontId="2" fillId="0" borderId="12" xfId="1" applyFont="1" applyBorder="1"/>
    <xf numFmtId="0" fontId="2" fillId="0" borderId="13" xfId="1" applyFont="1" applyBorder="1"/>
    <xf numFmtId="0" fontId="2" fillId="0" borderId="14" xfId="1" applyFont="1" applyBorder="1"/>
    <xf numFmtId="0" fontId="4" fillId="0" borderId="11" xfId="1" applyFont="1" applyBorder="1"/>
    <xf numFmtId="0" fontId="4" fillId="0" borderId="15" xfId="1" applyFont="1" applyBorder="1"/>
    <xf numFmtId="0" fontId="2" fillId="0" borderId="16" xfId="1" applyFont="1" applyBorder="1" applyAlignment="1"/>
    <xf numFmtId="4" fontId="2" fillId="2" borderId="9" xfId="1" applyNumberFormat="1" applyFont="1" applyFill="1" applyBorder="1"/>
    <xf numFmtId="0" fontId="2" fillId="0" borderId="9" xfId="1" applyNumberFormat="1" applyFont="1" applyBorder="1"/>
    <xf numFmtId="0" fontId="2" fillId="0" borderId="9" xfId="1" applyFont="1" applyBorder="1" applyAlignment="1">
      <alignment horizontal="left"/>
    </xf>
    <xf numFmtId="0" fontId="2" fillId="0" borderId="16" xfId="1" applyFont="1" applyBorder="1"/>
    <xf numFmtId="0" fontId="2" fillId="0" borderId="17" xfId="1" applyFont="1" applyBorder="1"/>
    <xf numFmtId="0" fontId="2" fillId="0" borderId="9" xfId="1" applyFont="1" applyBorder="1"/>
    <xf numFmtId="4" fontId="2" fillId="2" borderId="18" xfId="1" applyNumberFormat="1" applyFont="1" applyFill="1" applyBorder="1"/>
    <xf numFmtId="0" fontId="2" fillId="0" borderId="10" xfId="1" applyNumberFormat="1" applyFont="1" applyBorder="1"/>
    <xf numFmtId="0" fontId="2" fillId="0" borderId="15" xfId="1" applyFont="1" applyBorder="1" applyAlignment="1">
      <alignment horizontal="left"/>
    </xf>
    <xf numFmtId="0" fontId="2" fillId="0" borderId="20" xfId="1" applyFont="1" applyBorder="1" applyAlignment="1">
      <alignment horizontal="center"/>
    </xf>
    <xf numFmtId="4" fontId="2" fillId="2" borderId="19" xfId="1" applyNumberFormat="1" applyFont="1" applyFill="1" applyBorder="1" applyAlignment="1">
      <alignment horizontal="center"/>
    </xf>
    <xf numFmtId="0" fontId="2" fillId="0" borderId="22" xfId="1" applyFont="1" applyBorder="1" applyAlignment="1">
      <alignment horizontal="center"/>
    </xf>
    <xf numFmtId="4" fontId="2" fillId="2" borderId="22" xfId="1" applyNumberFormat="1" applyFont="1" applyFill="1" applyBorder="1"/>
    <xf numFmtId="0" fontId="2" fillId="0" borderId="16" xfId="1" applyNumberFormat="1" applyFont="1" applyBorder="1"/>
    <xf numFmtId="0" fontId="2" fillId="0" borderId="17" xfId="1" applyFont="1" applyBorder="1" applyAlignment="1">
      <alignment horizontal="left"/>
    </xf>
    <xf numFmtId="0" fontId="2" fillId="0" borderId="23" xfId="1" applyFont="1" applyBorder="1" applyAlignment="1">
      <alignment horizontal="center"/>
    </xf>
    <xf numFmtId="0" fontId="2" fillId="0" borderId="23" xfId="1" applyFont="1" applyBorder="1" applyAlignment="1">
      <alignment horizontal="left"/>
    </xf>
    <xf numFmtId="4" fontId="2" fillId="2" borderId="23" xfId="2" applyNumberFormat="1" applyFont="1" applyFill="1" applyBorder="1" applyAlignment="1">
      <alignment horizontal="right"/>
    </xf>
    <xf numFmtId="0" fontId="2" fillId="0" borderId="23" xfId="1" applyNumberFormat="1" applyFont="1" applyBorder="1" applyAlignment="1">
      <alignment horizontal="center"/>
    </xf>
    <xf numFmtId="164" fontId="2" fillId="0" borderId="23" xfId="2" applyFont="1" applyBorder="1"/>
    <xf numFmtId="164" fontId="2" fillId="0" borderId="23" xfId="2" applyFont="1" applyBorder="1" applyAlignment="1">
      <alignment horizontal="center"/>
    </xf>
    <xf numFmtId="4" fontId="8" fillId="2" borderId="23" xfId="2" applyNumberFormat="1" applyFont="1" applyFill="1" applyBorder="1" applyAlignment="1">
      <alignment horizontal="right"/>
    </xf>
    <xf numFmtId="164" fontId="2" fillId="0" borderId="23" xfId="2" applyFont="1" applyBorder="1" applyAlignment="1">
      <alignment horizontal="right"/>
    </xf>
    <xf numFmtId="0" fontId="2" fillId="0" borderId="23" xfId="1" applyFont="1" applyBorder="1"/>
    <xf numFmtId="164" fontId="1" fillId="0" borderId="0" xfId="1" applyNumberFormat="1"/>
    <xf numFmtId="0" fontId="2" fillId="0" borderId="23" xfId="1" applyNumberFormat="1" applyFont="1" applyBorder="1" applyAlignment="1">
      <alignment horizontal="right"/>
    </xf>
    <xf numFmtId="4" fontId="4" fillId="2" borderId="11" xfId="1" applyNumberFormat="1" applyFont="1" applyFill="1" applyBorder="1"/>
    <xf numFmtId="0" fontId="4" fillId="0" borderId="11" xfId="1" applyFont="1" applyBorder="1" applyAlignment="1">
      <alignment horizontal="left"/>
    </xf>
    <xf numFmtId="0" fontId="4" fillId="0" borderId="0" xfId="1" applyFont="1" applyBorder="1"/>
    <xf numFmtId="0" fontId="2" fillId="0" borderId="20" xfId="1" applyFont="1" applyBorder="1"/>
    <xf numFmtId="4" fontId="4" fillId="2" borderId="0" xfId="1" applyNumberFormat="1" applyFont="1" applyFill="1" applyBorder="1"/>
    <xf numFmtId="0" fontId="4" fillId="0" borderId="0" xfId="1" applyFont="1" applyBorder="1" applyAlignment="1">
      <alignment horizontal="left"/>
    </xf>
    <xf numFmtId="0" fontId="2" fillId="0" borderId="0" xfId="1" applyFont="1" applyAlignment="1">
      <alignment horizontal="center"/>
    </xf>
    <xf numFmtId="0" fontId="2" fillId="0" borderId="0" xfId="1" applyFont="1" applyBorder="1" applyAlignment="1">
      <alignment horizontal="center"/>
    </xf>
    <xf numFmtId="0" fontId="15" fillId="0" borderId="16" xfId="1" applyFont="1" applyBorder="1"/>
    <xf numFmtId="0" fontId="15" fillId="0" borderId="22" xfId="1" applyFont="1" applyBorder="1" applyAlignment="1">
      <alignment horizontal="center"/>
    </xf>
    <xf numFmtId="4" fontId="15" fillId="2" borderId="22" xfId="1" applyNumberFormat="1" applyFont="1" applyFill="1" applyBorder="1"/>
    <xf numFmtId="0" fontId="15" fillId="0" borderId="16" xfId="1" applyNumberFormat="1" applyFont="1" applyBorder="1"/>
    <xf numFmtId="0" fontId="15" fillId="0" borderId="17" xfId="1" applyFont="1" applyBorder="1" applyAlignment="1">
      <alignment horizontal="left"/>
    </xf>
    <xf numFmtId="0" fontId="15" fillId="0" borderId="23" xfId="1" applyFont="1" applyFill="1" applyBorder="1" applyAlignment="1">
      <alignment horizontal="center"/>
    </xf>
    <xf numFmtId="0" fontId="15" fillId="0" borderId="23" xfId="1" applyFont="1" applyBorder="1" applyAlignment="1">
      <alignment horizontal="center"/>
    </xf>
    <xf numFmtId="0" fontId="14" fillId="0" borderId="23" xfId="1" applyFont="1" applyBorder="1" applyAlignment="1">
      <alignment horizontal="center"/>
    </xf>
    <xf numFmtId="0" fontId="14" fillId="0" borderId="23" xfId="1" applyFont="1" applyBorder="1" applyAlignment="1">
      <alignment horizontal="left"/>
    </xf>
    <xf numFmtId="4" fontId="14" fillId="2" borderId="23" xfId="2" applyNumberFormat="1" applyFont="1" applyFill="1" applyBorder="1" applyAlignment="1">
      <alignment horizontal="right"/>
    </xf>
    <xf numFmtId="0" fontId="14" fillId="0" borderId="23" xfId="1" applyNumberFormat="1" applyFont="1" applyBorder="1" applyAlignment="1">
      <alignment horizontal="center"/>
    </xf>
    <xf numFmtId="164" fontId="14" fillId="0" borderId="23" xfId="2" applyFont="1" applyBorder="1"/>
    <xf numFmtId="164" fontId="14" fillId="0" borderId="23" xfId="2" applyFont="1" applyBorder="1" applyAlignment="1">
      <alignment horizontal="center"/>
    </xf>
    <xf numFmtId="0" fontId="14" fillId="0" borderId="23" xfId="1" applyFont="1" applyBorder="1"/>
    <xf numFmtId="4" fontId="16" fillId="2" borderId="23" xfId="2" applyNumberFormat="1" applyFont="1" applyFill="1" applyBorder="1" applyAlignment="1">
      <alignment horizontal="right"/>
    </xf>
    <xf numFmtId="0" fontId="11" fillId="0" borderId="23" xfId="1" applyFont="1" applyBorder="1" applyAlignment="1">
      <alignment horizontal="center"/>
    </xf>
    <xf numFmtId="0" fontId="11" fillId="0" borderId="23" xfId="1" applyFont="1" applyBorder="1"/>
    <xf numFmtId="4" fontId="12" fillId="2" borderId="23" xfId="2" applyNumberFormat="1" applyFont="1" applyFill="1" applyBorder="1" applyAlignment="1">
      <alignment horizontal="right"/>
    </xf>
    <xf numFmtId="0" fontId="11" fillId="0" borderId="23" xfId="1" applyNumberFormat="1" applyFont="1" applyBorder="1" applyAlignment="1">
      <alignment horizontal="center"/>
    </xf>
    <xf numFmtId="0" fontId="15" fillId="0" borderId="23" xfId="1" applyFont="1" applyBorder="1" applyAlignment="1">
      <alignment horizontal="left"/>
    </xf>
    <xf numFmtId="164" fontId="11" fillId="0" borderId="23" xfId="2" applyFont="1" applyBorder="1"/>
    <xf numFmtId="164" fontId="11" fillId="0" borderId="23" xfId="2" applyFont="1" applyBorder="1" applyAlignment="1">
      <alignment horizontal="center"/>
    </xf>
    <xf numFmtId="0" fontId="17" fillId="0" borderId="23" xfId="1" applyFont="1" applyBorder="1"/>
    <xf numFmtId="0" fontId="1" fillId="0" borderId="23" xfId="1" applyFont="1" applyBorder="1"/>
    <xf numFmtId="0" fontId="11" fillId="0" borderId="23" xfId="1" applyNumberFormat="1" applyFont="1" applyBorder="1" applyAlignment="1">
      <alignment horizontal="right"/>
    </xf>
    <xf numFmtId="0" fontId="11" fillId="0" borderId="23" xfId="1" applyFont="1" applyBorder="1" applyAlignment="1">
      <alignment horizontal="left"/>
    </xf>
    <xf numFmtId="0" fontId="11" fillId="0" borderId="10" xfId="1" applyFont="1" applyBorder="1"/>
    <xf numFmtId="0" fontId="11" fillId="0" borderId="11" xfId="1" applyFont="1" applyBorder="1"/>
    <xf numFmtId="4" fontId="11" fillId="2" borderId="11" xfId="1" applyNumberFormat="1" applyFont="1" applyFill="1" applyBorder="1"/>
    <xf numFmtId="0" fontId="11" fillId="0" borderId="11" xfId="1" applyNumberFormat="1" applyFont="1" applyBorder="1"/>
    <xf numFmtId="0" fontId="11" fillId="0" borderId="11" xfId="1" applyFont="1" applyBorder="1" applyAlignment="1">
      <alignment horizontal="left"/>
    </xf>
    <xf numFmtId="0" fontId="11" fillId="0" borderId="0" xfId="1" applyFont="1" applyBorder="1"/>
    <xf numFmtId="0" fontId="11" fillId="0" borderId="15" xfId="1" applyFont="1" applyBorder="1"/>
    <xf numFmtId="0" fontId="11" fillId="0" borderId="20" xfId="1" applyFont="1" applyBorder="1"/>
    <xf numFmtId="4" fontId="11" fillId="2" borderId="0" xfId="1" applyNumberFormat="1" applyFont="1" applyFill="1" applyBorder="1"/>
    <xf numFmtId="0" fontId="11" fillId="0" borderId="0" xfId="1" applyNumberFormat="1" applyFont="1" applyBorder="1"/>
    <xf numFmtId="0" fontId="11" fillId="0" borderId="0" xfId="1" applyFont="1" applyBorder="1" applyAlignment="1">
      <alignment horizontal="left"/>
    </xf>
    <xf numFmtId="0" fontId="11" fillId="0" borderId="21" xfId="1" applyFont="1" applyBorder="1"/>
    <xf numFmtId="164" fontId="2" fillId="0" borderId="0" xfId="2" applyFont="1" applyBorder="1"/>
    <xf numFmtId="0" fontId="2" fillId="2" borderId="0" xfId="1" applyFont="1" applyFill="1" applyBorder="1"/>
    <xf numFmtId="0" fontId="1" fillId="0" borderId="0" xfId="1" applyBorder="1"/>
    <xf numFmtId="164" fontId="2" fillId="0" borderId="0" xfId="2" applyFont="1"/>
    <xf numFmtId="0" fontId="6" fillId="0" borderId="1" xfId="1" applyFont="1" applyBorder="1"/>
    <xf numFmtId="164" fontId="6" fillId="0" borderId="2" xfId="2" applyFont="1" applyBorder="1"/>
    <xf numFmtId="0" fontId="6" fillId="0" borderId="2" xfId="1" applyFont="1" applyBorder="1"/>
    <xf numFmtId="164" fontId="6" fillId="0" borderId="3" xfId="2" applyFont="1" applyBorder="1"/>
    <xf numFmtId="0" fontId="6" fillId="0" borderId="4" xfId="1" applyFont="1" applyBorder="1"/>
    <xf numFmtId="164" fontId="6" fillId="0" borderId="0" xfId="2" applyFont="1" applyBorder="1"/>
    <xf numFmtId="0" fontId="6" fillId="0" borderId="0" xfId="1" applyFont="1" applyBorder="1"/>
    <xf numFmtId="164" fontId="6" fillId="0" borderId="5" xfId="2" applyFont="1" applyBorder="1"/>
    <xf numFmtId="0" fontId="6" fillId="0" borderId="6" xfId="1" applyFont="1" applyBorder="1"/>
    <xf numFmtId="164" fontId="6" fillId="0" borderId="7" xfId="2" applyFont="1" applyBorder="1"/>
    <xf numFmtId="0" fontId="6" fillId="0" borderId="7" xfId="1" applyFont="1" applyBorder="1"/>
    <xf numFmtId="164" fontId="6" fillId="0" borderId="8" xfId="2" applyFont="1" applyBorder="1"/>
    <xf numFmtId="0" fontId="2" fillId="0" borderId="0" xfId="1" applyNumberFormat="1" applyFont="1" applyAlignment="1">
      <alignment horizontal="center"/>
    </xf>
    <xf numFmtId="0" fontId="2" fillId="0" borderId="11" xfId="1" applyNumberFormat="1" applyFont="1" applyBorder="1" applyAlignment="1">
      <alignment horizontal="center"/>
    </xf>
    <xf numFmtId="164" fontId="2" fillId="0" borderId="12" xfId="2" applyFont="1" applyBorder="1"/>
    <xf numFmtId="164" fontId="2" fillId="0" borderId="13" xfId="2" applyFont="1" applyBorder="1"/>
    <xf numFmtId="164" fontId="2" fillId="0" borderId="14" xfId="2" applyFont="1" applyBorder="1"/>
    <xf numFmtId="164" fontId="4" fillId="0" borderId="11" xfId="2" applyFont="1" applyBorder="1"/>
    <xf numFmtId="164" fontId="4" fillId="0" borderId="15" xfId="2" applyFont="1" applyBorder="1"/>
    <xf numFmtId="0" fontId="2" fillId="0" borderId="9" xfId="1" applyNumberFormat="1" applyFont="1" applyBorder="1" applyAlignment="1">
      <alignment horizontal="center"/>
    </xf>
    <xf numFmtId="164" fontId="2" fillId="0" borderId="16" xfId="2" applyFont="1" applyBorder="1"/>
    <xf numFmtId="164" fontId="2" fillId="0" borderId="17" xfId="2" applyFont="1" applyBorder="1"/>
    <xf numFmtId="164" fontId="2" fillId="0" borderId="9" xfId="2" applyFont="1" applyBorder="1"/>
    <xf numFmtId="0" fontId="2" fillId="0" borderId="10" xfId="1" applyNumberFormat="1" applyFont="1" applyBorder="1" applyAlignment="1">
      <alignment horizontal="center"/>
    </xf>
    <xf numFmtId="164" fontId="2" fillId="0" borderId="10" xfId="2" applyFont="1" applyBorder="1"/>
    <xf numFmtId="164" fontId="2" fillId="0" borderId="20" xfId="2" applyFont="1" applyBorder="1" applyAlignment="1">
      <alignment horizontal="center"/>
    </xf>
    <xf numFmtId="0" fontId="2" fillId="0" borderId="22" xfId="1" applyFont="1" applyBorder="1"/>
    <xf numFmtId="0" fontId="2" fillId="0" borderId="16" xfId="1" applyNumberFormat="1" applyFont="1" applyBorder="1" applyAlignment="1">
      <alignment horizontal="center"/>
    </xf>
    <xf numFmtId="164" fontId="2" fillId="0" borderId="23" xfId="2" applyFont="1" applyFill="1" applyBorder="1"/>
    <xf numFmtId="164" fontId="2" fillId="0" borderId="23" xfId="2" applyFont="1" applyFill="1" applyBorder="1" applyAlignment="1">
      <alignment horizontal="center"/>
    </xf>
    <xf numFmtId="164" fontId="1" fillId="0" borderId="0" xfId="1" applyNumberFormat="1" applyFont="1"/>
    <xf numFmtId="0" fontId="2" fillId="0" borderId="19" xfId="1" applyFont="1" applyBorder="1"/>
    <xf numFmtId="164" fontId="0" fillId="0" borderId="0" xfId="2" applyFont="1" applyFill="1"/>
    <xf numFmtId="0" fontId="4" fillId="0" borderId="11" xfId="1" applyNumberFormat="1" applyFont="1" applyBorder="1" applyAlignment="1">
      <alignment horizontal="center"/>
    </xf>
    <xf numFmtId="164" fontId="4" fillId="0" borderId="0" xfId="2" applyFont="1" applyBorder="1"/>
    <xf numFmtId="0" fontId="4" fillId="0" borderId="0" xfId="1" applyNumberFormat="1" applyFont="1" applyBorder="1" applyAlignment="1">
      <alignment horizontal="center"/>
    </xf>
    <xf numFmtId="164" fontId="4" fillId="0" borderId="21" xfId="2" applyFont="1" applyBorder="1"/>
    <xf numFmtId="164" fontId="2" fillId="0" borderId="23" xfId="4" applyFont="1" applyBorder="1" applyAlignment="1">
      <alignment horizontal="center"/>
    </xf>
    <xf numFmtId="0" fontId="2" fillId="0" borderId="20" xfId="3" applyFont="1" applyBorder="1" applyAlignment="1">
      <alignment horizontal="center"/>
    </xf>
    <xf numFmtId="3" fontId="12" fillId="0" borderId="23" xfId="2" applyNumberFormat="1" applyFont="1" applyFill="1" applyBorder="1" applyAlignment="1">
      <alignment horizontal="right"/>
    </xf>
    <xf numFmtId="0" fontId="1" fillId="0" borderId="0" xfId="0" applyFont="1"/>
    <xf numFmtId="0" fontId="1" fillId="2" borderId="0" xfId="0" applyFont="1" applyFill="1"/>
    <xf numFmtId="0" fontId="0" fillId="0" borderId="0" xfId="0" applyFont="1"/>
    <xf numFmtId="0" fontId="1" fillId="0" borderId="0" xfId="0" applyFont="1" applyAlignment="1">
      <alignment wrapText="1"/>
    </xf>
    <xf numFmtId="4" fontId="1" fillId="2" borderId="0" xfId="0" applyNumberFormat="1" applyFont="1" applyFill="1"/>
    <xf numFmtId="0" fontId="1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applyFont="1" applyBorder="1"/>
    <xf numFmtId="0" fontId="1" fillId="0" borderId="9" xfId="0" applyFont="1" applyBorder="1" applyAlignment="1"/>
    <xf numFmtId="0" fontId="1" fillId="0" borderId="10" xfId="0" applyFont="1" applyBorder="1"/>
    <xf numFmtId="0" fontId="1" fillId="0" borderId="11" xfId="0" applyFont="1" applyBorder="1"/>
    <xf numFmtId="4" fontId="1" fillId="2" borderId="11" xfId="0" applyNumberFormat="1" applyFont="1" applyFill="1" applyBorder="1"/>
    <xf numFmtId="0" fontId="1" fillId="0" borderId="11" xfId="0" applyNumberFormat="1" applyFont="1" applyBorder="1"/>
    <xf numFmtId="0" fontId="1" fillId="0" borderId="11" xfId="0" applyFont="1" applyBorder="1" applyAlignment="1">
      <alignment horizontal="left"/>
    </xf>
    <xf numFmtId="0" fontId="1" fillId="0" borderId="12" xfId="0" applyFont="1" applyBorder="1"/>
    <xf numFmtId="0" fontId="1" fillId="0" borderId="13" xfId="0" applyFont="1" applyBorder="1"/>
    <xf numFmtId="0" fontId="1" fillId="0" borderId="14" xfId="0" applyFont="1" applyBorder="1"/>
    <xf numFmtId="0" fontId="21" fillId="0" borderId="11" xfId="0" applyFont="1" applyBorder="1"/>
    <xf numFmtId="0" fontId="21" fillId="0" borderId="15" xfId="0" applyFont="1" applyBorder="1"/>
    <xf numFmtId="0" fontId="1" fillId="0" borderId="16" xfId="0" applyFont="1" applyBorder="1" applyAlignment="1"/>
    <xf numFmtId="4" fontId="1" fillId="2" borderId="9" xfId="0" applyNumberFormat="1" applyFont="1" applyFill="1" applyBorder="1"/>
    <xf numFmtId="0" fontId="1" fillId="0" borderId="9" xfId="0" applyNumberFormat="1" applyFont="1" applyBorder="1"/>
    <xf numFmtId="0" fontId="1" fillId="0" borderId="9" xfId="0" applyFont="1" applyBorder="1" applyAlignment="1">
      <alignment horizontal="left"/>
    </xf>
    <xf numFmtId="0" fontId="1" fillId="0" borderId="16" xfId="0" applyFont="1" applyBorder="1"/>
    <xf numFmtId="0" fontId="1" fillId="0" borderId="17" xfId="0" applyFont="1" applyBorder="1"/>
    <xf numFmtId="0" fontId="1" fillId="0" borderId="9" xfId="0" applyFont="1" applyBorder="1"/>
    <xf numFmtId="0" fontId="1" fillId="0" borderId="18" xfId="0" applyFont="1" applyFill="1" applyBorder="1"/>
    <xf numFmtId="4" fontId="1" fillId="2" borderId="18" xfId="0" applyNumberFormat="1" applyFont="1" applyFill="1" applyBorder="1"/>
    <xf numFmtId="0" fontId="1" fillId="0" borderId="10" xfId="0" applyNumberFormat="1" applyFont="1" applyBorder="1"/>
    <xf numFmtId="0" fontId="1" fillId="0" borderId="15" xfId="0" applyFont="1" applyBorder="1" applyAlignment="1">
      <alignment horizontal="left"/>
    </xf>
    <xf numFmtId="0" fontId="1" fillId="0" borderId="19" xfId="0" applyFont="1" applyFill="1" applyBorder="1" applyAlignment="1">
      <alignment horizontal="center"/>
    </xf>
    <xf numFmtId="0" fontId="1" fillId="0" borderId="20" xfId="0" applyFont="1" applyBorder="1" applyAlignment="1">
      <alignment horizontal="center"/>
    </xf>
    <xf numFmtId="4" fontId="1" fillId="2" borderId="19" xfId="0" applyNumberFormat="1" applyFont="1" applyFill="1" applyBorder="1" applyAlignment="1">
      <alignment horizontal="center"/>
    </xf>
    <xf numFmtId="0" fontId="1" fillId="0" borderId="22" xfId="0" applyFont="1" applyBorder="1"/>
    <xf numFmtId="4" fontId="1" fillId="2" borderId="22" xfId="0" applyNumberFormat="1" applyFont="1" applyFill="1" applyBorder="1"/>
    <xf numFmtId="0" fontId="1" fillId="0" borderId="16" xfId="0" applyNumberFormat="1" applyFont="1" applyBorder="1"/>
    <xf numFmtId="0" fontId="1" fillId="0" borderId="17" xfId="0" applyFont="1" applyBorder="1" applyAlignment="1">
      <alignment horizontal="left"/>
    </xf>
    <xf numFmtId="0" fontId="1" fillId="0" borderId="23" xfId="0" applyFont="1" applyFill="1" applyBorder="1" applyAlignment="1">
      <alignment horizontal="center"/>
    </xf>
    <xf numFmtId="0" fontId="1" fillId="0" borderId="23" xfId="0" applyFont="1" applyBorder="1" applyAlignment="1">
      <alignment horizontal="center"/>
    </xf>
    <xf numFmtId="164" fontId="1" fillId="0" borderId="23" xfId="5" applyFont="1" applyBorder="1" applyAlignment="1">
      <alignment horizontal="center"/>
    </xf>
    <xf numFmtId="0" fontId="1" fillId="0" borderId="23" xfId="0" applyFont="1" applyFill="1" applyBorder="1"/>
    <xf numFmtId="0" fontId="1" fillId="0" borderId="23" xfId="0" applyFont="1" applyBorder="1"/>
    <xf numFmtId="4" fontId="1" fillId="2" borderId="23" xfId="5" applyNumberFormat="1" applyFont="1" applyFill="1" applyBorder="1" applyAlignment="1">
      <alignment horizontal="right"/>
    </xf>
    <xf numFmtId="0" fontId="1" fillId="0" borderId="23" xfId="0" applyNumberFormat="1" applyFont="1" applyBorder="1" applyAlignment="1">
      <alignment horizontal="center"/>
    </xf>
    <xf numFmtId="0" fontId="1" fillId="0" borderId="23" xfId="0" applyFont="1" applyBorder="1" applyAlignment="1"/>
    <xf numFmtId="164" fontId="1" fillId="0" borderId="23" xfId="5" applyFont="1" applyBorder="1"/>
    <xf numFmtId="0" fontId="0" fillId="0" borderId="23" xfId="0" applyBorder="1"/>
    <xf numFmtId="4" fontId="5" fillId="2" borderId="23" xfId="5" applyNumberFormat="1" applyFont="1" applyFill="1" applyBorder="1" applyAlignment="1">
      <alignment horizontal="right"/>
    </xf>
    <xf numFmtId="2" fontId="1" fillId="0" borderId="23" xfId="0" applyNumberFormat="1" applyFont="1" applyBorder="1"/>
    <xf numFmtId="4" fontId="1" fillId="0" borderId="23" xfId="0" applyNumberFormat="1" applyFont="1" applyBorder="1"/>
    <xf numFmtId="4" fontId="1" fillId="0" borderId="23" xfId="0" applyNumberFormat="1" applyFont="1" applyBorder="1" applyAlignment="1">
      <alignment horizontal="center"/>
    </xf>
    <xf numFmtId="0" fontId="1" fillId="0" borderId="20" xfId="0" applyFont="1" applyBorder="1"/>
    <xf numFmtId="0" fontId="21" fillId="0" borderId="0" xfId="0" applyFont="1" applyBorder="1"/>
    <xf numFmtId="4" fontId="21" fillId="2" borderId="0" xfId="0" applyNumberFormat="1" applyFont="1" applyFill="1" applyBorder="1"/>
    <xf numFmtId="0" fontId="21" fillId="0" borderId="0" xfId="0" applyNumberFormat="1" applyFont="1" applyBorder="1"/>
    <xf numFmtId="0" fontId="21" fillId="0" borderId="0" xfId="0" applyFont="1" applyBorder="1" applyAlignment="1">
      <alignment horizontal="left"/>
    </xf>
    <xf numFmtId="0" fontId="21" fillId="0" borderId="21" xfId="0" applyFont="1" applyBorder="1"/>
    <xf numFmtId="0" fontId="2" fillId="0" borderId="23" xfId="0" applyNumberFormat="1" applyFont="1" applyBorder="1" applyAlignment="1">
      <alignment horizontal="center"/>
    </xf>
    <xf numFmtId="164" fontId="2" fillId="0" borderId="23" xfId="5" applyFont="1" applyBorder="1"/>
    <xf numFmtId="2" fontId="1" fillId="0" borderId="23" xfId="5" applyNumberFormat="1" applyFont="1" applyBorder="1"/>
    <xf numFmtId="0" fontId="2" fillId="0" borderId="23" xfId="0" applyFont="1" applyBorder="1" applyAlignment="1">
      <alignment horizontal="center"/>
    </xf>
    <xf numFmtId="4" fontId="2" fillId="0" borderId="23" xfId="0" applyNumberFormat="1" applyFont="1" applyBorder="1" applyAlignment="1">
      <alignment horizontal="center"/>
    </xf>
    <xf numFmtId="0" fontId="2" fillId="0" borderId="20" xfId="0" applyFont="1" applyBorder="1"/>
    <xf numFmtId="0" fontId="4" fillId="0" borderId="0" xfId="0" applyFont="1" applyBorder="1"/>
    <xf numFmtId="4" fontId="4" fillId="2" borderId="0" xfId="0" applyNumberFormat="1" applyFont="1" applyFill="1" applyBorder="1"/>
    <xf numFmtId="0" fontId="4" fillId="0" borderId="0" xfId="0" applyNumberFormat="1" applyFont="1" applyBorder="1"/>
    <xf numFmtId="0" fontId="4" fillId="0" borderId="0" xfId="0" applyFont="1" applyBorder="1" applyAlignment="1">
      <alignment horizontal="left"/>
    </xf>
    <xf numFmtId="0" fontId="2" fillId="0" borderId="0" xfId="0" applyFont="1"/>
    <xf numFmtId="0" fontId="4" fillId="0" borderId="21" xfId="0" applyFont="1" applyBorder="1"/>
    <xf numFmtId="0" fontId="2" fillId="0" borderId="16" xfId="0" applyFont="1" applyBorder="1"/>
    <xf numFmtId="0" fontId="2" fillId="0" borderId="9" xfId="0" applyFont="1" applyBorder="1"/>
    <xf numFmtId="4" fontId="2" fillId="2" borderId="9" xfId="0" applyNumberFormat="1" applyFont="1" applyFill="1" applyBorder="1"/>
    <xf numFmtId="0" fontId="2" fillId="0" borderId="9" xfId="0" applyNumberFormat="1" applyFont="1" applyBorder="1"/>
    <xf numFmtId="0" fontId="2" fillId="0" borderId="9" xfId="0" applyFont="1" applyBorder="1" applyAlignment="1">
      <alignment horizontal="left"/>
    </xf>
    <xf numFmtId="0" fontId="1" fillId="0" borderId="13" xfId="0" applyFont="1" applyBorder="1" applyAlignment="1">
      <alignment horizontal="center"/>
    </xf>
    <xf numFmtId="4" fontId="1" fillId="0" borderId="23" xfId="5" applyNumberFormat="1" applyFont="1" applyBorder="1"/>
    <xf numFmtId="164" fontId="4" fillId="0" borderId="23" xfId="5" applyFont="1" applyBorder="1"/>
    <xf numFmtId="164" fontId="1" fillId="0" borderId="23" xfId="0" applyNumberFormat="1" applyFont="1" applyBorder="1"/>
    <xf numFmtId="4" fontId="0" fillId="0" borderId="23" xfId="0" applyNumberFormat="1" applyBorder="1"/>
    <xf numFmtId="164" fontId="2" fillId="0" borderId="23" xfId="0" applyNumberFormat="1" applyFont="1" applyBorder="1" applyAlignment="1">
      <alignment horizontal="center"/>
    </xf>
    <xf numFmtId="164" fontId="2" fillId="0" borderId="23" xfId="5" applyFont="1" applyBorder="1" applyAlignment="1">
      <alignment horizontal="center"/>
    </xf>
    <xf numFmtId="0" fontId="2" fillId="0" borderId="23" xfId="0" applyFont="1" applyBorder="1"/>
    <xf numFmtId="4" fontId="2" fillId="0" borderId="23" xfId="0" applyNumberFormat="1" applyFont="1" applyBorder="1"/>
    <xf numFmtId="0" fontId="2" fillId="0" borderId="23" xfId="0" applyFont="1" applyBorder="1" applyAlignment="1"/>
    <xf numFmtId="0" fontId="2" fillId="0" borderId="23" xfId="0" applyFont="1" applyBorder="1" applyAlignment="1">
      <alignment horizontal="right"/>
    </xf>
    <xf numFmtId="0" fontId="1" fillId="0" borderId="23" xfId="5" applyNumberFormat="1" applyFont="1" applyBorder="1"/>
    <xf numFmtId="0" fontId="1" fillId="0" borderId="23" xfId="0" applyNumberFormat="1" applyFont="1" applyBorder="1"/>
    <xf numFmtId="0" fontId="2" fillId="0" borderId="23" xfId="0" applyNumberFormat="1" applyFont="1" applyBorder="1"/>
    <xf numFmtId="0" fontId="2" fillId="0" borderId="20" xfId="1" applyFont="1" applyBorder="1" applyAlignment="1">
      <alignment horizontal="center"/>
    </xf>
    <xf numFmtId="0" fontId="26" fillId="0" borderId="0" xfId="0" applyFont="1"/>
    <xf numFmtId="0" fontId="27" fillId="0" borderId="0" xfId="0" applyFont="1"/>
    <xf numFmtId="0" fontId="28" fillId="0" borderId="24" xfId="0" applyFont="1" applyBorder="1" applyAlignment="1">
      <alignment horizontal="center"/>
    </xf>
    <xf numFmtId="0" fontId="28" fillId="0" borderId="26" xfId="0" applyFont="1" applyBorder="1" applyAlignment="1">
      <alignment horizontal="center"/>
    </xf>
    <xf numFmtId="164" fontId="0" fillId="0" borderId="0" xfId="0" applyNumberFormat="1"/>
    <xf numFmtId="164" fontId="0" fillId="0" borderId="0" xfId="0" applyNumberFormat="1" applyBorder="1"/>
    <xf numFmtId="0" fontId="0" fillId="0" borderId="0" xfId="0" applyBorder="1"/>
    <xf numFmtId="0" fontId="26" fillId="3" borderId="0" xfId="0" applyFont="1" applyFill="1"/>
    <xf numFmtId="0" fontId="27" fillId="3" borderId="24" xfId="0" applyFont="1" applyFill="1" applyBorder="1" applyAlignment="1">
      <alignment horizontal="center"/>
    </xf>
    <xf numFmtId="164" fontId="19" fillId="0" borderId="27" xfId="5" applyFont="1" applyBorder="1" applyAlignment="1">
      <alignment horizontal="center"/>
    </xf>
    <xf numFmtId="4" fontId="5" fillId="2" borderId="0" xfId="2" applyNumberFormat="1" applyFont="1" applyFill="1" applyBorder="1" applyAlignment="1">
      <alignment horizontal="right"/>
    </xf>
    <xf numFmtId="164" fontId="27" fillId="3" borderId="0" xfId="0" applyNumberFormat="1" applyFont="1" applyFill="1" applyBorder="1" applyAlignment="1"/>
    <xf numFmtId="4" fontId="0" fillId="0" borderId="0" xfId="0" applyNumberFormat="1"/>
    <xf numFmtId="164" fontId="29" fillId="0" borderId="26" xfId="0" applyNumberFormat="1" applyFont="1" applyFill="1" applyBorder="1" applyAlignment="1">
      <alignment horizontal="center"/>
    </xf>
    <xf numFmtId="164" fontId="1" fillId="0" borderId="0" xfId="2" applyFont="1" applyBorder="1"/>
    <xf numFmtId="164" fontId="1" fillId="0" borderId="0" xfId="4" applyFont="1" applyBorder="1"/>
    <xf numFmtId="164" fontId="2" fillId="0" borderId="0" xfId="4" applyFont="1" applyBorder="1"/>
    <xf numFmtId="164" fontId="19" fillId="0" borderId="26" xfId="0" applyNumberFormat="1" applyFont="1" applyBorder="1" applyAlignment="1">
      <alignment horizontal="center" vertical="center" wrapText="1"/>
    </xf>
    <xf numFmtId="164" fontId="0" fillId="0" borderId="0" xfId="5" applyFont="1" applyBorder="1"/>
    <xf numFmtId="164" fontId="19" fillId="0" borderId="26" xfId="0" applyNumberFormat="1" applyFont="1" applyBorder="1" applyAlignment="1">
      <alignment horizontal="center"/>
    </xf>
    <xf numFmtId="164" fontId="30" fillId="0" borderId="0" xfId="5" applyFont="1" applyBorder="1"/>
    <xf numFmtId="164" fontId="0" fillId="0" borderId="26" xfId="5" applyFont="1" applyBorder="1" applyAlignment="1">
      <alignment horizontal="center"/>
    </xf>
    <xf numFmtId="0" fontId="27" fillId="3" borderId="25" xfId="0" applyFont="1" applyFill="1" applyBorder="1" applyAlignment="1">
      <alignment horizontal="left"/>
    </xf>
    <xf numFmtId="164" fontId="27" fillId="3" borderId="26" xfId="0" applyNumberFormat="1" applyFont="1" applyFill="1" applyBorder="1" applyAlignment="1"/>
    <xf numFmtId="164" fontId="25" fillId="0" borderId="0" xfId="0" applyNumberFormat="1" applyFont="1" applyBorder="1"/>
    <xf numFmtId="164" fontId="27" fillId="3" borderId="26" xfId="0" applyNumberFormat="1" applyFont="1" applyFill="1" applyBorder="1" applyAlignment="1">
      <alignment horizontal="center"/>
    </xf>
    <xf numFmtId="164" fontId="31" fillId="0" borderId="0" xfId="0" applyNumberFormat="1" applyFont="1" applyBorder="1"/>
    <xf numFmtId="0" fontId="0" fillId="0" borderId="0" xfId="0" applyBorder="1" applyAlignment="1">
      <alignment horizontal="center"/>
    </xf>
    <xf numFmtId="0" fontId="32" fillId="0" borderId="0" xfId="0" applyFont="1"/>
    <xf numFmtId="0" fontId="32" fillId="0" borderId="1" xfId="0" applyFont="1" applyBorder="1"/>
    <xf numFmtId="0" fontId="32" fillId="0" borderId="2" xfId="0" applyFont="1" applyBorder="1"/>
    <xf numFmtId="0" fontId="32" fillId="0" borderId="3" xfId="0" applyFont="1" applyBorder="1"/>
    <xf numFmtId="0" fontId="32" fillId="0" borderId="4" xfId="0" applyFont="1" applyBorder="1"/>
    <xf numFmtId="0" fontId="32" fillId="0" borderId="0" xfId="0" applyFont="1" applyBorder="1"/>
    <xf numFmtId="0" fontId="32" fillId="0" borderId="5" xfId="0" applyFont="1" applyBorder="1"/>
    <xf numFmtId="0" fontId="32" fillId="0" borderId="6" xfId="0" applyFont="1" applyBorder="1"/>
    <xf numFmtId="0" fontId="32" fillId="0" borderId="7" xfId="0" applyFont="1" applyBorder="1"/>
    <xf numFmtId="0" fontId="32" fillId="0" borderId="8" xfId="0" applyFont="1" applyBorder="1"/>
    <xf numFmtId="0" fontId="32" fillId="0" borderId="23" xfId="0" applyFont="1" applyBorder="1"/>
    <xf numFmtId="0" fontId="32" fillId="0" borderId="16" xfId="0" applyFont="1" applyBorder="1"/>
    <xf numFmtId="0" fontId="32" fillId="0" borderId="9" xfId="0" applyFont="1" applyBorder="1"/>
    <xf numFmtId="0" fontId="32" fillId="0" borderId="34" xfId="0" applyFont="1" applyBorder="1"/>
    <xf numFmtId="0" fontId="32" fillId="0" borderId="23" xfId="0" applyFont="1" applyBorder="1" applyAlignment="1">
      <alignment horizontal="center"/>
    </xf>
    <xf numFmtId="0" fontId="32" fillId="0" borderId="36" xfId="0" applyFont="1" applyBorder="1" applyAlignment="1">
      <alignment horizontal="center"/>
    </xf>
    <xf numFmtId="0" fontId="32" fillId="0" borderId="35" xfId="0" applyFont="1" applyBorder="1" applyAlignment="1">
      <alignment horizontal="center"/>
    </xf>
    <xf numFmtId="4" fontId="32" fillId="0" borderId="23" xfId="0" applyNumberFormat="1" applyFont="1" applyBorder="1" applyAlignment="1">
      <alignment horizontal="center"/>
    </xf>
    <xf numFmtId="0" fontId="32" fillId="0" borderId="23" xfId="0" applyNumberFormat="1" applyFont="1" applyBorder="1" applyAlignment="1">
      <alignment horizontal="center"/>
    </xf>
    <xf numFmtId="3" fontId="32" fillId="0" borderId="23" xfId="0" applyNumberFormat="1" applyFont="1" applyBorder="1" applyAlignment="1">
      <alignment horizontal="center"/>
    </xf>
    <xf numFmtId="4" fontId="32" fillId="0" borderId="36" xfId="0" applyNumberFormat="1" applyFont="1" applyBorder="1" applyAlignment="1">
      <alignment horizontal="center"/>
    </xf>
    <xf numFmtId="0" fontId="32" fillId="0" borderId="23" xfId="0" applyFont="1" applyBorder="1" applyAlignment="1">
      <alignment horizontal="left"/>
    </xf>
    <xf numFmtId="0" fontId="32" fillId="0" borderId="14" xfId="0" applyFont="1" applyBorder="1"/>
    <xf numFmtId="4" fontId="36" fillId="0" borderId="23" xfId="0" applyNumberFormat="1" applyFont="1" applyBorder="1" applyAlignment="1">
      <alignment vertical="center"/>
    </xf>
    <xf numFmtId="0" fontId="36" fillId="0" borderId="23" xfId="0" applyNumberFormat="1" applyFont="1" applyBorder="1" applyAlignment="1">
      <alignment vertical="center"/>
    </xf>
    <xf numFmtId="0" fontId="36" fillId="0" borderId="23" xfId="0" applyFont="1" applyBorder="1" applyAlignment="1">
      <alignment vertical="center"/>
    </xf>
    <xf numFmtId="4" fontId="33" fillId="0" borderId="23" xfId="0" applyNumberFormat="1" applyFont="1" applyBorder="1" applyAlignment="1">
      <alignment vertical="center"/>
    </xf>
    <xf numFmtId="0" fontId="35" fillId="0" borderId="23" xfId="0" applyFont="1" applyBorder="1" applyAlignment="1">
      <alignment vertical="center"/>
    </xf>
    <xf numFmtId="4" fontId="33" fillId="0" borderId="23" xfId="0" applyNumberFormat="1" applyFont="1" applyBorder="1"/>
    <xf numFmtId="0" fontId="33" fillId="0" borderId="23" xfId="0" applyFont="1" applyBorder="1"/>
    <xf numFmtId="4" fontId="37" fillId="0" borderId="23" xfId="0" applyNumberFormat="1" applyFont="1" applyBorder="1"/>
    <xf numFmtId="0" fontId="37" fillId="0" borderId="23" xfId="0" applyFont="1" applyBorder="1"/>
    <xf numFmtId="4" fontId="37" fillId="0" borderId="36" xfId="0" applyNumberFormat="1" applyFont="1" applyBorder="1"/>
    <xf numFmtId="0" fontId="35" fillId="0" borderId="37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4" fontId="36" fillId="0" borderId="11" xfId="0" applyNumberFormat="1" applyFont="1" applyBorder="1" applyAlignment="1">
      <alignment vertical="center"/>
    </xf>
    <xf numFmtId="0" fontId="36" fillId="0" borderId="11" xfId="0" applyNumberFormat="1" applyFont="1" applyBorder="1" applyAlignment="1">
      <alignment vertical="center"/>
    </xf>
    <xf numFmtId="0" fontId="36" fillId="0" borderId="11" xfId="0" applyFont="1" applyBorder="1" applyAlignment="1">
      <alignment vertical="center"/>
    </xf>
    <xf numFmtId="4" fontId="33" fillId="0" borderId="11" xfId="0" applyNumberFormat="1" applyFont="1" applyBorder="1" applyAlignment="1">
      <alignment vertical="center"/>
    </xf>
    <xf numFmtId="0" fontId="35" fillId="0" borderId="11" xfId="0" applyFont="1" applyBorder="1" applyAlignment="1">
      <alignment vertical="center"/>
    </xf>
    <xf numFmtId="4" fontId="33" fillId="0" borderId="11" xfId="0" applyNumberFormat="1" applyFont="1" applyBorder="1"/>
    <xf numFmtId="0" fontId="33" fillId="0" borderId="11" xfId="0" applyFont="1" applyBorder="1"/>
    <xf numFmtId="4" fontId="37" fillId="0" borderId="11" xfId="0" applyNumberFormat="1" applyFont="1" applyBorder="1"/>
    <xf numFmtId="4" fontId="33" fillId="0" borderId="38" xfId="0" applyNumberFormat="1" applyFont="1" applyBorder="1"/>
    <xf numFmtId="0" fontId="35" fillId="0" borderId="4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4" fontId="36" fillId="0" borderId="0" xfId="0" applyNumberFormat="1" applyFont="1" applyBorder="1" applyAlignment="1">
      <alignment vertical="center"/>
    </xf>
    <xf numFmtId="0" fontId="36" fillId="0" borderId="0" xfId="0" applyNumberFormat="1" applyFont="1" applyBorder="1" applyAlignment="1">
      <alignment vertical="center"/>
    </xf>
    <xf numFmtId="0" fontId="36" fillId="0" borderId="0" xfId="0" applyFont="1" applyBorder="1" applyAlignment="1">
      <alignment vertical="center"/>
    </xf>
    <xf numFmtId="4" fontId="33" fillId="0" borderId="0" xfId="0" applyNumberFormat="1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4" fontId="33" fillId="0" borderId="0" xfId="0" applyNumberFormat="1" applyFont="1" applyBorder="1"/>
    <xf numFmtId="0" fontId="33" fillId="0" borderId="0" xfId="0" applyFont="1" applyBorder="1"/>
    <xf numFmtId="4" fontId="37" fillId="0" borderId="0" xfId="0" applyNumberFormat="1" applyFont="1" applyBorder="1"/>
    <xf numFmtId="4" fontId="33" fillId="0" borderId="5" xfId="0" applyNumberFormat="1" applyFont="1" applyBorder="1"/>
    <xf numFmtId="0" fontId="33" fillId="0" borderId="0" xfId="0" applyFont="1" applyBorder="1" applyAlignment="1"/>
    <xf numFmtId="0" fontId="36" fillId="0" borderId="2" xfId="0" applyFont="1" applyBorder="1" applyAlignment="1">
      <alignment vertical="center"/>
    </xf>
    <xf numFmtId="0" fontId="15" fillId="0" borderId="0" xfId="6" applyFont="1"/>
    <xf numFmtId="0" fontId="15" fillId="2" borderId="0" xfId="6" applyFont="1" applyFill="1"/>
    <xf numFmtId="0" fontId="15" fillId="0" borderId="0" xfId="6" applyFont="1" applyAlignment="1">
      <alignment horizontal="center"/>
    </xf>
    <xf numFmtId="0" fontId="15" fillId="0" borderId="0" xfId="6" applyFont="1" applyAlignment="1">
      <alignment horizontal="right"/>
    </xf>
    <xf numFmtId="0" fontId="14" fillId="0" borderId="0" xfId="6" applyFont="1"/>
    <xf numFmtId="0" fontId="39" fillId="0" borderId="0" xfId="6"/>
    <xf numFmtId="4" fontId="15" fillId="2" borderId="0" xfId="6" applyNumberFormat="1" applyFont="1" applyFill="1"/>
    <xf numFmtId="0" fontId="15" fillId="0" borderId="0" xfId="6" applyNumberFormat="1" applyFont="1" applyAlignment="1">
      <alignment horizontal="center"/>
    </xf>
    <xf numFmtId="0" fontId="15" fillId="0" borderId="0" xfId="6" applyFont="1" applyAlignment="1">
      <alignment horizontal="left"/>
    </xf>
    <xf numFmtId="0" fontId="15" fillId="0" borderId="0" xfId="6" applyFont="1" applyBorder="1" applyAlignment="1">
      <alignment horizontal="right"/>
    </xf>
    <xf numFmtId="0" fontId="15" fillId="0" borderId="10" xfId="6" applyFont="1" applyBorder="1"/>
    <xf numFmtId="0" fontId="15" fillId="0" borderId="11" xfId="6" applyFont="1" applyBorder="1"/>
    <xf numFmtId="4" fontId="15" fillId="2" borderId="11" xfId="6" applyNumberFormat="1" applyFont="1" applyFill="1" applyBorder="1"/>
    <xf numFmtId="0" fontId="15" fillId="0" borderId="11" xfId="6" applyNumberFormat="1" applyFont="1" applyBorder="1" applyAlignment="1">
      <alignment horizontal="center"/>
    </xf>
    <xf numFmtId="0" fontId="15" fillId="0" borderId="11" xfId="6" applyFont="1" applyBorder="1" applyAlignment="1">
      <alignment horizontal="left"/>
    </xf>
    <xf numFmtId="0" fontId="15" fillId="0" borderId="12" xfId="6" applyFont="1" applyBorder="1" applyAlignment="1">
      <alignment horizontal="left"/>
    </xf>
    <xf numFmtId="0" fontId="15" fillId="0" borderId="13" xfId="6" applyFont="1" applyBorder="1"/>
    <xf numFmtId="0" fontId="15" fillId="0" borderId="14" xfId="6" applyFont="1" applyBorder="1"/>
    <xf numFmtId="0" fontId="15" fillId="0" borderId="15" xfId="6" applyFont="1" applyBorder="1"/>
    <xf numFmtId="0" fontId="15" fillId="0" borderId="9" xfId="6" applyFont="1" applyBorder="1" applyAlignment="1">
      <alignment horizontal="left"/>
    </xf>
    <xf numFmtId="0" fontId="15" fillId="0" borderId="16" xfId="6" applyFont="1" applyBorder="1" applyAlignment="1">
      <alignment horizontal="left"/>
    </xf>
    <xf numFmtId="0" fontId="15" fillId="0" borderId="16" xfId="6" applyFont="1" applyBorder="1"/>
    <xf numFmtId="0" fontId="15" fillId="0" borderId="17" xfId="6" applyFont="1" applyBorder="1"/>
    <xf numFmtId="0" fontId="15" fillId="0" borderId="12" xfId="6" applyFont="1" applyBorder="1"/>
    <xf numFmtId="0" fontId="15" fillId="0" borderId="9" xfId="6" applyFont="1" applyBorder="1"/>
    <xf numFmtId="0" fontId="15" fillId="0" borderId="18" xfId="6" applyFont="1" applyFill="1" applyBorder="1"/>
    <xf numFmtId="4" fontId="15" fillId="2" borderId="18" xfId="6" applyNumberFormat="1" applyFont="1" applyFill="1" applyBorder="1"/>
    <xf numFmtId="0" fontId="15" fillId="0" borderId="10" xfId="6" applyNumberFormat="1" applyFont="1" applyBorder="1" applyAlignment="1">
      <alignment horizontal="center"/>
    </xf>
    <xf numFmtId="0" fontId="15" fillId="0" borderId="15" xfId="6" applyFont="1" applyBorder="1" applyAlignment="1">
      <alignment horizontal="left"/>
    </xf>
    <xf numFmtId="0" fontId="15" fillId="0" borderId="10" xfId="6" applyFont="1" applyBorder="1" applyAlignment="1">
      <alignment horizontal="right"/>
    </xf>
    <xf numFmtId="0" fontId="15" fillId="0" borderId="19" xfId="6" applyFont="1" applyFill="1" applyBorder="1" applyAlignment="1">
      <alignment horizontal="center"/>
    </xf>
    <xf numFmtId="0" fontId="15" fillId="0" borderId="20" xfId="6" applyFont="1" applyBorder="1" applyAlignment="1">
      <alignment horizontal="center"/>
    </xf>
    <xf numFmtId="4" fontId="15" fillId="2" borderId="19" xfId="6" applyNumberFormat="1" applyFont="1" applyFill="1" applyBorder="1" applyAlignment="1">
      <alignment horizontal="center"/>
    </xf>
    <xf numFmtId="0" fontId="15" fillId="0" borderId="20" xfId="6" applyFont="1" applyBorder="1" applyAlignment="1">
      <alignment horizontal="right"/>
    </xf>
    <xf numFmtId="0" fontId="15" fillId="0" borderId="22" xfId="6" applyFont="1" applyBorder="1"/>
    <xf numFmtId="4" fontId="15" fillId="2" borderId="22" xfId="6" applyNumberFormat="1" applyFont="1" applyFill="1" applyBorder="1"/>
    <xf numFmtId="0" fontId="15" fillId="0" borderId="16" xfId="6" applyNumberFormat="1" applyFont="1" applyBorder="1" applyAlignment="1">
      <alignment horizontal="center"/>
    </xf>
    <xf numFmtId="0" fontId="15" fillId="0" borderId="17" xfId="6" applyFont="1" applyBorder="1" applyAlignment="1">
      <alignment horizontal="left"/>
    </xf>
    <xf numFmtId="0" fontId="15" fillId="0" borderId="16" xfId="6" applyFont="1" applyBorder="1" applyAlignment="1">
      <alignment horizontal="right"/>
    </xf>
    <xf numFmtId="0" fontId="15" fillId="0" borderId="23" xfId="6" applyFont="1" applyFill="1" applyBorder="1" applyAlignment="1">
      <alignment horizontal="center"/>
    </xf>
    <xf numFmtId="0" fontId="15" fillId="0" borderId="23" xfId="6" applyFont="1" applyBorder="1" applyAlignment="1">
      <alignment horizontal="center"/>
    </xf>
    <xf numFmtId="0" fontId="15" fillId="0" borderId="23" xfId="6" applyFont="1" applyFill="1" applyBorder="1"/>
    <xf numFmtId="0" fontId="15" fillId="0" borderId="23" xfId="6" quotePrefix="1" applyFont="1" applyBorder="1" applyAlignment="1">
      <alignment horizontal="center"/>
    </xf>
    <xf numFmtId="0" fontId="15" fillId="0" borderId="23" xfId="6" applyFont="1" applyBorder="1"/>
    <xf numFmtId="4" fontId="15" fillId="2" borderId="23" xfId="7" applyNumberFormat="1" applyFont="1" applyFill="1" applyBorder="1" applyAlignment="1">
      <alignment horizontal="right"/>
    </xf>
    <xf numFmtId="0" fontId="15" fillId="0" borderId="23" xfId="6" applyNumberFormat="1" applyFont="1" applyBorder="1" applyAlignment="1">
      <alignment horizontal="center"/>
    </xf>
    <xf numFmtId="0" fontId="15" fillId="0" borderId="23" xfId="6" applyFont="1" applyBorder="1" applyAlignment="1">
      <alignment horizontal="left"/>
    </xf>
    <xf numFmtId="164" fontId="41" fillId="0" borderId="23" xfId="7" applyFont="1" applyBorder="1" applyAlignment="1">
      <alignment horizontal="right"/>
    </xf>
    <xf numFmtId="0" fontId="15" fillId="4" borderId="23" xfId="6" applyFont="1" applyFill="1" applyBorder="1" applyAlignment="1">
      <alignment horizontal="center"/>
    </xf>
    <xf numFmtId="164" fontId="15" fillId="4" borderId="23" xfId="7" applyFont="1" applyFill="1" applyBorder="1" applyAlignment="1">
      <alignment horizontal="center"/>
    </xf>
    <xf numFmtId="0" fontId="15" fillId="5" borderId="23" xfId="6" applyFont="1" applyFill="1" applyBorder="1" applyAlignment="1">
      <alignment horizontal="center"/>
    </xf>
    <xf numFmtId="164" fontId="15" fillId="5" borderId="23" xfId="7" applyFont="1" applyFill="1" applyBorder="1" applyAlignment="1">
      <alignment horizontal="center"/>
    </xf>
    <xf numFmtId="0" fontId="15" fillId="6" borderId="23" xfId="6" applyFont="1" applyFill="1" applyBorder="1" applyAlignment="1">
      <alignment horizontal="center"/>
    </xf>
    <xf numFmtId="164" fontId="15" fillId="6" borderId="23" xfId="7" applyFont="1" applyFill="1" applyBorder="1" applyAlignment="1">
      <alignment horizontal="center"/>
    </xf>
    <xf numFmtId="0" fontId="15" fillId="7" borderId="23" xfId="6" applyFont="1" applyFill="1" applyBorder="1" applyAlignment="1">
      <alignment horizontal="center"/>
    </xf>
    <xf numFmtId="164" fontId="15" fillId="7" borderId="23" xfId="7" applyFont="1" applyFill="1" applyBorder="1" applyAlignment="1">
      <alignment horizontal="center"/>
    </xf>
    <xf numFmtId="164" fontId="14" fillId="0" borderId="0" xfId="6" applyNumberFormat="1" applyFont="1"/>
    <xf numFmtId="0" fontId="1" fillId="0" borderId="0" xfId="6" applyFont="1"/>
    <xf numFmtId="4" fontId="42" fillId="2" borderId="23" xfId="7" applyNumberFormat="1" applyFont="1" applyFill="1" applyBorder="1" applyAlignment="1">
      <alignment horizontal="right"/>
    </xf>
    <xf numFmtId="164" fontId="15" fillId="0" borderId="23" xfId="7" applyFont="1" applyBorder="1" applyAlignment="1">
      <alignment horizontal="right"/>
    </xf>
    <xf numFmtId="164" fontId="15" fillId="8" borderId="23" xfId="7" applyFont="1" applyFill="1" applyBorder="1" applyAlignment="1">
      <alignment horizontal="right"/>
    </xf>
    <xf numFmtId="164" fontId="15" fillId="0" borderId="23" xfId="7" applyFont="1" applyBorder="1" applyAlignment="1">
      <alignment horizontal="center"/>
    </xf>
    <xf numFmtId="164" fontId="15" fillId="9" borderId="23" xfId="7" applyFont="1" applyFill="1" applyBorder="1" applyAlignment="1">
      <alignment horizontal="right"/>
    </xf>
    <xf numFmtId="0" fontId="15" fillId="0" borderId="20" xfId="6" applyFont="1" applyBorder="1"/>
    <xf numFmtId="0" fontId="15" fillId="0" borderId="0" xfId="6" applyFont="1" applyBorder="1"/>
    <xf numFmtId="4" fontId="15" fillId="2" borderId="0" xfId="6" applyNumberFormat="1" applyFont="1" applyFill="1" applyBorder="1"/>
    <xf numFmtId="0" fontId="15" fillId="0" borderId="0" xfId="6" applyNumberFormat="1" applyFont="1" applyBorder="1" applyAlignment="1">
      <alignment horizontal="center"/>
    </xf>
    <xf numFmtId="0" fontId="15" fillId="0" borderId="0" xfId="6" applyFont="1" applyBorder="1" applyAlignment="1">
      <alignment horizontal="left"/>
    </xf>
    <xf numFmtId="0" fontId="15" fillId="0" borderId="21" xfId="6" applyFont="1" applyBorder="1"/>
    <xf numFmtId="4" fontId="15" fillId="2" borderId="9" xfId="6" applyNumberFormat="1" applyFont="1" applyFill="1" applyBorder="1"/>
    <xf numFmtId="0" fontId="15" fillId="0" borderId="9" xfId="6" applyNumberFormat="1" applyFont="1" applyBorder="1" applyAlignment="1">
      <alignment horizontal="center"/>
    </xf>
    <xf numFmtId="0" fontId="15" fillId="0" borderId="9" xfId="6" applyFont="1" applyBorder="1" applyAlignment="1">
      <alignment horizontal="right"/>
    </xf>
    <xf numFmtId="0" fontId="2" fillId="0" borderId="0" xfId="6" applyFont="1"/>
    <xf numFmtId="0" fontId="2" fillId="2" borderId="0" xfId="6" applyFont="1" applyFill="1"/>
    <xf numFmtId="0" fontId="2" fillId="0" borderId="0" xfId="6" applyFont="1" applyAlignment="1">
      <alignment horizontal="center"/>
    </xf>
    <xf numFmtId="164" fontId="44" fillId="0" borderId="0" xfId="7" applyFont="1" applyAlignment="1">
      <alignment horizontal="right"/>
    </xf>
    <xf numFmtId="0" fontId="44" fillId="0" borderId="0" xfId="6" applyFont="1"/>
    <xf numFmtId="164" fontId="2" fillId="0" borderId="0" xfId="6" applyNumberFormat="1" applyFont="1" applyAlignment="1">
      <alignment horizontal="right"/>
    </xf>
    <xf numFmtId="0" fontId="2" fillId="0" borderId="0" xfId="6" applyFont="1" applyAlignment="1">
      <alignment horizontal="right"/>
    </xf>
    <xf numFmtId="164" fontId="2" fillId="0" borderId="0" xfId="6" applyNumberFormat="1" applyFont="1"/>
    <xf numFmtId="0" fontId="2" fillId="2" borderId="0" xfId="0" applyFont="1" applyFill="1"/>
    <xf numFmtId="0" fontId="2" fillId="0" borderId="0" xfId="0" applyFont="1" applyAlignment="1">
      <alignment wrapText="1"/>
    </xf>
    <xf numFmtId="4" fontId="2" fillId="2" borderId="0" xfId="0" applyNumberFormat="1" applyFont="1" applyFill="1"/>
    <xf numFmtId="0" fontId="2" fillId="0" borderId="0" xfId="0" applyNumberFormat="1" applyFont="1"/>
    <xf numFmtId="0" fontId="2" fillId="0" borderId="0" xfId="0" applyFont="1" applyAlignment="1">
      <alignment horizontal="left"/>
    </xf>
    <xf numFmtId="0" fontId="2" fillId="0" borderId="0" xfId="0" applyFont="1" applyBorder="1"/>
    <xf numFmtId="0" fontId="2" fillId="0" borderId="9" xfId="0" applyFont="1" applyBorder="1" applyAlignment="1"/>
    <xf numFmtId="0" fontId="2" fillId="0" borderId="10" xfId="0" applyFont="1" applyBorder="1"/>
    <xf numFmtId="0" fontId="2" fillId="0" borderId="11" xfId="0" applyFont="1" applyBorder="1"/>
    <xf numFmtId="4" fontId="2" fillId="2" borderId="11" xfId="0" applyNumberFormat="1" applyFont="1" applyFill="1" applyBorder="1"/>
    <xf numFmtId="0" fontId="2" fillId="0" borderId="11" xfId="0" applyNumberFormat="1" applyFont="1" applyBorder="1"/>
    <xf numFmtId="0" fontId="2" fillId="0" borderId="11" xfId="0" applyFont="1" applyBorder="1" applyAlignment="1">
      <alignment horizontal="left"/>
    </xf>
    <xf numFmtId="0" fontId="2" fillId="0" borderId="12" xfId="0" applyFont="1" applyBorder="1"/>
    <xf numFmtId="0" fontId="2" fillId="0" borderId="13" xfId="0" applyFont="1" applyBorder="1"/>
    <xf numFmtId="0" fontId="2" fillId="0" borderId="14" xfId="0" applyFont="1" applyBorder="1"/>
    <xf numFmtId="0" fontId="4" fillId="0" borderId="11" xfId="0" applyFont="1" applyBorder="1"/>
    <xf numFmtId="0" fontId="4" fillId="0" borderId="15" xfId="0" applyFont="1" applyBorder="1"/>
    <xf numFmtId="0" fontId="2" fillId="0" borderId="16" xfId="0" applyFont="1" applyBorder="1" applyAlignment="1"/>
    <xf numFmtId="0" fontId="2" fillId="0" borderId="17" xfId="0" applyFont="1" applyBorder="1"/>
    <xf numFmtId="0" fontId="2" fillId="0" borderId="18" xfId="0" applyFont="1" applyFill="1" applyBorder="1"/>
    <xf numFmtId="4" fontId="2" fillId="2" borderId="18" xfId="0" applyNumberFormat="1" applyFont="1" applyFill="1" applyBorder="1"/>
    <xf numFmtId="0" fontId="2" fillId="0" borderId="10" xfId="0" applyNumberFormat="1" applyFont="1" applyBorder="1"/>
    <xf numFmtId="0" fontId="2" fillId="0" borderId="15" xfId="0" applyFont="1" applyBorder="1" applyAlignment="1">
      <alignment horizontal="left"/>
    </xf>
    <xf numFmtId="0" fontId="2" fillId="0" borderId="19" xfId="0" applyFont="1" applyFill="1" applyBorder="1" applyAlignment="1">
      <alignment horizontal="center"/>
    </xf>
    <xf numFmtId="0" fontId="2" fillId="0" borderId="20" xfId="0" applyFont="1" applyBorder="1" applyAlignment="1">
      <alignment horizontal="center"/>
    </xf>
    <xf numFmtId="4" fontId="2" fillId="2" borderId="19" xfId="0" applyNumberFormat="1" applyFont="1" applyFill="1" applyBorder="1" applyAlignment="1">
      <alignment horizontal="center"/>
    </xf>
    <xf numFmtId="0" fontId="2" fillId="0" borderId="22" xfId="0" applyFont="1" applyBorder="1"/>
    <xf numFmtId="4" fontId="2" fillId="2" borderId="22" xfId="0" applyNumberFormat="1" applyFont="1" applyFill="1" applyBorder="1"/>
    <xf numFmtId="0" fontId="2" fillId="0" borderId="16" xfId="0" applyNumberFormat="1" applyFont="1" applyBorder="1"/>
    <xf numFmtId="0" fontId="2" fillId="0" borderId="17" xfId="0" applyFont="1" applyBorder="1" applyAlignment="1">
      <alignment horizontal="left"/>
    </xf>
    <xf numFmtId="0" fontId="2" fillId="0" borderId="23" xfId="0" applyFont="1" applyFill="1" applyBorder="1" applyAlignment="1">
      <alignment horizontal="center"/>
    </xf>
    <xf numFmtId="0" fontId="2" fillId="0" borderId="23" xfId="0" applyFont="1" applyFill="1" applyBorder="1"/>
    <xf numFmtId="4" fontId="2" fillId="2" borderId="23" xfId="5" applyNumberFormat="1" applyFont="1" applyFill="1" applyBorder="1" applyAlignment="1">
      <alignment horizontal="right"/>
    </xf>
    <xf numFmtId="4" fontId="8" fillId="2" borderId="23" xfId="5" applyNumberFormat="1" applyFont="1" applyFill="1" applyBorder="1" applyAlignment="1">
      <alignment horizontal="right"/>
    </xf>
    <xf numFmtId="2" fontId="2" fillId="0" borderId="23" xfId="0" applyNumberFormat="1" applyFont="1" applyBorder="1"/>
    <xf numFmtId="0" fontId="0" fillId="0" borderId="12" xfId="0" applyBorder="1" applyAlignment="1"/>
    <xf numFmtId="0" fontId="0" fillId="0" borderId="13" xfId="0" applyBorder="1" applyAlignment="1"/>
    <xf numFmtId="0" fontId="25" fillId="0" borderId="13" xfId="0" applyFont="1" applyBorder="1"/>
    <xf numFmtId="0" fontId="0" fillId="0" borderId="13" xfId="0" applyBorder="1"/>
    <xf numFmtId="0" fontId="0" fillId="0" borderId="14" xfId="0" applyBorder="1"/>
    <xf numFmtId="0" fontId="0" fillId="0" borderId="20" xfId="0" applyBorder="1" applyAlignment="1"/>
    <xf numFmtId="0" fontId="25" fillId="0" borderId="20" xfId="0" applyFont="1" applyBorder="1" applyAlignment="1">
      <alignment vertical="center" wrapText="1"/>
    </xf>
    <xf numFmtId="0" fontId="0" fillId="0" borderId="12" xfId="0" applyBorder="1"/>
    <xf numFmtId="0" fontId="25" fillId="0" borderId="20" xfId="0" applyFont="1" applyBorder="1" applyAlignment="1"/>
    <xf numFmtId="0" fontId="0" fillId="0" borderId="18" xfId="0" applyFill="1" applyBorder="1"/>
    <xf numFmtId="0" fontId="0" fillId="0" borderId="22" xfId="0" applyFill="1" applyBorder="1"/>
    <xf numFmtId="0" fontId="25" fillId="0" borderId="23" xfId="0" applyFont="1" applyBorder="1" applyAlignment="1">
      <alignment horizontal="center"/>
    </xf>
    <xf numFmtId="0" fontId="25" fillId="0" borderId="23" xfId="0" applyFont="1" applyBorder="1" applyAlignment="1"/>
    <xf numFmtId="0" fontId="25" fillId="0" borderId="23" xfId="0" applyFont="1" applyFill="1" applyBorder="1" applyAlignment="1">
      <alignment horizontal="center"/>
    </xf>
    <xf numFmtId="0" fontId="25" fillId="0" borderId="12" xfId="0" applyFont="1" applyFill="1" applyBorder="1" applyAlignment="1">
      <alignment horizontal="center"/>
    </xf>
    <xf numFmtId="0" fontId="0" fillId="0" borderId="20" xfId="0" applyBorder="1"/>
    <xf numFmtId="0" fontId="0" fillId="0" borderId="23" xfId="0" applyBorder="1" applyAlignment="1">
      <alignment horizontal="center"/>
    </xf>
    <xf numFmtId="164" fontId="0" fillId="0" borderId="23" xfId="5" applyFont="1" applyBorder="1" applyAlignment="1">
      <alignment horizontal="center"/>
    </xf>
    <xf numFmtId="164" fontId="0" fillId="0" borderId="23" xfId="5" applyFont="1" applyBorder="1"/>
    <xf numFmtId="164" fontId="0" fillId="0" borderId="23" xfId="5" applyFont="1" applyFill="1" applyBorder="1" applyAlignment="1">
      <alignment horizontal="center"/>
    </xf>
    <xf numFmtId="164" fontId="0" fillId="0" borderId="23" xfId="5" applyFont="1" applyBorder="1" applyAlignment="1">
      <alignment horizontal="left"/>
    </xf>
    <xf numFmtId="164" fontId="0" fillId="0" borderId="10" xfId="5" applyFont="1" applyBorder="1"/>
    <xf numFmtId="164" fontId="0" fillId="0" borderId="23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164" fontId="25" fillId="0" borderId="23" xfId="5" applyFont="1" applyBorder="1" applyAlignment="1">
      <alignment horizontal="left"/>
    </xf>
    <xf numFmtId="164" fontId="25" fillId="0" borderId="12" xfId="5" applyFont="1" applyBorder="1"/>
    <xf numFmtId="164" fontId="0" fillId="0" borderId="20" xfId="0" applyNumberFormat="1" applyBorder="1"/>
    <xf numFmtId="0" fontId="0" fillId="0" borderId="23" xfId="0" applyBorder="1" applyAlignment="1"/>
    <xf numFmtId="164" fontId="25" fillId="0" borderId="23" xfId="5" applyFont="1" applyBorder="1"/>
    <xf numFmtId="164" fontId="25" fillId="0" borderId="23" xfId="0" applyNumberFormat="1" applyFont="1" applyBorder="1"/>
    <xf numFmtId="164" fontId="0" fillId="0" borderId="23" xfId="0" applyNumberFormat="1" applyBorder="1"/>
    <xf numFmtId="0" fontId="45" fillId="0" borderId="0" xfId="0" applyFont="1" applyBorder="1" applyAlignment="1">
      <alignment horizontal="left"/>
    </xf>
    <xf numFmtId="164" fontId="4" fillId="0" borderId="0" xfId="0" applyNumberFormat="1" applyFont="1" applyBorder="1" applyAlignment="1">
      <alignment horizontal="left"/>
    </xf>
    <xf numFmtId="0" fontId="46" fillId="0" borderId="0" xfId="0" applyFont="1" applyBorder="1" applyAlignment="1">
      <alignment horizontal="left"/>
    </xf>
    <xf numFmtId="164" fontId="46" fillId="0" borderId="0" xfId="0" applyNumberFormat="1" applyFont="1" applyBorder="1"/>
    <xf numFmtId="0" fontId="45" fillId="0" borderId="0" xfId="0" applyFont="1"/>
    <xf numFmtId="0" fontId="47" fillId="0" borderId="0" xfId="0" applyFont="1"/>
    <xf numFmtId="0" fontId="48" fillId="0" borderId="0" xfId="0" applyFont="1" applyBorder="1" applyAlignment="1">
      <alignment horizontal="center"/>
    </xf>
    <xf numFmtId="0" fontId="48" fillId="0" borderId="0" xfId="0" applyFont="1" applyAlignment="1"/>
    <xf numFmtId="0" fontId="45" fillId="0" borderId="0" xfId="0" applyFont="1" applyAlignment="1">
      <alignment horizontal="center"/>
    </xf>
    <xf numFmtId="0" fontId="45" fillId="0" borderId="0" xfId="0" applyFont="1" applyAlignment="1"/>
    <xf numFmtId="0" fontId="0" fillId="0" borderId="23" xfId="0" applyFill="1" applyBorder="1" applyAlignment="1">
      <alignment horizontal="center"/>
    </xf>
    <xf numFmtId="0" fontId="0" fillId="0" borderId="10" xfId="0" applyBorder="1"/>
    <xf numFmtId="0" fontId="0" fillId="0" borderId="15" xfId="0" applyBorder="1"/>
    <xf numFmtId="164" fontId="0" fillId="0" borderId="18" xfId="5" applyFont="1" applyBorder="1" applyAlignment="1">
      <alignment horizontal="center"/>
    </xf>
    <xf numFmtId="164" fontId="0" fillId="0" borderId="18" xfId="5" applyFont="1" applyBorder="1"/>
    <xf numFmtId="164" fontId="0" fillId="0" borderId="18" xfId="5" applyFont="1" applyFill="1" applyBorder="1" applyAlignment="1">
      <alignment horizontal="center"/>
    </xf>
    <xf numFmtId="164" fontId="0" fillId="0" borderId="18" xfId="5" applyFont="1" applyBorder="1" applyAlignment="1">
      <alignment horizontal="left"/>
    </xf>
    <xf numFmtId="0" fontId="0" fillId="0" borderId="11" xfId="0" applyBorder="1"/>
    <xf numFmtId="0" fontId="0" fillId="0" borderId="9" xfId="0" applyBorder="1"/>
    <xf numFmtId="0" fontId="0" fillId="0" borderId="22" xfId="0" applyBorder="1" applyAlignment="1">
      <alignment horizontal="center"/>
    </xf>
    <xf numFmtId="0" fontId="0" fillId="0" borderId="16" xfId="0" applyBorder="1"/>
    <xf numFmtId="0" fontId="0" fillId="0" borderId="17" xfId="0" applyBorder="1"/>
    <xf numFmtId="164" fontId="0" fillId="0" borderId="22" xfId="5" applyFont="1" applyBorder="1" applyAlignment="1">
      <alignment horizontal="center" vertical="center"/>
    </xf>
    <xf numFmtId="164" fontId="0" fillId="0" borderId="23" xfId="5" applyFont="1" applyBorder="1" applyAlignment="1">
      <alignment horizontal="center" vertical="center"/>
    </xf>
    <xf numFmtId="0" fontId="45" fillId="0" borderId="12" xfId="0" applyFont="1" applyBorder="1" applyAlignment="1">
      <alignment horizontal="center"/>
    </xf>
    <xf numFmtId="0" fontId="45" fillId="0" borderId="14" xfId="0" applyFont="1" applyBorder="1" applyAlignment="1">
      <alignment horizontal="center"/>
    </xf>
    <xf numFmtId="0" fontId="0" fillId="0" borderId="18" xfId="0" applyBorder="1"/>
    <xf numFmtId="164" fontId="25" fillId="0" borderId="18" xfId="0" applyNumberFormat="1" applyFont="1" applyBorder="1"/>
    <xf numFmtId="164" fontId="25" fillId="0" borderId="23" xfId="5" applyFont="1" applyFill="1" applyBorder="1" applyAlignment="1">
      <alignment horizontal="center"/>
    </xf>
    <xf numFmtId="0" fontId="0" fillId="0" borderId="0" xfId="0" applyBorder="1" applyAlignment="1"/>
    <xf numFmtId="164" fontId="0" fillId="0" borderId="11" xfId="0" applyNumberFormat="1" applyBorder="1"/>
    <xf numFmtId="0" fontId="49" fillId="0" borderId="0" xfId="0" applyFont="1" applyBorder="1"/>
    <xf numFmtId="0" fontId="48" fillId="0" borderId="0" xfId="0" applyFont="1" applyBorder="1"/>
    <xf numFmtId="0" fontId="25" fillId="0" borderId="9" xfId="0" applyFont="1" applyBorder="1" applyAlignment="1"/>
    <xf numFmtId="0" fontId="0" fillId="0" borderId="14" xfId="0" applyBorder="1" applyAlignment="1"/>
    <xf numFmtId="0" fontId="25" fillId="0" borderId="16" xfId="0" applyFont="1" applyBorder="1" applyAlignment="1"/>
    <xf numFmtId="0" fontId="25" fillId="0" borderId="17" xfId="0" applyFont="1" applyBorder="1" applyAlignment="1"/>
    <xf numFmtId="0" fontId="25" fillId="0" borderId="22" xfId="0" applyFont="1" applyBorder="1" applyAlignment="1">
      <alignment horizontal="center"/>
    </xf>
    <xf numFmtId="0" fontId="25" fillId="0" borderId="17" xfId="0" applyFont="1" applyBorder="1"/>
    <xf numFmtId="0" fontId="25" fillId="0" borderId="17" xfId="0" applyFont="1" applyBorder="1" applyAlignment="1">
      <alignment horizontal="center"/>
    </xf>
    <xf numFmtId="0" fontId="25" fillId="0" borderId="12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0" fillId="0" borderId="16" xfId="0" applyFont="1" applyBorder="1" applyAlignment="1"/>
    <xf numFmtId="3" fontId="0" fillId="0" borderId="23" xfId="0" applyNumberFormat="1" applyBorder="1" applyAlignment="1">
      <alignment horizontal="center"/>
    </xf>
    <xf numFmtId="164" fontId="0" fillId="0" borderId="14" xfId="0" applyNumberFormat="1" applyBorder="1"/>
    <xf numFmtId="164" fontId="0" fillId="0" borderId="14" xfId="0" applyNumberFormat="1" applyBorder="1" applyAlignment="1">
      <alignment horizontal="center"/>
    </xf>
    <xf numFmtId="0" fontId="0" fillId="0" borderId="16" xfId="0" applyBorder="1" applyAlignment="1">
      <alignment horizontal="center"/>
    </xf>
    <xf numFmtId="164" fontId="0" fillId="0" borderId="17" xfId="0" applyNumberFormat="1" applyBorder="1" applyAlignment="1">
      <alignment horizontal="center"/>
    </xf>
    <xf numFmtId="164" fontId="0" fillId="0" borderId="14" xfId="5" applyFont="1" applyBorder="1"/>
    <xf numFmtId="164" fontId="0" fillId="0" borderId="17" xfId="0" applyNumberFormat="1" applyBorder="1"/>
    <xf numFmtId="164" fontId="25" fillId="0" borderId="14" xfId="0" applyNumberFormat="1" applyFont="1" applyBorder="1"/>
    <xf numFmtId="164" fontId="25" fillId="0" borderId="14" xfId="0" applyNumberFormat="1" applyFont="1" applyBorder="1" applyAlignment="1">
      <alignment horizontal="center"/>
    </xf>
    <xf numFmtId="164" fontId="0" fillId="0" borderId="0" xfId="0" applyNumberFormat="1" applyBorder="1" applyAlignment="1"/>
    <xf numFmtId="164" fontId="0" fillId="0" borderId="0" xfId="0" applyNumberFormat="1" applyBorder="1" applyAlignment="1">
      <alignment horizontal="center"/>
    </xf>
    <xf numFmtId="0" fontId="25" fillId="0" borderId="0" xfId="0" applyFont="1" applyBorder="1" applyAlignment="1"/>
    <xf numFmtId="0" fontId="0" fillId="0" borderId="0" xfId="0" applyFont="1" applyBorder="1" applyAlignment="1"/>
    <xf numFmtId="0" fontId="25" fillId="0" borderId="0" xfId="0" applyFont="1" applyBorder="1" applyAlignment="1">
      <alignment horizontal="right"/>
    </xf>
    <xf numFmtId="0" fontId="0" fillId="0" borderId="0" xfId="0" applyAlignment="1"/>
    <xf numFmtId="0" fontId="25" fillId="0" borderId="0" xfId="0" applyFont="1" applyAlignment="1">
      <alignment horizontal="center"/>
    </xf>
    <xf numFmtId="0" fontId="25" fillId="0" borderId="12" xfId="0" applyFont="1" applyBorder="1" applyAlignment="1"/>
    <xf numFmtId="0" fontId="31" fillId="0" borderId="0" xfId="0" applyFont="1"/>
    <xf numFmtId="0" fontId="51" fillId="0" borderId="0" xfId="0" applyFont="1"/>
    <xf numFmtId="0" fontId="51" fillId="0" borderId="22" xfId="0" applyFont="1" applyBorder="1"/>
    <xf numFmtId="0" fontId="25" fillId="0" borderId="9" xfId="0" applyFont="1" applyBorder="1"/>
    <xf numFmtId="1" fontId="0" fillId="0" borderId="23" xfId="0" applyNumberFormat="1" applyBorder="1" applyAlignment="1">
      <alignment horizontal="center"/>
    </xf>
    <xf numFmtId="164" fontId="0" fillId="0" borderId="13" xfId="0" applyNumberFormat="1" applyBorder="1"/>
    <xf numFmtId="0" fontId="51" fillId="0" borderId="12" xfId="0" applyFont="1" applyBorder="1"/>
    <xf numFmtId="2" fontId="0" fillId="0" borderId="23" xfId="0" applyNumberFormat="1" applyBorder="1"/>
    <xf numFmtId="2" fontId="0" fillId="0" borderId="18" xfId="0" applyNumberFormat="1" applyBorder="1"/>
    <xf numFmtId="164" fontId="0" fillId="0" borderId="18" xfId="0" applyNumberFormat="1" applyBorder="1"/>
    <xf numFmtId="1" fontId="0" fillId="0" borderId="18" xfId="0" applyNumberFormat="1" applyBorder="1" applyAlignment="1">
      <alignment horizontal="center"/>
    </xf>
    <xf numFmtId="164" fontId="0" fillId="0" borderId="15" xfId="0" applyNumberFormat="1" applyBorder="1"/>
    <xf numFmtId="164" fontId="0" fillId="0" borderId="15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164" fontId="0" fillId="0" borderId="9" xfId="0" applyNumberFormat="1" applyBorder="1"/>
    <xf numFmtId="164" fontId="0" fillId="0" borderId="9" xfId="0" applyNumberFormat="1" applyBorder="1" applyAlignment="1">
      <alignment horizontal="center"/>
    </xf>
    <xf numFmtId="164" fontId="0" fillId="0" borderId="22" xfId="5" applyFont="1" applyBorder="1"/>
    <xf numFmtId="1" fontId="0" fillId="0" borderId="22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164" fontId="0" fillId="0" borderId="13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7" xfId="0" applyBorder="1" applyAlignment="1">
      <alignment horizontal="center"/>
    </xf>
    <xf numFmtId="4" fontId="25" fillId="0" borderId="23" xfId="0" applyNumberFormat="1" applyFont="1" applyBorder="1"/>
    <xf numFmtId="164" fontId="25" fillId="0" borderId="0" xfId="0" applyNumberFormat="1" applyFont="1" applyBorder="1" applyAlignment="1"/>
    <xf numFmtId="0" fontId="25" fillId="0" borderId="0" xfId="0" applyFont="1" applyAlignment="1"/>
    <xf numFmtId="164" fontId="0" fillId="0" borderId="0" xfId="0" applyNumberFormat="1" applyAlignment="1"/>
    <xf numFmtId="164" fontId="25" fillId="0" borderId="14" xfId="5" applyFont="1" applyBorder="1"/>
    <xf numFmtId="0" fontId="2" fillId="0" borderId="20" xfId="1" applyFont="1" applyFill="1" applyBorder="1" applyAlignment="1">
      <alignment horizontal="center"/>
    </xf>
    <xf numFmtId="0" fontId="15" fillId="0" borderId="0" xfId="1" applyFont="1"/>
    <xf numFmtId="0" fontId="15" fillId="2" borderId="0" xfId="1" applyFont="1" applyFill="1"/>
    <xf numFmtId="0" fontId="2" fillId="0" borderId="0" xfId="1" applyFont="1" applyAlignment="1"/>
    <xf numFmtId="0" fontId="2" fillId="0" borderId="0" xfId="1" applyFont="1" applyBorder="1" applyAlignment="1"/>
    <xf numFmtId="0" fontId="15" fillId="0" borderId="9" xfId="1" applyFont="1" applyBorder="1" applyAlignment="1"/>
    <xf numFmtId="4" fontId="15" fillId="2" borderId="0" xfId="1" applyNumberFormat="1" applyFont="1" applyFill="1"/>
    <xf numFmtId="0" fontId="15" fillId="0" borderId="0" xfId="1" applyNumberFormat="1" applyFont="1"/>
    <xf numFmtId="0" fontId="15" fillId="0" borderId="10" xfId="1" applyFont="1" applyBorder="1"/>
    <xf numFmtId="0" fontId="15" fillId="0" borderId="11" xfId="1" applyFont="1" applyBorder="1"/>
    <xf numFmtId="4" fontId="15" fillId="2" borderId="11" xfId="1" applyNumberFormat="1" applyFont="1" applyFill="1" applyBorder="1"/>
    <xf numFmtId="0" fontId="15" fillId="0" borderId="11" xfId="1" applyNumberFormat="1" applyFont="1" applyBorder="1"/>
    <xf numFmtId="0" fontId="15" fillId="0" borderId="12" xfId="1" applyFont="1" applyBorder="1"/>
    <xf numFmtId="0" fontId="15" fillId="0" borderId="13" xfId="1" applyFont="1" applyBorder="1"/>
    <xf numFmtId="0" fontId="15" fillId="0" borderId="14" xfId="1" applyFont="1" applyBorder="1"/>
    <xf numFmtId="0" fontId="15" fillId="0" borderId="15" xfId="1" applyFont="1" applyBorder="1"/>
    <xf numFmtId="0" fontId="15" fillId="0" borderId="16" xfId="1" applyFont="1" applyBorder="1" applyAlignment="1"/>
    <xf numFmtId="4" fontId="15" fillId="2" borderId="9" xfId="1" applyNumberFormat="1" applyFont="1" applyFill="1" applyBorder="1"/>
    <xf numFmtId="0" fontId="15" fillId="0" borderId="9" xfId="1" applyNumberFormat="1" applyFont="1" applyBorder="1"/>
    <xf numFmtId="0" fontId="15" fillId="0" borderId="17" xfId="1" applyFont="1" applyBorder="1"/>
    <xf numFmtId="0" fontId="15" fillId="0" borderId="9" xfId="1" applyFont="1" applyBorder="1"/>
    <xf numFmtId="0" fontId="15" fillId="0" borderId="18" xfId="1" applyFont="1" applyFill="1" applyBorder="1"/>
    <xf numFmtId="4" fontId="15" fillId="2" borderId="18" xfId="1" applyNumberFormat="1" applyFont="1" applyFill="1" applyBorder="1"/>
    <xf numFmtId="0" fontId="15" fillId="0" borderId="10" xfId="1" applyNumberFormat="1" applyFont="1" applyBorder="1"/>
    <xf numFmtId="0" fontId="15" fillId="0" borderId="19" xfId="1" applyFont="1" applyFill="1" applyBorder="1" applyAlignment="1">
      <alignment horizontal="center"/>
    </xf>
    <xf numFmtId="4" fontId="15" fillId="2" borderId="19" xfId="1" applyNumberFormat="1" applyFont="1" applyFill="1" applyBorder="1" applyAlignment="1">
      <alignment horizontal="center"/>
    </xf>
    <xf numFmtId="0" fontId="15" fillId="0" borderId="20" xfId="1" applyFont="1" applyBorder="1" applyAlignment="1">
      <alignment horizontal="center"/>
    </xf>
    <xf numFmtId="0" fontId="15" fillId="0" borderId="22" xfId="1" applyFont="1" applyBorder="1"/>
    <xf numFmtId="0" fontId="15" fillId="0" borderId="16" xfId="1" applyFont="1" applyBorder="1" applyAlignment="1">
      <alignment horizontal="center"/>
    </xf>
    <xf numFmtId="0" fontId="15" fillId="0" borderId="23" xfId="1" applyFont="1" applyFill="1" applyBorder="1"/>
    <xf numFmtId="0" fontId="15" fillId="0" borderId="23" xfId="1" applyFont="1" applyBorder="1"/>
    <xf numFmtId="4" fontId="15" fillId="2" borderId="23" xfId="2" applyNumberFormat="1" applyFont="1" applyFill="1" applyBorder="1" applyAlignment="1">
      <alignment horizontal="right"/>
    </xf>
    <xf numFmtId="0" fontId="15" fillId="0" borderId="23" xfId="1" applyNumberFormat="1" applyFont="1" applyBorder="1" applyAlignment="1">
      <alignment horizontal="right"/>
    </xf>
    <xf numFmtId="164" fontId="15" fillId="0" borderId="23" xfId="2" applyFont="1" applyBorder="1"/>
    <xf numFmtId="164" fontId="15" fillId="0" borderId="23" xfId="2" applyFont="1" applyBorder="1" applyAlignment="1">
      <alignment horizontal="center"/>
    </xf>
    <xf numFmtId="4" fontId="42" fillId="2" borderId="23" xfId="2" applyNumberFormat="1" applyFont="1" applyFill="1" applyBorder="1" applyAlignment="1">
      <alignment horizontal="right"/>
    </xf>
    <xf numFmtId="4" fontId="15" fillId="2" borderId="13" xfId="1" applyNumberFormat="1" applyFont="1" applyFill="1" applyBorder="1"/>
    <xf numFmtId="0" fontId="15" fillId="0" borderId="13" xfId="1" applyNumberFormat="1" applyFont="1" applyBorder="1"/>
    <xf numFmtId="164" fontId="15" fillId="0" borderId="14" xfId="2" applyFont="1" applyBorder="1"/>
    <xf numFmtId="0" fontId="15" fillId="0" borderId="20" xfId="1" applyFont="1" applyBorder="1"/>
    <xf numFmtId="0" fontId="15" fillId="0" borderId="0" xfId="1" applyFont="1" applyBorder="1"/>
    <xf numFmtId="4" fontId="15" fillId="2" borderId="0" xfId="1" applyNumberFormat="1" applyFont="1" applyFill="1" applyBorder="1"/>
    <xf numFmtId="0" fontId="15" fillId="0" borderId="0" xfId="1" applyNumberFormat="1" applyFont="1" applyBorder="1"/>
    <xf numFmtId="0" fontId="15" fillId="0" borderId="21" xfId="1" applyFont="1" applyBorder="1"/>
    <xf numFmtId="0" fontId="15" fillId="0" borderId="0" xfId="1" applyFont="1" applyBorder="1" applyAlignment="1">
      <alignment horizontal="right"/>
    </xf>
    <xf numFmtId="0" fontId="53" fillId="0" borderId="0" xfId="1" applyFont="1" applyBorder="1" applyAlignment="1"/>
    <xf numFmtId="0" fontId="41" fillId="0" borderId="9" xfId="1" applyNumberFormat="1" applyFont="1" applyBorder="1"/>
    <xf numFmtId="0" fontId="52" fillId="0" borderId="0" xfId="1" applyFont="1" applyBorder="1" applyAlignment="1"/>
    <xf numFmtId="0" fontId="1" fillId="0" borderId="0" xfId="1"/>
    <xf numFmtId="0" fontId="1" fillId="0" borderId="0" xfId="1" applyFont="1"/>
    <xf numFmtId="0" fontId="1" fillId="0" borderId="0" xfId="1"/>
    <xf numFmtId="0" fontId="2" fillId="0" borderId="9" xfId="1" applyNumberFormat="1" applyFont="1" applyBorder="1"/>
    <xf numFmtId="0" fontId="2" fillId="0" borderId="9" xfId="1" applyFont="1" applyBorder="1" applyAlignment="1">
      <alignment horizontal="left"/>
    </xf>
    <xf numFmtId="0" fontId="2" fillId="0" borderId="16" xfId="1" applyFont="1" applyBorder="1"/>
    <xf numFmtId="0" fontId="2" fillId="0" borderId="17" xfId="1" applyFont="1" applyBorder="1"/>
    <xf numFmtId="0" fontId="2" fillId="0" borderId="9" xfId="1" applyFont="1" applyBorder="1"/>
    <xf numFmtId="0" fontId="1" fillId="0" borderId="0" xfId="1" applyFont="1"/>
    <xf numFmtId="4" fontId="2" fillId="2" borderId="9" xfId="1" applyNumberFormat="1" applyFont="1" applyFill="1" applyBorder="1"/>
    <xf numFmtId="43" fontId="1" fillId="0" borderId="0" xfId="1" applyNumberFormat="1"/>
    <xf numFmtId="0" fontId="11" fillId="0" borderId="0" xfId="1" applyFont="1"/>
    <xf numFmtId="0" fontId="11" fillId="2" borderId="0" xfId="1" applyFont="1" applyFill="1"/>
    <xf numFmtId="0" fontId="17" fillId="0" borderId="0" xfId="1" applyFont="1"/>
    <xf numFmtId="4" fontId="11" fillId="2" borderId="0" xfId="1" applyNumberFormat="1" applyFont="1" applyFill="1"/>
    <xf numFmtId="0" fontId="11" fillId="0" borderId="0" xfId="1" applyNumberFormat="1" applyFont="1"/>
    <xf numFmtId="0" fontId="11" fillId="0" borderId="0" xfId="1" applyFont="1" applyAlignment="1">
      <alignment horizontal="left"/>
    </xf>
    <xf numFmtId="0" fontId="11" fillId="0" borderId="0" xfId="1" applyFont="1" applyBorder="1"/>
    <xf numFmtId="0" fontId="11" fillId="0" borderId="9" xfId="1" applyFont="1" applyBorder="1" applyAlignment="1"/>
    <xf numFmtId="0" fontId="11" fillId="0" borderId="10" xfId="1" applyFont="1" applyBorder="1"/>
    <xf numFmtId="0" fontId="11" fillId="0" borderId="11" xfId="1" applyFont="1" applyBorder="1"/>
    <xf numFmtId="4" fontId="11" fillId="2" borderId="11" xfId="1" applyNumberFormat="1" applyFont="1" applyFill="1" applyBorder="1"/>
    <xf numFmtId="0" fontId="11" fillId="0" borderId="11" xfId="1" applyNumberFormat="1" applyFont="1" applyBorder="1"/>
    <xf numFmtId="0" fontId="11" fillId="0" borderId="11" xfId="1" applyFont="1" applyBorder="1" applyAlignment="1">
      <alignment horizontal="left"/>
    </xf>
    <xf numFmtId="0" fontId="11" fillId="0" borderId="12" xfId="1" applyFont="1" applyBorder="1"/>
    <xf numFmtId="0" fontId="11" fillId="0" borderId="13" xfId="1" applyFont="1" applyBorder="1"/>
    <xf numFmtId="0" fontId="11" fillId="0" borderId="14" xfId="1" applyFont="1" applyBorder="1"/>
    <xf numFmtId="0" fontId="11" fillId="0" borderId="15" xfId="1" applyFont="1" applyBorder="1"/>
    <xf numFmtId="0" fontId="11" fillId="0" borderId="16" xfId="1" applyFont="1" applyBorder="1" applyAlignment="1"/>
    <xf numFmtId="4" fontId="11" fillId="2" borderId="9" xfId="1" applyNumberFormat="1" applyFont="1" applyFill="1" applyBorder="1"/>
    <xf numFmtId="0" fontId="11" fillId="0" borderId="9" xfId="1" applyNumberFormat="1" applyFont="1" applyBorder="1"/>
    <xf numFmtId="0" fontId="11" fillId="0" borderId="9" xfId="1" applyFont="1" applyBorder="1" applyAlignment="1">
      <alignment horizontal="left"/>
    </xf>
    <xf numFmtId="0" fontId="11" fillId="0" borderId="16" xfId="1" applyFont="1" applyBorder="1"/>
    <xf numFmtId="0" fontId="11" fillId="0" borderId="17" xfId="1" applyFont="1" applyBorder="1"/>
    <xf numFmtId="0" fontId="11" fillId="0" borderId="9" xfId="1" applyFont="1" applyBorder="1"/>
    <xf numFmtId="0" fontId="11" fillId="0" borderId="20" xfId="1" applyFont="1" applyBorder="1"/>
    <xf numFmtId="4" fontId="11" fillId="2" borderId="0" xfId="1" applyNumberFormat="1" applyFont="1" applyFill="1" applyBorder="1"/>
    <xf numFmtId="0" fontId="11" fillId="0" borderId="0" xfId="1" applyNumberFormat="1" applyFont="1" applyBorder="1"/>
    <xf numFmtId="0" fontId="11" fillId="0" borderId="0" xfId="1" applyFont="1" applyBorder="1" applyAlignment="1">
      <alignment horizontal="left"/>
    </xf>
    <xf numFmtId="0" fontId="11" fillId="0" borderId="21" xfId="1" applyFont="1" applyBorder="1"/>
    <xf numFmtId="0" fontId="55" fillId="0" borderId="18" xfId="1" applyFont="1" applyFill="1" applyBorder="1"/>
    <xf numFmtId="0" fontId="55" fillId="0" borderId="10" xfId="1" applyFont="1" applyBorder="1"/>
    <xf numFmtId="4" fontId="55" fillId="2" borderId="18" xfId="1" applyNumberFormat="1" applyFont="1" applyFill="1" applyBorder="1"/>
    <xf numFmtId="0" fontId="55" fillId="0" borderId="10" xfId="1" applyNumberFormat="1" applyFont="1" applyBorder="1"/>
    <xf numFmtId="0" fontId="55" fillId="0" borderId="15" xfId="1" applyFont="1" applyBorder="1" applyAlignment="1">
      <alignment horizontal="left"/>
    </xf>
    <xf numFmtId="0" fontId="55" fillId="0" borderId="19" xfId="1" applyFont="1" applyFill="1" applyBorder="1" applyAlignment="1">
      <alignment horizontal="center"/>
    </xf>
    <xf numFmtId="0" fontId="55" fillId="0" borderId="20" xfId="1" applyFont="1" applyBorder="1" applyAlignment="1">
      <alignment horizontal="center"/>
    </xf>
    <xf numFmtId="4" fontId="55" fillId="2" borderId="19" xfId="1" applyNumberFormat="1" applyFont="1" applyFill="1" applyBorder="1" applyAlignment="1">
      <alignment horizontal="center"/>
    </xf>
    <xf numFmtId="0" fontId="55" fillId="0" borderId="22" xfId="1" applyFont="1" applyBorder="1" applyAlignment="1">
      <alignment horizontal="center"/>
    </xf>
    <xf numFmtId="0" fontId="55" fillId="0" borderId="16" xfId="1" applyFont="1" applyBorder="1"/>
    <xf numFmtId="4" fontId="55" fillId="2" borderId="22" xfId="1" applyNumberFormat="1" applyFont="1" applyFill="1" applyBorder="1"/>
    <xf numFmtId="0" fontId="55" fillId="0" borderId="16" xfId="1" applyNumberFormat="1" applyFont="1" applyBorder="1"/>
    <xf numFmtId="0" fontId="55" fillId="0" borderId="17" xfId="1" applyFont="1" applyBorder="1" applyAlignment="1">
      <alignment horizontal="left"/>
    </xf>
    <xf numFmtId="0" fontId="55" fillId="0" borderId="23" xfId="1" applyFont="1" applyFill="1" applyBorder="1" applyAlignment="1">
      <alignment horizontal="center"/>
    </xf>
    <xf numFmtId="0" fontId="55" fillId="0" borderId="23" xfId="1" applyFont="1" applyBorder="1" applyAlignment="1">
      <alignment horizontal="center"/>
    </xf>
    <xf numFmtId="0" fontId="55" fillId="0" borderId="23" xfId="1" applyFont="1" applyBorder="1" applyAlignment="1">
      <alignment horizontal="left"/>
    </xf>
    <xf numFmtId="4" fontId="55" fillId="2" borderId="23" xfId="9" applyNumberFormat="1" applyFont="1" applyFill="1" applyBorder="1" applyAlignment="1">
      <alignment horizontal="right"/>
    </xf>
    <xf numFmtId="0" fontId="55" fillId="0" borderId="23" xfId="1" applyNumberFormat="1" applyFont="1" applyBorder="1" applyAlignment="1">
      <alignment horizontal="center"/>
    </xf>
    <xf numFmtId="43" fontId="55" fillId="0" borderId="23" xfId="9" applyFont="1" applyBorder="1"/>
    <xf numFmtId="43" fontId="55" fillId="0" borderId="23" xfId="9" applyFont="1" applyBorder="1" applyAlignment="1">
      <alignment horizontal="center"/>
    </xf>
    <xf numFmtId="4" fontId="56" fillId="2" borderId="23" xfId="9" applyNumberFormat="1" applyFont="1" applyFill="1" applyBorder="1" applyAlignment="1">
      <alignment horizontal="right"/>
    </xf>
    <xf numFmtId="0" fontId="55" fillId="0" borderId="23" xfId="1" applyFont="1" applyBorder="1"/>
    <xf numFmtId="43" fontId="55" fillId="0" borderId="23" xfId="9" applyFont="1" applyBorder="1" applyAlignment="1">
      <alignment horizontal="right"/>
    </xf>
    <xf numFmtId="0" fontId="55" fillId="0" borderId="23" xfId="1" applyNumberFormat="1" applyFont="1" applyBorder="1" applyAlignment="1">
      <alignment horizontal="right"/>
    </xf>
    <xf numFmtId="4" fontId="55" fillId="0" borderId="23" xfId="1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20" xfId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2" fillId="0" borderId="20" xfId="1" applyFont="1" applyFill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11" fillId="0" borderId="0" xfId="13" applyFont="1"/>
    <xf numFmtId="0" fontId="11" fillId="2" borderId="0" xfId="13" applyFont="1" applyFill="1"/>
    <xf numFmtId="0" fontId="17" fillId="0" borderId="0" xfId="13" applyFont="1"/>
    <xf numFmtId="0" fontId="57" fillId="0" borderId="0" xfId="13"/>
    <xf numFmtId="4" fontId="11" fillId="2" borderId="0" xfId="13" applyNumberFormat="1" applyFont="1" applyFill="1"/>
    <xf numFmtId="0" fontId="11" fillId="0" borderId="0" xfId="13" applyNumberFormat="1" applyFont="1"/>
    <xf numFmtId="0" fontId="11" fillId="0" borderId="0" xfId="13" applyFont="1" applyAlignment="1">
      <alignment horizontal="left"/>
    </xf>
    <xf numFmtId="0" fontId="11" fillId="0" borderId="0" xfId="13" applyFont="1" applyBorder="1"/>
    <xf numFmtId="0" fontId="11" fillId="0" borderId="9" xfId="13" applyFont="1" applyBorder="1" applyAlignment="1"/>
    <xf numFmtId="0" fontId="11" fillId="0" borderId="10" xfId="13" applyFont="1" applyBorder="1"/>
    <xf numFmtId="0" fontId="11" fillId="0" borderId="11" xfId="13" applyFont="1" applyBorder="1"/>
    <xf numFmtId="4" fontId="11" fillId="2" borderId="11" xfId="13" applyNumberFormat="1" applyFont="1" applyFill="1" applyBorder="1"/>
    <xf numFmtId="0" fontId="11" fillId="0" borderId="11" xfId="13" applyNumberFormat="1" applyFont="1" applyBorder="1"/>
    <xf numFmtId="0" fontId="11" fillId="0" borderId="11" xfId="13" applyFont="1" applyBorder="1" applyAlignment="1">
      <alignment horizontal="left"/>
    </xf>
    <xf numFmtId="0" fontId="11" fillId="0" borderId="12" xfId="13" applyFont="1" applyBorder="1"/>
    <xf numFmtId="0" fontId="11" fillId="0" borderId="13" xfId="13" applyFont="1" applyBorder="1"/>
    <xf numFmtId="0" fontId="11" fillId="0" borderId="14" xfId="13" applyFont="1" applyBorder="1"/>
    <xf numFmtId="0" fontId="11" fillId="0" borderId="15" xfId="13" applyFont="1" applyBorder="1"/>
    <xf numFmtId="0" fontId="11" fillId="0" borderId="16" xfId="13" applyFont="1" applyBorder="1" applyAlignment="1"/>
    <xf numFmtId="4" fontId="11" fillId="2" borderId="9" xfId="13" applyNumberFormat="1" applyFont="1" applyFill="1" applyBorder="1"/>
    <xf numFmtId="0" fontId="11" fillId="0" borderId="9" xfId="13" applyNumberFormat="1" applyFont="1" applyBorder="1"/>
    <xf numFmtId="0" fontId="11" fillId="0" borderId="9" xfId="13" applyFont="1" applyBorder="1" applyAlignment="1">
      <alignment horizontal="left"/>
    </xf>
    <xf numFmtId="0" fontId="11" fillId="0" borderId="16" xfId="13" applyFont="1" applyBorder="1"/>
    <xf numFmtId="0" fontId="11" fillId="0" borderId="17" xfId="13" applyFont="1" applyBorder="1"/>
    <xf numFmtId="0" fontId="11" fillId="0" borderId="9" xfId="13" applyFont="1" applyBorder="1"/>
    <xf numFmtId="0" fontId="11" fillId="0" borderId="18" xfId="13" applyFont="1" applyFill="1" applyBorder="1"/>
    <xf numFmtId="4" fontId="11" fillId="2" borderId="18" xfId="13" applyNumberFormat="1" applyFont="1" applyFill="1" applyBorder="1"/>
    <xf numFmtId="0" fontId="11" fillId="0" borderId="10" xfId="13" applyNumberFormat="1" applyFont="1" applyBorder="1"/>
    <xf numFmtId="0" fontId="11" fillId="0" borderId="15" xfId="13" applyFont="1" applyBorder="1" applyAlignment="1">
      <alignment horizontal="left"/>
    </xf>
    <xf numFmtId="0" fontId="11" fillId="0" borderId="19" xfId="13" applyFont="1" applyFill="1" applyBorder="1" applyAlignment="1">
      <alignment horizontal="center"/>
    </xf>
    <xf numFmtId="0" fontId="11" fillId="0" borderId="20" xfId="13" applyFont="1" applyBorder="1" applyAlignment="1">
      <alignment horizontal="center"/>
    </xf>
    <xf numFmtId="4" fontId="11" fillId="2" borderId="19" xfId="13" applyNumberFormat="1" applyFont="1" applyFill="1" applyBorder="1" applyAlignment="1">
      <alignment horizontal="center"/>
    </xf>
    <xf numFmtId="0" fontId="11" fillId="0" borderId="22" xfId="13" applyFont="1" applyBorder="1"/>
    <xf numFmtId="4" fontId="11" fillId="2" borderId="22" xfId="13" applyNumberFormat="1" applyFont="1" applyFill="1" applyBorder="1"/>
    <xf numFmtId="0" fontId="11" fillId="0" borderId="16" xfId="13" applyNumberFormat="1" applyFont="1" applyBorder="1"/>
    <xf numFmtId="0" fontId="11" fillId="0" borderId="17" xfId="13" applyFont="1" applyBorder="1" applyAlignment="1">
      <alignment horizontal="left"/>
    </xf>
    <xf numFmtId="0" fontId="11" fillId="0" borderId="23" xfId="13" applyFont="1" applyFill="1" applyBorder="1" applyAlignment="1">
      <alignment horizontal="center"/>
    </xf>
    <xf numFmtId="0" fontId="11" fillId="0" borderId="23" xfId="13" applyFont="1" applyBorder="1" applyAlignment="1">
      <alignment horizontal="center"/>
    </xf>
    <xf numFmtId="0" fontId="11" fillId="0" borderId="23" xfId="13" applyFont="1" applyFill="1" applyBorder="1"/>
    <xf numFmtId="0" fontId="11" fillId="0" borderId="23" xfId="13" applyFont="1" applyBorder="1"/>
    <xf numFmtId="4" fontId="11" fillId="2" borderId="23" xfId="14" applyNumberFormat="1" applyFont="1" applyFill="1" applyBorder="1" applyAlignment="1">
      <alignment horizontal="right"/>
    </xf>
    <xf numFmtId="0" fontId="11" fillId="0" borderId="23" xfId="13" applyNumberFormat="1" applyFont="1" applyBorder="1" applyAlignment="1">
      <alignment horizontal="right"/>
    </xf>
    <xf numFmtId="0" fontId="11" fillId="0" borderId="23" xfId="13" applyFont="1" applyBorder="1" applyAlignment="1">
      <alignment horizontal="left"/>
    </xf>
    <xf numFmtId="164" fontId="11" fillId="0" borderId="23" xfId="14" applyFont="1" applyBorder="1"/>
    <xf numFmtId="164" fontId="11" fillId="0" borderId="23" xfId="14" applyFont="1" applyBorder="1" applyAlignment="1">
      <alignment horizontal="center"/>
    </xf>
    <xf numFmtId="0" fontId="1" fillId="0" borderId="0" xfId="13" applyFont="1"/>
    <xf numFmtId="4" fontId="12" fillId="2" borderId="23" xfId="14" applyNumberFormat="1" applyFont="1" applyFill="1" applyBorder="1" applyAlignment="1">
      <alignment horizontal="right"/>
    </xf>
    <xf numFmtId="164" fontId="11" fillId="0" borderId="23" xfId="14" quotePrefix="1" applyFont="1" applyBorder="1"/>
    <xf numFmtId="164" fontId="15" fillId="0" borderId="23" xfId="14" applyFont="1" applyBorder="1" applyAlignment="1">
      <alignment horizontal="center"/>
    </xf>
    <xf numFmtId="164" fontId="11" fillId="0" borderId="0" xfId="13" applyNumberFormat="1" applyFont="1" applyBorder="1"/>
    <xf numFmtId="0" fontId="11" fillId="0" borderId="20" xfId="13" applyFont="1" applyBorder="1"/>
    <xf numFmtId="4" fontId="11" fillId="2" borderId="0" xfId="13" applyNumberFormat="1" applyFont="1" applyFill="1" applyBorder="1"/>
    <xf numFmtId="0" fontId="11" fillId="0" borderId="0" xfId="13" applyNumberFormat="1" applyFont="1" applyBorder="1"/>
    <xf numFmtId="0" fontId="11" fillId="0" borderId="0" xfId="13" applyFont="1" applyBorder="1" applyAlignment="1">
      <alignment horizontal="left"/>
    </xf>
    <xf numFmtId="0" fontId="11" fillId="0" borderId="21" xfId="13" applyFont="1" applyBorder="1"/>
    <xf numFmtId="0" fontId="11" fillId="0" borderId="21" xfId="13" applyFont="1" applyBorder="1" applyAlignment="1">
      <alignment horizontal="center"/>
    </xf>
    <xf numFmtId="0" fontId="2" fillId="0" borderId="0" xfId="13" applyFont="1"/>
    <xf numFmtId="0" fontId="12" fillId="0" borderId="9" xfId="13" applyFont="1" applyBorder="1" applyAlignment="1">
      <alignment horizontal="center"/>
    </xf>
    <xf numFmtId="0" fontId="18" fillId="0" borderId="11" xfId="13" applyFont="1" applyBorder="1" applyAlignment="1">
      <alignment horizontal="center"/>
    </xf>
    <xf numFmtId="0" fontId="11" fillId="0" borderId="12" xfId="13" applyFont="1" applyBorder="1" applyAlignment="1">
      <alignment horizontal="center"/>
    </xf>
    <xf numFmtId="0" fontId="11" fillId="0" borderId="13" xfId="13" applyFont="1" applyBorder="1" applyAlignment="1">
      <alignment horizontal="center"/>
    </xf>
    <xf numFmtId="0" fontId="11" fillId="0" borderId="14" xfId="13" applyFont="1" applyBorder="1" applyAlignment="1">
      <alignment horizontal="center"/>
    </xf>
    <xf numFmtId="0" fontId="2" fillId="0" borderId="23" xfId="13" applyFont="1" applyBorder="1"/>
    <xf numFmtId="0" fontId="12" fillId="0" borderId="0" xfId="13" applyFont="1" applyBorder="1" applyAlignment="1">
      <alignment horizontal="center"/>
    </xf>
    <xf numFmtId="0" fontId="15" fillId="0" borderId="23" xfId="13" applyFont="1" applyBorder="1"/>
    <xf numFmtId="0" fontId="2" fillId="2" borderId="23" xfId="13" applyFont="1" applyFill="1" applyBorder="1"/>
    <xf numFmtId="4" fontId="58" fillId="0" borderId="23" xfId="13" applyNumberFormat="1" applyFont="1" applyBorder="1"/>
    <xf numFmtId="0" fontId="2" fillId="2" borderId="0" xfId="13" applyFont="1" applyFill="1"/>
    <xf numFmtId="0" fontId="46" fillId="0" borderId="19" xfId="1" applyFont="1" applyFill="1" applyBorder="1" applyAlignment="1">
      <alignment horizontal="center"/>
    </xf>
    <xf numFmtId="4" fontId="59" fillId="2" borderId="22" xfId="1" applyNumberFormat="1" applyFont="1" applyFill="1" applyBorder="1"/>
    <xf numFmtId="0" fontId="45" fillId="0" borderId="12" xfId="15" applyFont="1" applyFill="1" applyBorder="1" applyAlignment="1">
      <alignment horizontal="left"/>
    </xf>
    <xf numFmtId="4" fontId="29" fillId="0" borderId="23" xfId="15" applyNumberFormat="1" applyFont="1" applyBorder="1" applyAlignment="1">
      <alignment horizontal="right"/>
    </xf>
    <xf numFmtId="0" fontId="14" fillId="0" borderId="23" xfId="15" applyFont="1" applyBorder="1" applyAlignment="1">
      <alignment horizontal="center"/>
    </xf>
    <xf numFmtId="0" fontId="1" fillId="0" borderId="14" xfId="15" applyFont="1" applyBorder="1" applyAlignment="1">
      <alignment horizontal="center"/>
    </xf>
    <xf numFmtId="0" fontId="1" fillId="0" borderId="23" xfId="1" applyFont="1" applyBorder="1" applyAlignment="1">
      <alignment horizontal="center"/>
    </xf>
    <xf numFmtId="4" fontId="1" fillId="0" borderId="23" xfId="15" applyNumberFormat="1" applyFont="1" applyBorder="1" applyAlignment="1">
      <alignment horizontal="right"/>
    </xf>
    <xf numFmtId="164" fontId="1" fillId="0" borderId="23" xfId="2" applyFont="1" applyBorder="1" applyAlignment="1">
      <alignment horizontal="center"/>
    </xf>
    <xf numFmtId="0" fontId="21" fillId="0" borderId="12" xfId="15" applyFont="1" applyFill="1" applyBorder="1" applyAlignment="1">
      <alignment horizontal="left"/>
    </xf>
    <xf numFmtId="4" fontId="14" fillId="0" borderId="23" xfId="15" applyNumberFormat="1" applyFont="1" applyBorder="1" applyAlignment="1">
      <alignment horizontal="right"/>
    </xf>
    <xf numFmtId="0" fontId="1" fillId="0" borderId="23" xfId="2" applyNumberFormat="1" applyFont="1" applyBorder="1" applyAlignment="1">
      <alignment horizontal="center"/>
    </xf>
    <xf numFmtId="0" fontId="45" fillId="0" borderId="23" xfId="15" applyFont="1" applyFill="1" applyBorder="1" applyAlignment="1">
      <alignment horizontal="left"/>
    </xf>
    <xf numFmtId="0" fontId="60" fillId="0" borderId="0" xfId="1" applyFont="1" applyFill="1"/>
    <xf numFmtId="0" fontId="14" fillId="0" borderId="19" xfId="1" applyFont="1" applyFill="1" applyBorder="1" applyAlignment="1">
      <alignment horizontal="center"/>
    </xf>
    <xf numFmtId="0" fontId="45" fillId="0" borderId="23" xfId="1" applyFont="1" applyFill="1" applyBorder="1"/>
    <xf numFmtId="0" fontId="14" fillId="0" borderId="23" xfId="1" applyFont="1" applyFill="1" applyBorder="1" applyAlignment="1">
      <alignment horizontal="center"/>
    </xf>
    <xf numFmtId="0" fontId="45" fillId="0" borderId="12" xfId="1" applyFont="1" applyFill="1" applyBorder="1"/>
    <xf numFmtId="0" fontId="45" fillId="0" borderId="20" xfId="15" applyFont="1" applyFill="1" applyBorder="1" applyAlignment="1">
      <alignment horizontal="left"/>
    </xf>
    <xf numFmtId="4" fontId="19" fillId="0" borderId="19" xfId="1" applyNumberFormat="1" applyFont="1" applyBorder="1" applyAlignment="1">
      <alignment horizontal="right"/>
    </xf>
    <xf numFmtId="0" fontId="61" fillId="0" borderId="19" xfId="1" applyFont="1" applyBorder="1" applyAlignment="1">
      <alignment horizontal="center"/>
    </xf>
    <xf numFmtId="0" fontId="62" fillId="0" borderId="0" xfId="1" applyFont="1" applyAlignment="1">
      <alignment horizontal="center"/>
    </xf>
    <xf numFmtId="2" fontId="1" fillId="0" borderId="23" xfId="1" applyNumberFormat="1" applyFont="1" applyBorder="1" applyAlignment="1">
      <alignment horizontal="right"/>
    </xf>
    <xf numFmtId="4" fontId="29" fillId="0" borderId="23" xfId="1" applyNumberFormat="1" applyFont="1" applyBorder="1" applyAlignment="1">
      <alignment horizontal="right"/>
    </xf>
    <xf numFmtId="0" fontId="1" fillId="0" borderId="13" xfId="15" applyFont="1" applyBorder="1" applyAlignment="1">
      <alignment horizontal="center"/>
    </xf>
    <xf numFmtId="0" fontId="62" fillId="0" borderId="23" xfId="1" applyFont="1" applyBorder="1" applyAlignment="1">
      <alignment horizontal="center"/>
    </xf>
    <xf numFmtId="0" fontId="1" fillId="0" borderId="23" xfId="1" applyFont="1" applyBorder="1" applyAlignment="1">
      <alignment horizontal="right"/>
    </xf>
    <xf numFmtId="0" fontId="5" fillId="2" borderId="23" xfId="2" applyNumberFormat="1" applyFont="1" applyFill="1" applyBorder="1" applyAlignment="1">
      <alignment horizontal="center"/>
    </xf>
    <xf numFmtId="4" fontId="5" fillId="2" borderId="23" xfId="2" applyNumberFormat="1" applyFont="1" applyFill="1" applyBorder="1" applyAlignment="1">
      <alignment horizontal="right"/>
    </xf>
    <xf numFmtId="0" fontId="14" fillId="0" borderId="13" xfId="15" applyFont="1" applyBorder="1" applyAlignment="1">
      <alignment horizontal="center"/>
    </xf>
    <xf numFmtId="0" fontId="60" fillId="0" borderId="23" xfId="0" applyFont="1" applyFill="1" applyBorder="1"/>
    <xf numFmtId="4" fontId="19" fillId="0" borderId="23" xfId="0" applyNumberFormat="1" applyFont="1" applyBorder="1"/>
    <xf numFmtId="0" fontId="14" fillId="0" borderId="14" xfId="15" applyFont="1" applyBorder="1" applyAlignment="1">
      <alignment horizontal="center"/>
    </xf>
    <xf numFmtId="4" fontId="1" fillId="0" borderId="23" xfId="1" applyNumberFormat="1" applyFont="1" applyBorder="1" applyAlignment="1">
      <alignment horizontal="center"/>
    </xf>
    <xf numFmtId="0" fontId="5" fillId="2" borderId="23" xfId="2" applyNumberFormat="1" applyFont="1" applyFill="1" applyBorder="1" applyAlignment="1">
      <alignment horizontal="right"/>
    </xf>
    <xf numFmtId="0" fontId="4" fillId="0" borderId="23" xfId="1" applyFont="1" applyBorder="1" applyAlignment="1">
      <alignment horizontal="center"/>
    </xf>
    <xf numFmtId="0" fontId="45" fillId="0" borderId="12" xfId="1" applyFont="1" applyBorder="1"/>
    <xf numFmtId="0" fontId="1" fillId="0" borderId="23" xfId="1" applyBorder="1"/>
    <xf numFmtId="0" fontId="63" fillId="0" borderId="13" xfId="15" applyFont="1" applyBorder="1" applyAlignment="1">
      <alignment horizontal="left"/>
    </xf>
    <xf numFmtId="0" fontId="64" fillId="0" borderId="23" xfId="15" applyFont="1" applyBorder="1" applyAlignment="1">
      <alignment horizontal="left"/>
    </xf>
    <xf numFmtId="0" fontId="64" fillId="0" borderId="0" xfId="15" applyFont="1" applyBorder="1" applyAlignment="1">
      <alignment horizontal="left"/>
    </xf>
    <xf numFmtId="164" fontId="4" fillId="0" borderId="0" xfId="1" applyNumberFormat="1" applyFont="1" applyBorder="1"/>
    <xf numFmtId="4" fontId="2" fillId="2" borderId="0" xfId="1" applyNumberFormat="1" applyFont="1" applyFill="1" applyBorder="1"/>
    <xf numFmtId="0" fontId="2" fillId="0" borderId="0" xfId="1" applyNumberFormat="1" applyFont="1" applyBorder="1"/>
    <xf numFmtId="0" fontId="2" fillId="0" borderId="0" xfId="1" applyFont="1" applyBorder="1" applyAlignment="1">
      <alignment horizontal="left"/>
    </xf>
    <xf numFmtId="0" fontId="4" fillId="0" borderId="0" xfId="1" applyNumberFormat="1" applyFont="1" applyBorder="1"/>
    <xf numFmtId="0" fontId="6" fillId="0" borderId="0" xfId="0" applyFont="1" applyBorder="1"/>
    <xf numFmtId="0" fontId="2" fillId="2" borderId="0" xfId="0" applyFont="1" applyFill="1" applyBorder="1"/>
    <xf numFmtId="4" fontId="2" fillId="2" borderId="0" xfId="0" applyNumberFormat="1" applyFont="1" applyFill="1" applyBorder="1"/>
    <xf numFmtId="0" fontId="2" fillId="0" borderId="0" xfId="0" applyNumberFormat="1" applyFont="1" applyBorder="1"/>
    <xf numFmtId="0" fontId="2" fillId="0" borderId="0" xfId="0" applyFont="1" applyBorder="1" applyAlignment="1">
      <alignment horizontal="left"/>
    </xf>
    <xf numFmtId="4" fontId="2" fillId="0" borderId="23" xfId="0" applyNumberFormat="1" applyFont="1" applyBorder="1" applyAlignment="1">
      <alignment horizontal="right"/>
    </xf>
    <xf numFmtId="4" fontId="2" fillId="0" borderId="23" xfId="2" applyNumberFormat="1" applyFont="1" applyBorder="1"/>
    <xf numFmtId="0" fontId="14" fillId="0" borderId="23" xfId="0" applyFont="1" applyBorder="1" applyAlignment="1">
      <alignment horizontal="center"/>
    </xf>
    <xf numFmtId="0" fontId="2" fillId="0" borderId="23" xfId="0" applyNumberFormat="1" applyFont="1" applyBorder="1" applyAlignment="1">
      <alignment horizontal="right"/>
    </xf>
    <xf numFmtId="0" fontId="2" fillId="0" borderId="23" xfId="0" applyFont="1" applyBorder="1" applyAlignment="1">
      <alignment horizontal="left"/>
    </xf>
    <xf numFmtId="0" fontId="4" fillId="0" borderId="23" xfId="0" applyFont="1" applyBorder="1" applyAlignment="1">
      <alignment horizontal="center"/>
    </xf>
    <xf numFmtId="4" fontId="4" fillId="2" borderId="11" xfId="0" applyNumberFormat="1" applyFont="1" applyFill="1" applyBorder="1"/>
    <xf numFmtId="0" fontId="4" fillId="0" borderId="11" xfId="0" applyNumberFormat="1" applyFont="1" applyBorder="1"/>
    <xf numFmtId="0" fontId="4" fillId="0" borderId="11" xfId="0" applyFont="1" applyBorder="1" applyAlignment="1">
      <alignment horizontal="left"/>
    </xf>
    <xf numFmtId="4" fontId="2" fillId="2" borderId="0" xfId="13" applyNumberFormat="1" applyFont="1" applyFill="1"/>
    <xf numFmtId="0" fontId="2" fillId="0" borderId="0" xfId="13" applyNumberFormat="1" applyFont="1"/>
    <xf numFmtId="0" fontId="2" fillId="0" borderId="0" xfId="13" applyFont="1" applyAlignment="1">
      <alignment horizontal="left"/>
    </xf>
    <xf numFmtId="0" fontId="2" fillId="0" borderId="0" xfId="13" applyFont="1" applyBorder="1"/>
    <xf numFmtId="0" fontId="2" fillId="0" borderId="9" xfId="13" applyFont="1" applyBorder="1" applyAlignment="1"/>
    <xf numFmtId="0" fontId="2" fillId="0" borderId="10" xfId="13" applyFont="1" applyBorder="1"/>
    <xf numFmtId="0" fontId="2" fillId="0" borderId="11" xfId="13" applyFont="1" applyBorder="1"/>
    <xf numFmtId="4" fontId="2" fillId="2" borderId="11" xfId="13" applyNumberFormat="1" applyFont="1" applyFill="1" applyBorder="1"/>
    <xf numFmtId="0" fontId="2" fillId="0" borderId="11" xfId="13" applyNumberFormat="1" applyFont="1" applyBorder="1"/>
    <xf numFmtId="0" fontId="2" fillId="0" borderId="11" xfId="13" applyFont="1" applyBorder="1" applyAlignment="1">
      <alignment horizontal="left"/>
    </xf>
    <xf numFmtId="0" fontId="2" fillId="0" borderId="12" xfId="13" applyFont="1" applyBorder="1"/>
    <xf numFmtId="0" fontId="2" fillId="0" borderId="13" xfId="13" applyFont="1" applyBorder="1"/>
    <xf numFmtId="0" fontId="2" fillId="0" borderId="14" xfId="13" applyFont="1" applyBorder="1"/>
    <xf numFmtId="0" fontId="4" fillId="0" borderId="11" xfId="13" applyFont="1" applyBorder="1"/>
    <xf numFmtId="0" fontId="4" fillId="0" borderId="15" xfId="13" applyFont="1" applyBorder="1"/>
    <xf numFmtId="0" fontId="2" fillId="0" borderId="16" xfId="13" applyFont="1" applyBorder="1" applyAlignment="1"/>
    <xf numFmtId="4" fontId="2" fillId="2" borderId="9" xfId="13" applyNumberFormat="1" applyFont="1" applyFill="1" applyBorder="1"/>
    <xf numFmtId="0" fontId="2" fillId="0" borderId="9" xfId="13" applyNumberFormat="1" applyFont="1" applyBorder="1"/>
    <xf numFmtId="0" fontId="2" fillId="0" borderId="9" xfId="13" applyFont="1" applyBorder="1" applyAlignment="1">
      <alignment horizontal="left"/>
    </xf>
    <xf numFmtId="0" fontId="2" fillId="0" borderId="16" xfId="13" applyFont="1" applyBorder="1"/>
    <xf numFmtId="0" fontId="2" fillId="0" borderId="17" xfId="13" applyFont="1" applyBorder="1"/>
    <xf numFmtId="0" fontId="2" fillId="0" borderId="9" xfId="13" applyFont="1" applyBorder="1"/>
    <xf numFmtId="0" fontId="2" fillId="0" borderId="18" xfId="13" applyFont="1" applyFill="1" applyBorder="1"/>
    <xf numFmtId="4" fontId="2" fillId="2" borderId="18" xfId="13" applyNumberFormat="1" applyFont="1" applyFill="1" applyBorder="1"/>
    <xf numFmtId="0" fontId="2" fillId="0" borderId="10" xfId="13" applyNumberFormat="1" applyFont="1" applyBorder="1"/>
    <xf numFmtId="0" fontId="2" fillId="0" borderId="15" xfId="13" applyFont="1" applyBorder="1" applyAlignment="1">
      <alignment horizontal="left"/>
    </xf>
    <xf numFmtId="0" fontId="2" fillId="0" borderId="19" xfId="13" applyFont="1" applyFill="1" applyBorder="1" applyAlignment="1">
      <alignment horizontal="center"/>
    </xf>
    <xf numFmtId="0" fontId="2" fillId="0" borderId="20" xfId="13" applyFont="1" applyBorder="1" applyAlignment="1">
      <alignment horizontal="center"/>
    </xf>
    <xf numFmtId="4" fontId="2" fillId="2" borderId="19" xfId="13" applyNumberFormat="1" applyFont="1" applyFill="1" applyBorder="1" applyAlignment="1">
      <alignment horizontal="center"/>
    </xf>
    <xf numFmtId="0" fontId="2" fillId="0" borderId="22" xfId="13" applyFont="1" applyBorder="1"/>
    <xf numFmtId="4" fontId="2" fillId="2" borderId="22" xfId="13" applyNumberFormat="1" applyFont="1" applyFill="1" applyBorder="1"/>
    <xf numFmtId="0" fontId="2" fillId="0" borderId="16" xfId="13" applyNumberFormat="1" applyFont="1" applyBorder="1"/>
    <xf numFmtId="0" fontId="2" fillId="0" borderId="17" xfId="13" applyFont="1" applyBorder="1" applyAlignment="1">
      <alignment horizontal="left"/>
    </xf>
    <xf numFmtId="0" fontId="2" fillId="0" borderId="23" xfId="13" applyFont="1" applyFill="1" applyBorder="1" applyAlignment="1">
      <alignment horizontal="center"/>
    </xf>
    <xf numFmtId="0" fontId="2" fillId="0" borderId="23" xfId="13" applyFont="1" applyBorder="1" applyAlignment="1">
      <alignment horizontal="center"/>
    </xf>
    <xf numFmtId="0" fontId="2" fillId="0" borderId="23" xfId="13" applyFont="1" applyFill="1" applyBorder="1"/>
    <xf numFmtId="4" fontId="2" fillId="2" borderId="23" xfId="14" applyNumberFormat="1" applyFont="1" applyFill="1" applyBorder="1" applyAlignment="1">
      <alignment horizontal="right"/>
    </xf>
    <xf numFmtId="0" fontId="1" fillId="0" borderId="0" xfId="13" applyFont="1" applyAlignment="1">
      <alignment horizontal="center"/>
    </xf>
    <xf numFmtId="164" fontId="2" fillId="0" borderId="23" xfId="14" applyFont="1" applyBorder="1"/>
    <xf numFmtId="1" fontId="2" fillId="0" borderId="23" xfId="13" applyNumberFormat="1" applyFont="1" applyBorder="1" applyAlignment="1">
      <alignment horizontal="center"/>
    </xf>
    <xf numFmtId="164" fontId="2" fillId="0" borderId="23" xfId="14" applyFont="1" applyBorder="1" applyAlignment="1">
      <alignment horizontal="center"/>
    </xf>
    <xf numFmtId="166" fontId="2" fillId="0" borderId="23" xfId="14" applyNumberFormat="1" applyFont="1" applyBorder="1" applyAlignment="1">
      <alignment horizontal="center"/>
    </xf>
    <xf numFmtId="0" fontId="2" fillId="0" borderId="23" xfId="13" applyNumberFormat="1" applyFont="1" applyBorder="1" applyAlignment="1">
      <alignment horizontal="center"/>
    </xf>
    <xf numFmtId="166" fontId="2" fillId="0" borderId="23" xfId="13" applyNumberFormat="1" applyFont="1" applyBorder="1" applyAlignment="1">
      <alignment horizontal="center"/>
    </xf>
    <xf numFmtId="4" fontId="8" fillId="2" borderId="23" xfId="14" applyNumberFormat="1" applyFont="1" applyFill="1" applyBorder="1" applyAlignment="1">
      <alignment horizontal="right"/>
    </xf>
    <xf numFmtId="0" fontId="2" fillId="0" borderId="23" xfId="13" applyNumberFormat="1" applyFont="1" applyBorder="1" applyAlignment="1">
      <alignment horizontal="right"/>
    </xf>
    <xf numFmtId="0" fontId="2" fillId="0" borderId="23" xfId="13" applyFont="1" applyBorder="1" applyAlignment="1">
      <alignment horizontal="left"/>
    </xf>
    <xf numFmtId="164" fontId="2" fillId="0" borderId="23" xfId="13" applyNumberFormat="1" applyFont="1" applyBorder="1" applyAlignment="1">
      <alignment horizontal="center"/>
    </xf>
    <xf numFmtId="164" fontId="57" fillId="0" borderId="0" xfId="13" applyNumberFormat="1"/>
    <xf numFmtId="4" fontId="4" fillId="2" borderId="11" xfId="13" applyNumberFormat="1" applyFont="1" applyFill="1" applyBorder="1"/>
    <xf numFmtId="0" fontId="4" fillId="0" borderId="11" xfId="13" applyNumberFormat="1" applyFont="1" applyBorder="1"/>
    <xf numFmtId="0" fontId="4" fillId="0" borderId="11" xfId="13" applyFont="1" applyBorder="1" applyAlignment="1">
      <alignment horizontal="left"/>
    </xf>
    <xf numFmtId="0" fontId="4" fillId="0" borderId="0" xfId="13" applyFont="1" applyBorder="1"/>
    <xf numFmtId="0" fontId="2" fillId="0" borderId="20" xfId="13" applyFont="1" applyBorder="1"/>
    <xf numFmtId="4" fontId="4" fillId="2" borderId="0" xfId="13" applyNumberFormat="1" applyFont="1" applyFill="1" applyBorder="1"/>
    <xf numFmtId="0" fontId="4" fillId="0" borderId="0" xfId="13" applyNumberFormat="1" applyFont="1" applyBorder="1"/>
    <xf numFmtId="0" fontId="4" fillId="0" borderId="0" xfId="13" applyFont="1" applyBorder="1" applyAlignment="1">
      <alignment horizontal="left"/>
    </xf>
    <xf numFmtId="0" fontId="4" fillId="0" borderId="21" xfId="13" applyFont="1" applyBorder="1"/>
    <xf numFmtId="164" fontId="1" fillId="0" borderId="0" xfId="0" applyNumberFormat="1" applyFont="1"/>
    <xf numFmtId="0" fontId="6" fillId="0" borderId="1" xfId="0" applyFont="1" applyBorder="1"/>
    <xf numFmtId="0" fontId="6" fillId="0" borderId="2" xfId="0" applyFont="1" applyBorder="1"/>
    <xf numFmtId="0" fontId="6" fillId="0" borderId="3" xfId="0" applyFont="1" applyBorder="1"/>
    <xf numFmtId="0" fontId="6" fillId="0" borderId="4" xfId="0" applyFont="1" applyBorder="1"/>
    <xf numFmtId="0" fontId="6" fillId="0" borderId="5" xfId="0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164" fontId="2" fillId="0" borderId="23" xfId="14" applyFont="1" applyBorder="1" applyAlignment="1">
      <alignment horizontal="right"/>
    </xf>
    <xf numFmtId="164" fontId="2" fillId="0" borderId="23" xfId="14" applyFont="1" applyFill="1" applyBorder="1" applyAlignment="1">
      <alignment horizontal="right"/>
    </xf>
    <xf numFmtId="0" fontId="2" fillId="0" borderId="23" xfId="0" applyFont="1" applyBorder="1" applyAlignment="1">
      <alignment horizontal="left" vertical="top" wrapText="1"/>
    </xf>
    <xf numFmtId="2" fontId="2" fillId="0" borderId="23" xfId="0" applyNumberFormat="1" applyFont="1" applyBorder="1" applyAlignment="1">
      <alignment horizontal="right"/>
    </xf>
    <xf numFmtId="0" fontId="2" fillId="0" borderId="23" xfId="0" applyFont="1" applyBorder="1" applyAlignment="1">
      <alignment wrapText="1"/>
    </xf>
    <xf numFmtId="4" fontId="2" fillId="2" borderId="23" xfId="14" applyNumberFormat="1" applyFont="1" applyFill="1" applyBorder="1" applyAlignment="1">
      <alignment horizontal="right" wrapText="1"/>
    </xf>
    <xf numFmtId="0" fontId="2" fillId="0" borderId="0" xfId="0" applyFont="1" applyAlignment="1"/>
    <xf numFmtId="0" fontId="2" fillId="0" borderId="0" xfId="0" applyFont="1" applyBorder="1" applyAlignment="1"/>
    <xf numFmtId="0" fontId="2" fillId="0" borderId="12" xfId="0" applyFont="1" applyBorder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2" fillId="0" borderId="20" xfId="0" applyFont="1" applyBorder="1" applyAlignment="1"/>
    <xf numFmtId="0" fontId="2" fillId="0" borderId="21" xfId="0" applyFont="1" applyBorder="1" applyAlignment="1"/>
    <xf numFmtId="0" fontId="8" fillId="0" borderId="9" xfId="0" applyFont="1" applyBorder="1" applyAlignment="1"/>
    <xf numFmtId="0" fontId="13" fillId="0" borderId="11" xfId="0" applyFont="1" applyBorder="1" applyAlignment="1"/>
    <xf numFmtId="3" fontId="2" fillId="0" borderId="9" xfId="0" applyNumberFormat="1" applyFont="1" applyBorder="1" applyAlignment="1">
      <alignment horizontal="left"/>
    </xf>
    <xf numFmtId="3" fontId="2" fillId="0" borderId="23" xfId="0" applyNumberFormat="1" applyFont="1" applyBorder="1" applyAlignment="1">
      <alignment horizontal="center"/>
    </xf>
    <xf numFmtId="1" fontId="2" fillId="0" borderId="23" xfId="0" applyNumberFormat="1" applyFont="1" applyBorder="1" applyAlignment="1">
      <alignment horizontal="center"/>
    </xf>
    <xf numFmtId="166" fontId="2" fillId="0" borderId="23" xfId="0" applyNumberFormat="1" applyFont="1" applyBorder="1" applyAlignment="1">
      <alignment horizontal="center"/>
    </xf>
    <xf numFmtId="0" fontId="30" fillId="0" borderId="0" xfId="0" applyFont="1"/>
    <xf numFmtId="0" fontId="26" fillId="0" borderId="0" xfId="0" applyFont="1" applyAlignment="1">
      <alignment horizontal="center"/>
    </xf>
    <xf numFmtId="0" fontId="0" fillId="0" borderId="10" xfId="0" applyBorder="1" applyAlignment="1"/>
    <xf numFmtId="0" fontId="0" fillId="0" borderId="11" xfId="0" applyBorder="1" applyAlignment="1"/>
    <xf numFmtId="0" fontId="0" fillId="0" borderId="15" xfId="0" applyBorder="1" applyAlignment="1"/>
    <xf numFmtId="0" fontId="0" fillId="0" borderId="16" xfId="0" applyBorder="1" applyAlignment="1"/>
    <xf numFmtId="0" fontId="0" fillId="0" borderId="9" xfId="0" applyFont="1" applyBorder="1" applyAlignment="1"/>
    <xf numFmtId="0" fontId="0" fillId="0" borderId="17" xfId="0" applyFont="1" applyBorder="1" applyAlignment="1"/>
    <xf numFmtId="0" fontId="0" fillId="0" borderId="9" xfId="0" applyBorder="1" applyAlignment="1"/>
    <xf numFmtId="0" fontId="0" fillId="0" borderId="17" xfId="0" applyBorder="1" applyAlignment="1"/>
    <xf numFmtId="0" fontId="30" fillId="0" borderId="23" xfId="0" applyFont="1" applyBorder="1"/>
    <xf numFmtId="2" fontId="0" fillId="0" borderId="23" xfId="0" applyNumberFormat="1" applyBorder="1" applyAlignment="1">
      <alignment horizontal="center"/>
    </xf>
    <xf numFmtId="0" fontId="0" fillId="13" borderId="23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0" fillId="0" borderId="23" xfId="0" applyFont="1" applyBorder="1"/>
    <xf numFmtId="2" fontId="25" fillId="0" borderId="23" xfId="0" applyNumberFormat="1" applyFont="1" applyBorder="1" applyAlignment="1">
      <alignment horizontal="center"/>
    </xf>
    <xf numFmtId="0" fontId="25" fillId="0" borderId="0" xfId="0" applyFont="1"/>
    <xf numFmtId="0" fontId="30" fillId="0" borderId="0" xfId="0" applyFont="1" applyAlignment="1">
      <alignment horizontal="left"/>
    </xf>
    <xf numFmtId="0" fontId="30" fillId="0" borderId="0" xfId="0" applyFont="1" applyAlignment="1">
      <alignment horizontal="center"/>
    </xf>
    <xf numFmtId="0" fontId="65" fillId="0" borderId="0" xfId="0" applyFont="1" applyAlignment="1"/>
    <xf numFmtId="0" fontId="26" fillId="0" borderId="0" xfId="0" applyFont="1" applyAlignment="1"/>
    <xf numFmtId="0" fontId="2" fillId="0" borderId="23" xfId="1" applyFont="1" applyFill="1" applyBorder="1" applyAlignment="1">
      <alignment horizontal="right"/>
    </xf>
    <xf numFmtId="0" fontId="2" fillId="0" borderId="23" xfId="1" applyFont="1" applyFill="1" applyBorder="1" applyAlignment="1"/>
    <xf numFmtId="0" fontId="1" fillId="0" borderId="23" xfId="1" applyFont="1" applyFill="1" applyBorder="1" applyAlignment="1"/>
    <xf numFmtId="0" fontId="1" fillId="0" borderId="20" xfId="1" applyFont="1" applyFill="1" applyBorder="1"/>
    <xf numFmtId="0" fontId="1" fillId="0" borderId="9" xfId="1" applyFont="1" applyFill="1" applyBorder="1" applyAlignment="1">
      <alignment horizontal="center"/>
    </xf>
    <xf numFmtId="0" fontId="1" fillId="0" borderId="16" xfId="1" applyFont="1" applyFill="1" applyBorder="1"/>
    <xf numFmtId="4" fontId="1" fillId="0" borderId="22" xfId="1" applyNumberFormat="1" applyFont="1" applyFill="1" applyBorder="1"/>
    <xf numFmtId="0" fontId="21" fillId="0" borderId="0" xfId="1" applyFont="1" applyFill="1" applyBorder="1"/>
    <xf numFmtId="0" fontId="4" fillId="0" borderId="23" xfId="1" applyFont="1" applyFill="1" applyBorder="1"/>
    <xf numFmtId="0" fontId="66" fillId="0" borderId="0" xfId="1" applyFont="1"/>
    <xf numFmtId="0" fontId="66" fillId="2" borderId="0" xfId="1" applyFont="1" applyFill="1"/>
    <xf numFmtId="0" fontId="67" fillId="0" borderId="1" xfId="1" applyFont="1" applyBorder="1"/>
    <xf numFmtId="0" fontId="67" fillId="0" borderId="2" xfId="1" applyFont="1" applyBorder="1"/>
    <xf numFmtId="0" fontId="67" fillId="0" borderId="3" xfId="1" applyFont="1" applyBorder="1"/>
    <xf numFmtId="0" fontId="68" fillId="0" borderId="0" xfId="1" applyFont="1"/>
    <xf numFmtId="0" fontId="67" fillId="0" borderId="4" xfId="1" applyFont="1" applyBorder="1"/>
    <xf numFmtId="0" fontId="67" fillId="0" borderId="0" xfId="1" applyFont="1" applyBorder="1"/>
    <xf numFmtId="0" fontId="67" fillId="0" borderId="5" xfId="1" applyFont="1" applyBorder="1"/>
    <xf numFmtId="0" fontId="67" fillId="0" borderId="6" xfId="1" applyFont="1" applyBorder="1"/>
    <xf numFmtId="0" fontId="67" fillId="0" borderId="7" xfId="1" applyFont="1" applyBorder="1"/>
    <xf numFmtId="0" fontId="67" fillId="0" borderId="8" xfId="1" applyFont="1" applyBorder="1"/>
    <xf numFmtId="4" fontId="66" fillId="2" borderId="0" xfId="1" applyNumberFormat="1" applyFont="1" applyFill="1"/>
    <xf numFmtId="0" fontId="66" fillId="0" borderId="0" xfId="1" applyNumberFormat="1" applyFont="1"/>
    <xf numFmtId="0" fontId="66" fillId="0" borderId="0" xfId="1" applyFont="1" applyAlignment="1">
      <alignment horizontal="left"/>
    </xf>
    <xf numFmtId="0" fontId="66" fillId="0" borderId="0" xfId="1" applyFont="1" applyBorder="1"/>
    <xf numFmtId="0" fontId="66" fillId="0" borderId="9" xfId="1" applyFont="1" applyBorder="1" applyAlignment="1"/>
    <xf numFmtId="0" fontId="66" fillId="0" borderId="10" xfId="1" applyFont="1" applyBorder="1"/>
    <xf numFmtId="0" fontId="66" fillId="0" borderId="11" xfId="1" applyFont="1" applyBorder="1"/>
    <xf numFmtId="4" fontId="66" fillId="2" borderId="11" xfId="1" applyNumberFormat="1" applyFont="1" applyFill="1" applyBorder="1"/>
    <xf numFmtId="0" fontId="66" fillId="0" borderId="11" xfId="1" applyNumberFormat="1" applyFont="1" applyBorder="1"/>
    <xf numFmtId="0" fontId="66" fillId="0" borderId="11" xfId="1" applyFont="1" applyBorder="1" applyAlignment="1">
      <alignment horizontal="left"/>
    </xf>
    <xf numFmtId="0" fontId="66" fillId="0" borderId="12" xfId="1" applyFont="1" applyBorder="1"/>
    <xf numFmtId="0" fontId="66" fillId="0" borderId="13" xfId="1" applyFont="1" applyBorder="1"/>
    <xf numFmtId="0" fontId="66" fillId="0" borderId="14" xfId="1" applyFont="1" applyBorder="1"/>
    <xf numFmtId="0" fontId="66" fillId="0" borderId="15" xfId="1" applyFont="1" applyBorder="1"/>
    <xf numFmtId="0" fontId="66" fillId="0" borderId="16" xfId="1" applyFont="1" applyBorder="1" applyAlignment="1"/>
    <xf numFmtId="4" fontId="66" fillId="2" borderId="9" xfId="1" applyNumberFormat="1" applyFont="1" applyFill="1" applyBorder="1"/>
    <xf numFmtId="0" fontId="66" fillId="0" borderId="9" xfId="1" applyNumberFormat="1" applyFont="1" applyBorder="1"/>
    <xf numFmtId="0" fontId="66" fillId="0" borderId="9" xfId="1" applyFont="1" applyBorder="1" applyAlignment="1">
      <alignment horizontal="left"/>
    </xf>
    <xf numFmtId="0" fontId="66" fillId="0" borderId="16" xfId="1" applyFont="1" applyBorder="1"/>
    <xf numFmtId="0" fontId="66" fillId="0" borderId="17" xfId="1" applyFont="1" applyBorder="1"/>
    <xf numFmtId="0" fontId="66" fillId="0" borderId="9" xfId="1" applyFont="1" applyBorder="1"/>
    <xf numFmtId="0" fontId="66" fillId="0" borderId="18" xfId="1" applyFont="1" applyFill="1" applyBorder="1"/>
    <xf numFmtId="4" fontId="66" fillId="2" borderId="18" xfId="1" applyNumberFormat="1" applyFont="1" applyFill="1" applyBorder="1"/>
    <xf numFmtId="0" fontId="66" fillId="0" borderId="10" xfId="1" applyNumberFormat="1" applyFont="1" applyBorder="1"/>
    <xf numFmtId="0" fontId="66" fillId="0" borderId="15" xfId="1" applyFont="1" applyBorder="1" applyAlignment="1">
      <alignment horizontal="left"/>
    </xf>
    <xf numFmtId="0" fontId="66" fillId="0" borderId="19" xfId="1" applyFont="1" applyFill="1" applyBorder="1" applyAlignment="1">
      <alignment horizontal="center"/>
    </xf>
    <xf numFmtId="0" fontId="66" fillId="0" borderId="20" xfId="1" applyFont="1" applyBorder="1" applyAlignment="1">
      <alignment horizontal="center"/>
    </xf>
    <xf numFmtId="4" fontId="66" fillId="2" borderId="19" xfId="1" applyNumberFormat="1" applyFont="1" applyFill="1" applyBorder="1" applyAlignment="1">
      <alignment horizontal="center"/>
    </xf>
    <xf numFmtId="0" fontId="66" fillId="0" borderId="22" xfId="1" applyFont="1" applyBorder="1"/>
    <xf numFmtId="4" fontId="66" fillId="2" borderId="22" xfId="1" applyNumberFormat="1" applyFont="1" applyFill="1" applyBorder="1"/>
    <xf numFmtId="0" fontId="66" fillId="0" borderId="16" xfId="1" applyNumberFormat="1" applyFont="1" applyBorder="1"/>
    <xf numFmtId="0" fontId="66" fillId="0" borderId="17" xfId="1" applyFont="1" applyBorder="1" applyAlignment="1">
      <alignment horizontal="left"/>
    </xf>
    <xf numFmtId="0" fontId="66" fillId="0" borderId="23" xfId="1" applyFont="1" applyFill="1" applyBorder="1" applyAlignment="1">
      <alignment horizontal="center"/>
    </xf>
    <xf numFmtId="0" fontId="66" fillId="0" borderId="23" xfId="1" applyFont="1" applyBorder="1" applyAlignment="1">
      <alignment horizontal="center"/>
    </xf>
    <xf numFmtId="0" fontId="66" fillId="0" borderId="23" xfId="1" applyFont="1" applyFill="1" applyBorder="1"/>
    <xf numFmtId="0" fontId="66" fillId="0" borderId="23" xfId="1" applyFont="1" applyBorder="1"/>
    <xf numFmtId="4" fontId="66" fillId="2" borderId="23" xfId="2" applyNumberFormat="1" applyFont="1" applyFill="1" applyBorder="1" applyAlignment="1">
      <alignment horizontal="right"/>
    </xf>
    <xf numFmtId="0" fontId="66" fillId="0" borderId="23" xfId="1" applyNumberFormat="1" applyFont="1" applyBorder="1" applyAlignment="1">
      <alignment horizontal="center"/>
    </xf>
    <xf numFmtId="164" fontId="66" fillId="0" borderId="23" xfId="2" applyFont="1" applyBorder="1"/>
    <xf numFmtId="164" fontId="66" fillId="0" borderId="23" xfId="2" applyFont="1" applyBorder="1" applyAlignment="1">
      <alignment horizontal="center"/>
    </xf>
    <xf numFmtId="0" fontId="66" fillId="0" borderId="23" xfId="1" applyFont="1" applyBorder="1" applyAlignment="1">
      <alignment horizontal="center" wrapText="1"/>
    </xf>
    <xf numFmtId="4" fontId="70" fillId="2" borderId="23" xfId="2" applyNumberFormat="1" applyFont="1" applyFill="1" applyBorder="1" applyAlignment="1">
      <alignment horizontal="right"/>
    </xf>
    <xf numFmtId="0" fontId="66" fillId="0" borderId="23" xfId="1" applyFont="1" applyBorder="1" applyAlignment="1">
      <alignment horizontal="left"/>
    </xf>
    <xf numFmtId="0" fontId="66" fillId="0" borderId="23" xfId="1" applyNumberFormat="1" applyFont="1" applyBorder="1" applyAlignment="1">
      <alignment horizontal="right"/>
    </xf>
    <xf numFmtId="0" fontId="66" fillId="0" borderId="20" xfId="1" applyFont="1" applyBorder="1"/>
    <xf numFmtId="4" fontId="66" fillId="2" borderId="0" xfId="1" applyNumberFormat="1" applyFont="1" applyFill="1" applyBorder="1"/>
    <xf numFmtId="0" fontId="66" fillId="0" borderId="0" xfId="1" applyNumberFormat="1" applyFont="1" applyBorder="1"/>
    <xf numFmtId="0" fontId="66" fillId="0" borderId="0" xfId="1" applyFont="1" applyBorder="1" applyAlignment="1">
      <alignment horizontal="left"/>
    </xf>
    <xf numFmtId="0" fontId="66" fillId="0" borderId="21" xfId="1" applyFont="1" applyBorder="1"/>
    <xf numFmtId="3" fontId="2" fillId="0" borderId="23" xfId="0" applyNumberFormat="1" applyFont="1" applyBorder="1"/>
    <xf numFmtId="0" fontId="66" fillId="0" borderId="0" xfId="0" applyFont="1"/>
    <xf numFmtId="0" fontId="66" fillId="2" borderId="0" xfId="0" applyFont="1" applyFill="1"/>
    <xf numFmtId="0" fontId="67" fillId="0" borderId="1" xfId="0" applyFont="1" applyBorder="1"/>
    <xf numFmtId="0" fontId="67" fillId="0" borderId="2" xfId="0" applyFont="1" applyBorder="1"/>
    <xf numFmtId="0" fontId="67" fillId="0" borderId="3" xfId="0" applyFont="1" applyBorder="1"/>
    <xf numFmtId="0" fontId="68" fillId="0" borderId="0" xfId="0" applyFont="1"/>
    <xf numFmtId="0" fontId="67" fillId="0" borderId="4" xfId="0" applyFont="1" applyBorder="1"/>
    <xf numFmtId="0" fontId="67" fillId="0" borderId="0" xfId="0" applyFont="1" applyBorder="1"/>
    <xf numFmtId="0" fontId="67" fillId="0" borderId="5" xfId="0" applyFont="1" applyBorder="1"/>
    <xf numFmtId="0" fontId="67" fillId="0" borderId="6" xfId="0" applyFont="1" applyBorder="1"/>
    <xf numFmtId="0" fontId="67" fillId="0" borderId="7" xfId="0" applyFont="1" applyBorder="1"/>
    <xf numFmtId="0" fontId="67" fillId="0" borderId="8" xfId="0" applyFont="1" applyBorder="1"/>
    <xf numFmtId="4" fontId="66" fillId="2" borderId="0" xfId="0" applyNumberFormat="1" applyFont="1" applyFill="1"/>
    <xf numFmtId="0" fontId="66" fillId="0" borderId="0" xfId="0" applyNumberFormat="1" applyFont="1"/>
    <xf numFmtId="0" fontId="66" fillId="0" borderId="0" xfId="0" applyFont="1" applyAlignment="1">
      <alignment horizontal="left"/>
    </xf>
    <xf numFmtId="0" fontId="66" fillId="0" borderId="0" xfId="0" applyFont="1" applyBorder="1"/>
    <xf numFmtId="0" fontId="66" fillId="0" borderId="9" xfId="0" applyFont="1" applyBorder="1" applyAlignment="1"/>
    <xf numFmtId="0" fontId="66" fillId="0" borderId="10" xfId="0" applyFont="1" applyBorder="1"/>
    <xf numFmtId="0" fontId="66" fillId="0" borderId="11" xfId="0" applyFont="1" applyBorder="1"/>
    <xf numFmtId="4" fontId="66" fillId="2" borderId="11" xfId="0" applyNumberFormat="1" applyFont="1" applyFill="1" applyBorder="1"/>
    <xf numFmtId="0" fontId="66" fillId="0" borderId="11" xfId="0" applyNumberFormat="1" applyFont="1" applyBorder="1"/>
    <xf numFmtId="0" fontId="66" fillId="0" borderId="11" xfId="0" applyFont="1" applyBorder="1" applyAlignment="1">
      <alignment horizontal="left"/>
    </xf>
    <xf numFmtId="0" fontId="66" fillId="0" borderId="12" xfId="0" applyFont="1" applyBorder="1"/>
    <xf numFmtId="0" fontId="66" fillId="0" borderId="13" xfId="0" applyFont="1" applyBorder="1"/>
    <xf numFmtId="0" fontId="66" fillId="0" borderId="14" xfId="0" applyFont="1" applyBorder="1"/>
    <xf numFmtId="0" fontId="66" fillId="0" borderId="15" xfId="0" applyFont="1" applyBorder="1"/>
    <xf numFmtId="0" fontId="66" fillId="0" borderId="16" xfId="0" applyFont="1" applyBorder="1" applyAlignment="1"/>
    <xf numFmtId="4" fontId="66" fillId="2" borderId="9" xfId="0" applyNumberFormat="1" applyFont="1" applyFill="1" applyBorder="1"/>
    <xf numFmtId="0" fontId="66" fillId="0" borderId="9" xfId="0" applyNumberFormat="1" applyFont="1" applyBorder="1"/>
    <xf numFmtId="0" fontId="66" fillId="0" borderId="9" xfId="0" applyFont="1" applyBorder="1" applyAlignment="1">
      <alignment horizontal="left"/>
    </xf>
    <xf numFmtId="0" fontId="66" fillId="0" borderId="16" xfId="0" applyFont="1" applyBorder="1"/>
    <xf numFmtId="0" fontId="66" fillId="0" borderId="17" xfId="0" applyFont="1" applyBorder="1"/>
    <xf numFmtId="0" fontId="66" fillId="0" borderId="9" xfId="0" applyFont="1" applyBorder="1"/>
    <xf numFmtId="0" fontId="66" fillId="0" borderId="18" xfId="0" applyFont="1" applyFill="1" applyBorder="1"/>
    <xf numFmtId="4" fontId="66" fillId="2" borderId="18" xfId="0" applyNumberFormat="1" applyFont="1" applyFill="1" applyBorder="1"/>
    <xf numFmtId="0" fontId="66" fillId="0" borderId="10" xfId="0" applyNumberFormat="1" applyFont="1" applyBorder="1"/>
    <xf numFmtId="0" fontId="66" fillId="0" borderId="15" xfId="0" applyFont="1" applyBorder="1" applyAlignment="1">
      <alignment horizontal="left"/>
    </xf>
    <xf numFmtId="0" fontId="66" fillId="0" borderId="19" xfId="0" applyFont="1" applyFill="1" applyBorder="1" applyAlignment="1">
      <alignment horizontal="center"/>
    </xf>
    <xf numFmtId="0" fontId="66" fillId="0" borderId="20" xfId="0" applyFont="1" applyBorder="1" applyAlignment="1">
      <alignment horizontal="center"/>
    </xf>
    <xf numFmtId="4" fontId="66" fillId="2" borderId="19" xfId="0" applyNumberFormat="1" applyFont="1" applyFill="1" applyBorder="1" applyAlignment="1">
      <alignment horizontal="center"/>
    </xf>
    <xf numFmtId="0" fontId="66" fillId="0" borderId="22" xfId="0" applyFont="1" applyBorder="1"/>
    <xf numFmtId="4" fontId="66" fillId="2" borderId="22" xfId="0" applyNumberFormat="1" applyFont="1" applyFill="1" applyBorder="1"/>
    <xf numFmtId="0" fontId="66" fillId="0" borderId="16" xfId="0" applyNumberFormat="1" applyFont="1" applyBorder="1"/>
    <xf numFmtId="0" fontId="66" fillId="0" borderId="17" xfId="0" applyFont="1" applyBorder="1" applyAlignment="1">
      <alignment horizontal="left"/>
    </xf>
    <xf numFmtId="0" fontId="66" fillId="0" borderId="23" xfId="0" applyFont="1" applyFill="1" applyBorder="1" applyAlignment="1">
      <alignment horizontal="center"/>
    </xf>
    <xf numFmtId="0" fontId="66" fillId="0" borderId="23" xfId="0" applyFont="1" applyBorder="1" applyAlignment="1">
      <alignment horizontal="center"/>
    </xf>
    <xf numFmtId="0" fontId="66" fillId="0" borderId="23" xfId="0" applyFont="1" applyFill="1" applyBorder="1"/>
    <xf numFmtId="0" fontId="66" fillId="0" borderId="23" xfId="0" applyFont="1" applyBorder="1"/>
    <xf numFmtId="0" fontId="66" fillId="0" borderId="23" xfId="0" applyNumberFormat="1" applyFont="1" applyBorder="1" applyAlignment="1">
      <alignment horizontal="center"/>
    </xf>
    <xf numFmtId="0" fontId="66" fillId="0" borderId="23" xfId="0" applyFont="1" applyBorder="1" applyAlignment="1">
      <alignment horizontal="center" wrapText="1"/>
    </xf>
    <xf numFmtId="0" fontId="66" fillId="0" borderId="23" xfId="0" applyFont="1" applyBorder="1" applyAlignment="1">
      <alignment horizontal="left"/>
    </xf>
    <xf numFmtId="0" fontId="66" fillId="0" borderId="23" xfId="0" applyNumberFormat="1" applyFont="1" applyBorder="1" applyAlignment="1">
      <alignment horizontal="right"/>
    </xf>
    <xf numFmtId="0" fontId="66" fillId="0" borderId="20" xfId="0" applyFont="1" applyBorder="1"/>
    <xf numFmtId="4" fontId="66" fillId="2" borderId="0" xfId="0" applyNumberFormat="1" applyFont="1" applyFill="1" applyBorder="1"/>
    <xf numFmtId="0" fontId="66" fillId="0" borderId="0" xfId="0" applyNumberFormat="1" applyFont="1" applyBorder="1"/>
    <xf numFmtId="0" fontId="66" fillId="0" borderId="0" xfId="0" applyFont="1" applyBorder="1" applyAlignment="1">
      <alignment horizontal="left"/>
    </xf>
    <xf numFmtId="0" fontId="66" fillId="0" borderId="21" xfId="0" applyFont="1" applyBorder="1"/>
    <xf numFmtId="0" fontId="72" fillId="0" borderId="0" xfId="0" applyFont="1"/>
    <xf numFmtId="0" fontId="72" fillId="2" borderId="0" xfId="0" applyFont="1" applyFill="1"/>
    <xf numFmtId="0" fontId="73" fillId="0" borderId="1" xfId="0" applyFont="1" applyBorder="1"/>
    <xf numFmtId="0" fontId="73" fillId="0" borderId="2" xfId="0" applyFont="1" applyBorder="1"/>
    <xf numFmtId="0" fontId="73" fillId="0" borderId="3" xfId="0" applyFont="1" applyBorder="1"/>
    <xf numFmtId="0" fontId="74" fillId="0" borderId="0" xfId="0" applyFont="1"/>
    <xf numFmtId="0" fontId="73" fillId="0" borderId="4" xfId="0" applyFont="1" applyBorder="1"/>
    <xf numFmtId="0" fontId="73" fillId="0" borderId="0" xfId="0" applyFont="1" applyBorder="1"/>
    <xf numFmtId="0" fontId="73" fillId="0" borderId="5" xfId="0" applyFont="1" applyBorder="1"/>
    <xf numFmtId="0" fontId="73" fillId="0" borderId="6" xfId="0" applyFont="1" applyBorder="1"/>
    <xf numFmtId="0" fontId="73" fillId="0" borderId="7" xfId="0" applyFont="1" applyBorder="1"/>
    <xf numFmtId="0" fontId="73" fillId="0" borderId="8" xfId="0" applyFont="1" applyBorder="1"/>
    <xf numFmtId="4" fontId="72" fillId="2" borderId="0" xfId="0" applyNumberFormat="1" applyFont="1" applyFill="1"/>
    <xf numFmtId="0" fontId="72" fillId="0" borderId="0" xfId="0" applyNumberFormat="1" applyFont="1"/>
    <xf numFmtId="0" fontId="72" fillId="0" borderId="0" xfId="0" applyFont="1" applyAlignment="1">
      <alignment horizontal="left"/>
    </xf>
    <xf numFmtId="0" fontId="72" fillId="0" borderId="0" xfId="0" applyFont="1" applyBorder="1"/>
    <xf numFmtId="0" fontId="72" fillId="0" borderId="9" xfId="0" applyFont="1" applyBorder="1" applyAlignment="1"/>
    <xf numFmtId="0" fontId="72" fillId="0" borderId="10" xfId="0" applyFont="1" applyBorder="1"/>
    <xf numFmtId="0" fontId="72" fillId="0" borderId="11" xfId="0" applyFont="1" applyBorder="1"/>
    <xf numFmtId="4" fontId="72" fillId="2" borderId="11" xfId="0" applyNumberFormat="1" applyFont="1" applyFill="1" applyBorder="1"/>
    <xf numFmtId="0" fontId="72" fillId="0" borderId="11" xfId="0" applyNumberFormat="1" applyFont="1" applyBorder="1"/>
    <xf numFmtId="0" fontId="72" fillId="0" borderId="11" xfId="0" applyFont="1" applyBorder="1" applyAlignment="1">
      <alignment horizontal="left"/>
    </xf>
    <xf numFmtId="0" fontId="72" fillId="0" borderId="12" xfId="0" applyFont="1" applyBorder="1"/>
    <xf numFmtId="0" fontId="72" fillId="0" borderId="13" xfId="0" applyFont="1" applyBorder="1"/>
    <xf numFmtId="0" fontId="72" fillId="0" borderId="14" xfId="0" applyFont="1" applyBorder="1"/>
    <xf numFmtId="0" fontId="72" fillId="0" borderId="15" xfId="0" applyFont="1" applyBorder="1"/>
    <xf numFmtId="0" fontId="72" fillId="0" borderId="16" xfId="0" applyFont="1" applyBorder="1" applyAlignment="1"/>
    <xf numFmtId="4" fontId="72" fillId="2" borderId="9" xfId="0" applyNumberFormat="1" applyFont="1" applyFill="1" applyBorder="1"/>
    <xf numFmtId="0" fontId="72" fillId="0" borderId="9" xfId="0" applyNumberFormat="1" applyFont="1" applyBorder="1"/>
    <xf numFmtId="0" fontId="72" fillId="0" borderId="9" xfId="0" applyFont="1" applyBorder="1" applyAlignment="1">
      <alignment horizontal="left"/>
    </xf>
    <xf numFmtId="0" fontId="72" fillId="0" borderId="16" xfId="0" applyFont="1" applyBorder="1"/>
    <xf numFmtId="0" fontId="72" fillId="0" borderId="17" xfId="0" applyFont="1" applyBorder="1"/>
    <xf numFmtId="0" fontId="72" fillId="0" borderId="9" xfId="0" applyFont="1" applyBorder="1"/>
    <xf numFmtId="0" fontId="72" fillId="0" borderId="18" xfId="0" applyFont="1" applyFill="1" applyBorder="1"/>
    <xf numFmtId="4" fontId="72" fillId="2" borderId="18" xfId="0" applyNumberFormat="1" applyFont="1" applyFill="1" applyBorder="1"/>
    <xf numFmtId="0" fontId="72" fillId="0" borderId="10" xfId="0" applyNumberFormat="1" applyFont="1" applyBorder="1"/>
    <xf numFmtId="0" fontId="72" fillId="0" borderId="15" xfId="0" applyFont="1" applyBorder="1" applyAlignment="1">
      <alignment horizontal="left"/>
    </xf>
    <xf numFmtId="0" fontId="72" fillId="0" borderId="19" xfId="0" applyFont="1" applyFill="1" applyBorder="1" applyAlignment="1">
      <alignment horizontal="center"/>
    </xf>
    <xf numFmtId="0" fontId="72" fillId="0" borderId="20" xfId="0" applyFont="1" applyBorder="1" applyAlignment="1">
      <alignment horizontal="center"/>
    </xf>
    <xf numFmtId="4" fontId="72" fillId="2" borderId="19" xfId="0" applyNumberFormat="1" applyFont="1" applyFill="1" applyBorder="1" applyAlignment="1">
      <alignment horizontal="center"/>
    </xf>
    <xf numFmtId="0" fontId="72" fillId="0" borderId="22" xfId="0" applyFont="1" applyBorder="1"/>
    <xf numFmtId="4" fontId="72" fillId="2" borderId="22" xfId="0" applyNumberFormat="1" applyFont="1" applyFill="1" applyBorder="1"/>
    <xf numFmtId="0" fontId="72" fillId="0" borderId="16" xfId="0" applyNumberFormat="1" applyFont="1" applyBorder="1"/>
    <xf numFmtId="0" fontId="72" fillId="0" borderId="17" xfId="0" applyFont="1" applyBorder="1" applyAlignment="1">
      <alignment horizontal="left"/>
    </xf>
    <xf numFmtId="0" fontId="72" fillId="0" borderId="23" xfId="0" applyFont="1" applyFill="1" applyBorder="1" applyAlignment="1">
      <alignment horizontal="center"/>
    </xf>
    <xf numFmtId="0" fontId="72" fillId="0" borderId="23" xfId="0" applyFont="1" applyBorder="1" applyAlignment="1">
      <alignment horizontal="center"/>
    </xf>
    <xf numFmtId="0" fontId="72" fillId="0" borderId="23" xfId="0" applyFont="1" applyFill="1" applyBorder="1"/>
    <xf numFmtId="0" fontId="72" fillId="0" borderId="23" xfId="0" applyFont="1" applyBorder="1"/>
    <xf numFmtId="4" fontId="72" fillId="2" borderId="23" xfId="2" applyNumberFormat="1" applyFont="1" applyFill="1" applyBorder="1" applyAlignment="1">
      <alignment horizontal="right"/>
    </xf>
    <xf numFmtId="3" fontId="72" fillId="0" borderId="23" xfId="0" applyNumberFormat="1" applyFont="1" applyBorder="1" applyAlignment="1">
      <alignment horizontal="center"/>
    </xf>
    <xf numFmtId="164" fontId="72" fillId="0" borderId="23" xfId="2" applyFont="1" applyBorder="1"/>
    <xf numFmtId="164" fontId="72" fillId="0" borderId="23" xfId="2" applyFont="1" applyBorder="1" applyAlignment="1">
      <alignment horizontal="center"/>
    </xf>
    <xf numFmtId="0" fontId="72" fillId="0" borderId="23" xfId="0" applyNumberFormat="1" applyFont="1" applyBorder="1" applyAlignment="1">
      <alignment horizontal="center"/>
    </xf>
    <xf numFmtId="4" fontId="76" fillId="2" borderId="23" xfId="2" applyNumberFormat="1" applyFont="1" applyFill="1" applyBorder="1" applyAlignment="1">
      <alignment horizontal="right"/>
    </xf>
    <xf numFmtId="0" fontId="72" fillId="0" borderId="23" xfId="0" applyFont="1" applyBorder="1" applyAlignment="1">
      <alignment wrapText="1"/>
    </xf>
    <xf numFmtId="0" fontId="72" fillId="0" borderId="23" xfId="0" applyNumberFormat="1" applyFont="1" applyBorder="1" applyAlignment="1">
      <alignment horizontal="right"/>
    </xf>
    <xf numFmtId="0" fontId="72" fillId="0" borderId="23" xfId="0" applyFont="1" applyBorder="1" applyAlignment="1">
      <alignment horizontal="left"/>
    </xf>
    <xf numFmtId="3" fontId="72" fillId="0" borderId="23" xfId="0" applyNumberFormat="1" applyFont="1" applyBorder="1" applyAlignment="1">
      <alignment horizontal="right"/>
    </xf>
    <xf numFmtId="4" fontId="72" fillId="2" borderId="0" xfId="0" applyNumberFormat="1" applyFont="1" applyFill="1" applyBorder="1"/>
    <xf numFmtId="0" fontId="72" fillId="0" borderId="0" xfId="0" applyNumberFormat="1" applyFont="1" applyBorder="1"/>
    <xf numFmtId="0" fontId="72" fillId="0" borderId="0" xfId="0" applyFont="1" applyBorder="1" applyAlignment="1">
      <alignment horizontal="left"/>
    </xf>
    <xf numFmtId="0" fontId="72" fillId="0" borderId="21" xfId="0" applyFont="1" applyBorder="1"/>
    <xf numFmtId="0" fontId="72" fillId="0" borderId="20" xfId="0" applyFont="1" applyBorder="1"/>
    <xf numFmtId="0" fontId="4" fillId="0" borderId="0" xfId="0" applyFont="1"/>
    <xf numFmtId="0" fontId="4" fillId="2" borderId="0" xfId="0" applyFont="1" applyFill="1"/>
    <xf numFmtId="0" fontId="78" fillId="0" borderId="1" xfId="0" applyFont="1" applyBorder="1"/>
    <xf numFmtId="0" fontId="78" fillId="0" borderId="2" xfId="0" applyFont="1" applyBorder="1"/>
    <xf numFmtId="0" fontId="78" fillId="0" borderId="3" xfId="0" applyFont="1" applyBorder="1"/>
    <xf numFmtId="0" fontId="21" fillId="0" borderId="0" xfId="0" applyFont="1"/>
    <xf numFmtId="0" fontId="78" fillId="0" borderId="4" xfId="0" applyFont="1" applyBorder="1"/>
    <xf numFmtId="0" fontId="78" fillId="0" borderId="0" xfId="0" applyFont="1" applyBorder="1"/>
    <xf numFmtId="0" fontId="78" fillId="0" borderId="5" xfId="0" applyFont="1" applyBorder="1"/>
    <xf numFmtId="0" fontId="78" fillId="0" borderId="6" xfId="0" applyFont="1" applyBorder="1"/>
    <xf numFmtId="0" fontId="78" fillId="0" borderId="7" xfId="0" applyFont="1" applyBorder="1"/>
    <xf numFmtId="0" fontId="78" fillId="0" borderId="8" xfId="0" applyFont="1" applyBorder="1"/>
    <xf numFmtId="4" fontId="4" fillId="2" borderId="0" xfId="0" applyNumberFormat="1" applyFont="1" applyFill="1"/>
    <xf numFmtId="0" fontId="4" fillId="0" borderId="0" xfId="0" applyNumberFormat="1" applyFont="1"/>
    <xf numFmtId="0" fontId="4" fillId="0" borderId="0" xfId="0" applyFont="1" applyAlignment="1">
      <alignment horizontal="left"/>
    </xf>
    <xf numFmtId="0" fontId="4" fillId="0" borderId="9" xfId="0" applyFont="1" applyBorder="1" applyAlignment="1"/>
    <xf numFmtId="0" fontId="4" fillId="0" borderId="10" xfId="0" applyFont="1" applyBorder="1"/>
    <xf numFmtId="0" fontId="4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0" fontId="4" fillId="0" borderId="16" xfId="0" applyFont="1" applyBorder="1" applyAlignment="1"/>
    <xf numFmtId="4" fontId="4" fillId="2" borderId="9" xfId="0" applyNumberFormat="1" applyFont="1" applyFill="1" applyBorder="1"/>
    <xf numFmtId="0" fontId="4" fillId="0" borderId="9" xfId="0" applyNumberFormat="1" applyFont="1" applyBorder="1"/>
    <xf numFmtId="0" fontId="4" fillId="0" borderId="9" xfId="0" applyFont="1" applyBorder="1" applyAlignment="1">
      <alignment horizontal="left"/>
    </xf>
    <xf numFmtId="0" fontId="4" fillId="0" borderId="16" xfId="0" applyFont="1" applyBorder="1"/>
    <xf numFmtId="0" fontId="4" fillId="0" borderId="17" xfId="0" applyFont="1" applyBorder="1"/>
    <xf numFmtId="0" fontId="4" fillId="0" borderId="9" xfId="0" applyFont="1" applyBorder="1"/>
    <xf numFmtId="0" fontId="4" fillId="0" borderId="18" xfId="0" applyFont="1" applyFill="1" applyBorder="1"/>
    <xf numFmtId="4" fontId="4" fillId="2" borderId="18" xfId="0" applyNumberFormat="1" applyFont="1" applyFill="1" applyBorder="1"/>
    <xf numFmtId="0" fontId="4" fillId="0" borderId="10" xfId="0" applyNumberFormat="1" applyFont="1" applyBorder="1"/>
    <xf numFmtId="0" fontId="4" fillId="0" borderId="15" xfId="0" applyFont="1" applyBorder="1" applyAlignment="1">
      <alignment horizontal="left"/>
    </xf>
    <xf numFmtId="0" fontId="4" fillId="0" borderId="19" xfId="0" applyFont="1" applyFill="1" applyBorder="1" applyAlignment="1">
      <alignment horizontal="center" wrapText="1"/>
    </xf>
    <xf numFmtId="0" fontId="4" fillId="0" borderId="20" xfId="0" applyFont="1" applyBorder="1" applyAlignment="1">
      <alignment horizontal="center"/>
    </xf>
    <xf numFmtId="4" fontId="4" fillId="2" borderId="19" xfId="0" applyNumberFormat="1" applyFont="1" applyFill="1" applyBorder="1" applyAlignment="1">
      <alignment horizontal="center"/>
    </xf>
    <xf numFmtId="0" fontId="4" fillId="0" borderId="22" xfId="0" applyFont="1" applyBorder="1"/>
    <xf numFmtId="4" fontId="4" fillId="2" borderId="22" xfId="0" applyNumberFormat="1" applyFont="1" applyFill="1" applyBorder="1"/>
    <xf numFmtId="0" fontId="4" fillId="0" borderId="16" xfId="0" applyNumberFormat="1" applyFont="1" applyBorder="1"/>
    <xf numFmtId="0" fontId="4" fillId="0" borderId="17" xfId="0" applyFont="1" applyBorder="1" applyAlignment="1">
      <alignment horizontal="left"/>
    </xf>
    <xf numFmtId="0" fontId="4" fillId="0" borderId="23" xfId="0" applyFont="1" applyFill="1" applyBorder="1" applyAlignment="1">
      <alignment horizontal="center"/>
    </xf>
    <xf numFmtId="0" fontId="4" fillId="0" borderId="23" xfId="0" applyFont="1" applyFill="1" applyBorder="1"/>
    <xf numFmtId="0" fontId="4" fillId="0" borderId="23" xfId="0" applyFont="1" applyBorder="1" applyAlignment="1">
      <alignment wrapText="1"/>
    </xf>
    <xf numFmtId="4" fontId="4" fillId="2" borderId="23" xfId="2" applyNumberFormat="1" applyFont="1" applyFill="1" applyBorder="1" applyAlignment="1">
      <alignment horizontal="right"/>
    </xf>
    <xf numFmtId="0" fontId="4" fillId="0" borderId="23" xfId="0" applyNumberFormat="1" applyFont="1" applyBorder="1" applyAlignment="1">
      <alignment horizontal="center"/>
    </xf>
    <xf numFmtId="164" fontId="4" fillId="0" borderId="23" xfId="2" applyFont="1" applyBorder="1"/>
    <xf numFmtId="164" fontId="4" fillId="0" borderId="23" xfId="2" applyFont="1" applyBorder="1" applyAlignment="1">
      <alignment horizontal="center"/>
    </xf>
    <xf numFmtId="0" fontId="4" fillId="0" borderId="23" xfId="0" applyFont="1" applyBorder="1"/>
    <xf numFmtId="4" fontId="9" fillId="2" borderId="23" xfId="2" applyNumberFormat="1" applyFont="1" applyFill="1" applyBorder="1" applyAlignment="1">
      <alignment horizontal="right"/>
    </xf>
    <xf numFmtId="0" fontId="4" fillId="0" borderId="23" xfId="0" applyNumberFormat="1" applyFont="1" applyBorder="1" applyAlignment="1">
      <alignment horizontal="right"/>
    </xf>
    <xf numFmtId="0" fontId="4" fillId="0" borderId="23" xfId="0" applyFont="1" applyBorder="1" applyAlignment="1">
      <alignment horizontal="left"/>
    </xf>
    <xf numFmtId="0" fontId="4" fillId="0" borderId="20" xfId="0" applyFont="1" applyBorder="1"/>
    <xf numFmtId="0" fontId="46" fillId="0" borderId="16" xfId="0" applyFont="1" applyBorder="1"/>
    <xf numFmtId="0" fontId="46" fillId="0" borderId="9" xfId="0" applyFont="1" applyBorder="1"/>
    <xf numFmtId="4" fontId="46" fillId="2" borderId="9" xfId="0" applyNumberFormat="1" applyFont="1" applyFill="1" applyBorder="1"/>
    <xf numFmtId="0" fontId="46" fillId="0" borderId="9" xfId="0" applyNumberFormat="1" applyFont="1" applyBorder="1"/>
    <xf numFmtId="0" fontId="46" fillId="0" borderId="9" xfId="0" applyFont="1" applyBorder="1" applyAlignment="1">
      <alignment horizontal="left"/>
    </xf>
    <xf numFmtId="0" fontId="46" fillId="0" borderId="17" xfId="0" applyFont="1" applyBorder="1"/>
    <xf numFmtId="0" fontId="4" fillId="0" borderId="23" xfId="0" applyFont="1" applyBorder="1" applyAlignment="1">
      <alignment horizontal="center" vertical="center" wrapText="1"/>
    </xf>
    <xf numFmtId="4" fontId="4" fillId="2" borderId="23" xfId="2" applyNumberFormat="1" applyFont="1" applyFill="1" applyBorder="1" applyAlignment="1">
      <alignment horizontal="right" vertical="center"/>
    </xf>
    <xf numFmtId="0" fontId="4" fillId="0" borderId="23" xfId="0" applyNumberFormat="1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164" fontId="4" fillId="0" borderId="23" xfId="2" applyFont="1" applyBorder="1" applyAlignment="1">
      <alignment vertical="center"/>
    </xf>
    <xf numFmtId="3" fontId="66" fillId="0" borderId="23" xfId="0" applyNumberFormat="1" applyFont="1" applyBorder="1" applyAlignment="1">
      <alignment horizontal="center"/>
    </xf>
    <xf numFmtId="4" fontId="4" fillId="2" borderId="19" xfId="0" applyNumberFormat="1" applyFont="1" applyFill="1" applyBorder="1" applyAlignment="1">
      <alignment horizontal="center" wrapText="1"/>
    </xf>
    <xf numFmtId="0" fontId="2" fillId="0" borderId="0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0" xfId="17" applyFont="1"/>
    <xf numFmtId="0" fontId="57" fillId="0" borderId="0" xfId="17"/>
    <xf numFmtId="0" fontId="1" fillId="0" borderId="0" xfId="17" applyFont="1"/>
    <xf numFmtId="4" fontId="1" fillId="2" borderId="0" xfId="17" applyNumberFormat="1" applyFont="1" applyFill="1"/>
    <xf numFmtId="0" fontId="1" fillId="0" borderId="0" xfId="17" applyNumberFormat="1" applyFont="1"/>
    <xf numFmtId="0" fontId="1" fillId="0" borderId="0" xfId="17" applyFont="1" applyAlignment="1">
      <alignment horizontal="left"/>
    </xf>
    <xf numFmtId="0" fontId="1" fillId="0" borderId="0" xfId="17" applyFont="1" applyBorder="1"/>
    <xf numFmtId="0" fontId="1" fillId="0" borderId="9" xfId="17" applyFont="1" applyBorder="1" applyAlignment="1"/>
    <xf numFmtId="0" fontId="1" fillId="0" borderId="0" xfId="17" applyFont="1" applyBorder="1" applyAlignment="1"/>
    <xf numFmtId="4" fontId="20" fillId="2" borderId="0" xfId="17" applyNumberFormat="1" applyFont="1" applyFill="1"/>
    <xf numFmtId="0" fontId="1" fillId="0" borderId="10" xfId="17" applyFont="1" applyBorder="1"/>
    <xf numFmtId="0" fontId="1" fillId="0" borderId="11" xfId="17" applyFont="1" applyBorder="1"/>
    <xf numFmtId="4" fontId="1" fillId="2" borderId="11" xfId="17" applyNumberFormat="1" applyFont="1" applyFill="1" applyBorder="1"/>
    <xf numFmtId="0" fontId="1" fillId="0" borderId="11" xfId="17" applyNumberFormat="1" applyFont="1" applyBorder="1"/>
    <xf numFmtId="0" fontId="1" fillId="0" borderId="11" xfId="17" applyFont="1" applyBorder="1" applyAlignment="1">
      <alignment horizontal="left"/>
    </xf>
    <xf numFmtId="0" fontId="1" fillId="0" borderId="12" xfId="17" applyFont="1" applyBorder="1"/>
    <xf numFmtId="0" fontId="1" fillId="0" borderId="13" xfId="17" applyFont="1" applyBorder="1"/>
    <xf numFmtId="0" fontId="1" fillId="0" borderId="14" xfId="17" applyFont="1" applyBorder="1"/>
    <xf numFmtId="0" fontId="21" fillId="0" borderId="11" xfId="17" applyFont="1" applyBorder="1"/>
    <xf numFmtId="0" fontId="21" fillId="0" borderId="15" xfId="17" applyFont="1" applyBorder="1"/>
    <xf numFmtId="0" fontId="1" fillId="0" borderId="16" xfId="17" applyFont="1" applyBorder="1" applyAlignment="1"/>
    <xf numFmtId="4" fontId="1" fillId="2" borderId="9" xfId="17" applyNumberFormat="1" applyFont="1" applyFill="1" applyBorder="1"/>
    <xf numFmtId="0" fontId="1" fillId="0" borderId="9" xfId="17" applyNumberFormat="1" applyFont="1" applyBorder="1"/>
    <xf numFmtId="0" fontId="1" fillId="0" borderId="9" xfId="17" applyFont="1" applyBorder="1" applyAlignment="1">
      <alignment horizontal="left"/>
    </xf>
    <xf numFmtId="0" fontId="1" fillId="0" borderId="16" xfId="17" applyFont="1" applyBorder="1"/>
    <xf numFmtId="0" fontId="1" fillId="0" borderId="17" xfId="17" applyFont="1" applyBorder="1"/>
    <xf numFmtId="0" fontId="1" fillId="0" borderId="9" xfId="17" applyFont="1" applyBorder="1"/>
    <xf numFmtId="0" fontId="1" fillId="0" borderId="18" xfId="17" applyFont="1" applyFill="1" applyBorder="1"/>
    <xf numFmtId="4" fontId="1" fillId="2" borderId="18" xfId="17" applyNumberFormat="1" applyFont="1" applyFill="1" applyBorder="1"/>
    <xf numFmtId="0" fontId="1" fillId="0" borderId="10" xfId="17" applyNumberFormat="1" applyFont="1" applyBorder="1"/>
    <xf numFmtId="0" fontId="1" fillId="0" borderId="15" xfId="17" applyFont="1" applyBorder="1" applyAlignment="1">
      <alignment horizontal="left"/>
    </xf>
    <xf numFmtId="0" fontId="1" fillId="0" borderId="22" xfId="17" applyFont="1" applyFill="1" applyBorder="1" applyAlignment="1">
      <alignment horizontal="center"/>
    </xf>
    <xf numFmtId="0" fontId="1" fillId="0" borderId="22" xfId="17" applyFont="1" applyBorder="1" applyAlignment="1">
      <alignment horizontal="center"/>
    </xf>
    <xf numFmtId="4" fontId="1" fillId="2" borderId="23" xfId="17" applyNumberFormat="1" applyFont="1" applyFill="1" applyBorder="1" applyAlignment="1">
      <alignment horizontal="center"/>
    </xf>
    <xf numFmtId="0" fontId="1" fillId="0" borderId="23" xfId="17" applyFont="1" applyBorder="1" applyAlignment="1">
      <alignment horizontal="center"/>
    </xf>
    <xf numFmtId="0" fontId="1" fillId="0" borderId="22" xfId="17" applyFont="1" applyBorder="1"/>
    <xf numFmtId="4" fontId="1" fillId="2" borderId="22" xfId="17" applyNumberFormat="1" applyFont="1" applyFill="1" applyBorder="1"/>
    <xf numFmtId="0" fontId="1" fillId="0" borderId="16" xfId="17" applyNumberFormat="1" applyFont="1" applyBorder="1"/>
    <xf numFmtId="0" fontId="1" fillId="0" borderId="17" xfId="17" applyFont="1" applyBorder="1" applyAlignment="1">
      <alignment horizontal="left"/>
    </xf>
    <xf numFmtId="0" fontId="1" fillId="0" borderId="23" xfId="17" applyFont="1" applyFill="1" applyBorder="1" applyAlignment="1">
      <alignment horizontal="center"/>
    </xf>
    <xf numFmtId="0" fontId="1" fillId="0" borderId="23" xfId="17" applyFont="1" applyFill="1" applyBorder="1"/>
    <xf numFmtId="0" fontId="83" fillId="0" borderId="23" xfId="17" applyFont="1" applyBorder="1" applyAlignment="1"/>
    <xf numFmtId="0" fontId="45" fillId="0" borderId="23" xfId="17" applyFont="1" applyBorder="1" applyAlignment="1"/>
    <xf numFmtId="4" fontId="45" fillId="2" borderId="23" xfId="18" applyNumberFormat="1" applyFont="1" applyFill="1" applyBorder="1" applyAlignment="1">
      <alignment horizontal="center"/>
    </xf>
    <xf numFmtId="0" fontId="45" fillId="0" borderId="23" xfId="17" applyNumberFormat="1" applyFont="1" applyBorder="1" applyAlignment="1">
      <alignment horizontal="center"/>
    </xf>
    <xf numFmtId="4" fontId="45" fillId="0" borderId="23" xfId="17" applyNumberFormat="1" applyFont="1" applyBorder="1" applyAlignment="1">
      <alignment horizontal="center"/>
    </xf>
    <xf numFmtId="164" fontId="45" fillId="0" borderId="23" xfId="18" applyFont="1" applyBorder="1" applyAlignment="1">
      <alignment horizontal="center"/>
    </xf>
    <xf numFmtId="0" fontId="45" fillId="0" borderId="0" xfId="17" applyFont="1" applyAlignment="1">
      <alignment horizontal="center"/>
    </xf>
    <xf numFmtId="4" fontId="45" fillId="0" borderId="23" xfId="17" applyNumberFormat="1" applyFont="1" applyBorder="1" applyAlignment="1">
      <alignment horizontal="right"/>
    </xf>
    <xf numFmtId="164" fontId="45" fillId="0" borderId="23" xfId="18" applyFont="1" applyBorder="1" applyAlignment="1"/>
    <xf numFmtId="0" fontId="45" fillId="0" borderId="23" xfId="17" applyFont="1" applyBorder="1" applyAlignment="1">
      <alignment horizontal="center"/>
    </xf>
    <xf numFmtId="0" fontId="45" fillId="0" borderId="0" xfId="17" applyFont="1"/>
    <xf numFmtId="4" fontId="45" fillId="0" borderId="23" xfId="17" applyNumberFormat="1" applyFont="1" applyBorder="1" applyAlignment="1"/>
    <xf numFmtId="0" fontId="83" fillId="0" borderId="0" xfId="17" applyFont="1" applyAlignment="1"/>
    <xf numFmtId="4" fontId="84" fillId="2" borderId="23" xfId="18" applyNumberFormat="1" applyFont="1" applyFill="1" applyBorder="1" applyAlignment="1">
      <alignment horizontal="center"/>
    </xf>
    <xf numFmtId="0" fontId="45" fillId="0" borderId="19" xfId="17" applyFont="1" applyFill="1" applyBorder="1" applyAlignment="1">
      <alignment horizontal="center"/>
    </xf>
    <xf numFmtId="0" fontId="83" fillId="0" borderId="18" xfId="17" applyFont="1" applyBorder="1" applyAlignment="1"/>
    <xf numFmtId="0" fontId="45" fillId="0" borderId="18" xfId="17" applyFont="1" applyBorder="1" applyAlignment="1"/>
    <xf numFmtId="4" fontId="84" fillId="2" borderId="18" xfId="18" applyNumberFormat="1" applyFont="1" applyFill="1" applyBorder="1" applyAlignment="1">
      <alignment horizontal="center"/>
    </xf>
    <xf numFmtId="0" fontId="45" fillId="0" borderId="18" xfId="17" applyNumberFormat="1" applyFont="1" applyBorder="1" applyAlignment="1">
      <alignment horizontal="center"/>
    </xf>
    <xf numFmtId="0" fontId="45" fillId="0" borderId="18" xfId="17" applyFont="1" applyBorder="1" applyAlignment="1">
      <alignment horizontal="center"/>
    </xf>
    <xf numFmtId="164" fontId="45" fillId="0" borderId="18" xfId="18" applyFont="1" applyBorder="1" applyAlignment="1">
      <alignment horizontal="center"/>
    </xf>
    <xf numFmtId="4" fontId="45" fillId="0" borderId="18" xfId="17" applyNumberFormat="1" applyFont="1" applyBorder="1" applyAlignment="1">
      <alignment horizontal="right"/>
    </xf>
    <xf numFmtId="164" fontId="45" fillId="0" borderId="18" xfId="18" applyFont="1" applyBorder="1" applyAlignment="1"/>
    <xf numFmtId="0" fontId="83" fillId="0" borderId="0" xfId="17" applyFont="1" applyBorder="1" applyAlignment="1"/>
    <xf numFmtId="0" fontId="45" fillId="0" borderId="0" xfId="17" applyFont="1" applyBorder="1" applyAlignment="1"/>
    <xf numFmtId="4" fontId="84" fillId="2" borderId="0" xfId="18" applyNumberFormat="1" applyFont="1" applyFill="1" applyBorder="1" applyAlignment="1">
      <alignment horizontal="center"/>
    </xf>
    <xf numFmtId="0" fontId="45" fillId="0" borderId="0" xfId="17" applyNumberFormat="1" applyFont="1" applyBorder="1" applyAlignment="1">
      <alignment horizontal="center"/>
    </xf>
    <xf numFmtId="0" fontId="45" fillId="0" borderId="0" xfId="17" applyFont="1" applyBorder="1" applyAlignment="1">
      <alignment horizontal="center"/>
    </xf>
    <xf numFmtId="164" fontId="45" fillId="0" borderId="0" xfId="18" applyFont="1" applyBorder="1" applyAlignment="1">
      <alignment horizontal="center"/>
    </xf>
    <xf numFmtId="4" fontId="45" fillId="0" borderId="0" xfId="17" applyNumberFormat="1" applyFont="1" applyBorder="1" applyAlignment="1">
      <alignment horizontal="right"/>
    </xf>
    <xf numFmtId="164" fontId="45" fillId="0" borderId="0" xfId="18" applyFont="1" applyBorder="1" applyAlignment="1"/>
    <xf numFmtId="0" fontId="45" fillId="0" borderId="12" xfId="17" applyFont="1" applyBorder="1" applyAlignment="1"/>
    <xf numFmtId="0" fontId="45" fillId="0" borderId="14" xfId="17" applyFont="1" applyBorder="1" applyAlignment="1">
      <alignment horizontal="center"/>
    </xf>
    <xf numFmtId="0" fontId="45" fillId="0" borderId="23" xfId="17" applyFont="1" applyBorder="1"/>
    <xf numFmtId="0" fontId="45" fillId="0" borderId="23" xfId="17" applyFont="1" applyBorder="1" applyAlignment="1">
      <alignment horizontal="right"/>
    </xf>
    <xf numFmtId="164" fontId="45" fillId="0" borderId="23" xfId="18" applyFont="1" applyBorder="1"/>
    <xf numFmtId="0" fontId="45" fillId="0" borderId="11" xfId="17" applyFont="1" applyBorder="1" applyAlignment="1"/>
    <xf numFmtId="164" fontId="45" fillId="0" borderId="11" xfId="18" applyFont="1" applyBorder="1" applyAlignment="1"/>
    <xf numFmtId="167" fontId="45" fillId="0" borderId="0" xfId="18" applyNumberFormat="1" applyFont="1" applyBorder="1" applyAlignment="1"/>
    <xf numFmtId="0" fontId="45" fillId="0" borderId="18" xfId="17" applyFont="1" applyFill="1" applyBorder="1" applyAlignment="1">
      <alignment horizontal="center"/>
    </xf>
    <xf numFmtId="167" fontId="45" fillId="0" borderId="23" xfId="18" applyNumberFormat="1" applyFont="1" applyBorder="1" applyAlignment="1"/>
    <xf numFmtId="2" fontId="45" fillId="0" borderId="23" xfId="17" applyNumberFormat="1" applyFont="1" applyBorder="1" applyAlignment="1">
      <alignment horizontal="center"/>
    </xf>
    <xf numFmtId="0" fontId="46" fillId="0" borderId="23" xfId="17" applyFont="1" applyBorder="1" applyAlignment="1">
      <alignment horizontal="center"/>
    </xf>
    <xf numFmtId="164" fontId="46" fillId="0" borderId="23" xfId="18" applyFont="1" applyBorder="1" applyAlignment="1">
      <alignment horizontal="center"/>
    </xf>
    <xf numFmtId="0" fontId="2" fillId="0" borderId="23" xfId="17" applyFont="1" applyBorder="1" applyAlignment="1">
      <alignment horizontal="center"/>
    </xf>
    <xf numFmtId="0" fontId="2" fillId="0" borderId="23" xfId="17" applyFont="1" applyBorder="1"/>
    <xf numFmtId="4" fontId="8" fillId="2" borderId="23" xfId="18" applyNumberFormat="1" applyFont="1" applyFill="1" applyBorder="1" applyAlignment="1">
      <alignment horizontal="right"/>
    </xf>
    <xf numFmtId="0" fontId="2" fillId="0" borderId="23" xfId="17" applyNumberFormat="1" applyFont="1" applyBorder="1" applyAlignment="1">
      <alignment horizontal="right"/>
    </xf>
    <xf numFmtId="0" fontId="2" fillId="0" borderId="23" xfId="17" applyFont="1" applyBorder="1" applyAlignment="1">
      <alignment horizontal="left"/>
    </xf>
    <xf numFmtId="164" fontId="2" fillId="0" borderId="23" xfId="18" applyFont="1" applyBorder="1"/>
    <xf numFmtId="164" fontId="2" fillId="0" borderId="23" xfId="18" applyFont="1" applyBorder="1" applyAlignment="1">
      <alignment horizontal="center"/>
    </xf>
    <xf numFmtId="0" fontId="2" fillId="0" borderId="10" xfId="17" applyFont="1" applyBorder="1"/>
    <xf numFmtId="0" fontId="4" fillId="0" borderId="11" xfId="17" applyFont="1" applyBorder="1"/>
    <xf numFmtId="4" fontId="4" fillId="2" borderId="11" xfId="17" applyNumberFormat="1" applyFont="1" applyFill="1" applyBorder="1"/>
    <xf numFmtId="0" fontId="4" fillId="0" borderId="11" xfId="17" applyNumberFormat="1" applyFont="1" applyBorder="1"/>
    <xf numFmtId="0" fontId="4" fillId="0" borderId="11" xfId="17" applyFont="1" applyBorder="1" applyAlignment="1">
      <alignment horizontal="left"/>
    </xf>
    <xf numFmtId="0" fontId="4" fillId="0" borderId="0" xfId="17" applyFont="1" applyBorder="1"/>
    <xf numFmtId="0" fontId="4" fillId="0" borderId="15" xfId="17" applyFont="1" applyBorder="1"/>
    <xf numFmtId="0" fontId="2" fillId="0" borderId="20" xfId="17" applyFont="1" applyBorder="1"/>
    <xf numFmtId="4" fontId="4" fillId="2" borderId="0" xfId="17" applyNumberFormat="1" applyFont="1" applyFill="1" applyBorder="1"/>
    <xf numFmtId="0" fontId="4" fillId="0" borderId="0" xfId="17" applyNumberFormat="1" applyFont="1" applyBorder="1"/>
    <xf numFmtId="0" fontId="4" fillId="0" borderId="0" xfId="17" applyFont="1" applyBorder="1" applyAlignment="1">
      <alignment horizontal="left"/>
    </xf>
    <xf numFmtId="0" fontId="4" fillId="0" borderId="21" xfId="17" applyFont="1" applyBorder="1"/>
    <xf numFmtId="0" fontId="2" fillId="0" borderId="16" xfId="17" applyFont="1" applyBorder="1"/>
    <xf numFmtId="0" fontId="2" fillId="0" borderId="9" xfId="17" applyFont="1" applyBorder="1"/>
    <xf numFmtId="4" fontId="2" fillId="2" borderId="9" xfId="17" applyNumberFormat="1" applyFont="1" applyFill="1" applyBorder="1"/>
    <xf numFmtId="0" fontId="2" fillId="0" borderId="9" xfId="17" applyNumberFormat="1" applyFont="1" applyBorder="1"/>
    <xf numFmtId="0" fontId="2" fillId="0" borderId="9" xfId="17" applyFont="1" applyBorder="1" applyAlignment="1">
      <alignment horizontal="left"/>
    </xf>
    <xf numFmtId="0" fontId="2" fillId="0" borderId="17" xfId="17" applyFont="1" applyBorder="1"/>
    <xf numFmtId="164" fontId="2" fillId="0" borderId="0" xfId="17" applyNumberFormat="1" applyFont="1"/>
    <xf numFmtId="0" fontId="0" fillId="0" borderId="21" xfId="0" applyBorder="1"/>
    <xf numFmtId="0" fontId="0" fillId="0" borderId="19" xfId="0" applyBorder="1"/>
    <xf numFmtId="4" fontId="0" fillId="0" borderId="23" xfId="0" applyNumberFormat="1" applyBorder="1" applyAlignment="1">
      <alignment horizontal="center"/>
    </xf>
    <xf numFmtId="43" fontId="25" fillId="0" borderId="23" xfId="16" applyFont="1" applyBorder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22" xfId="0" applyBorder="1" applyAlignment="1">
      <alignment horizontal="center"/>
    </xf>
    <xf numFmtId="0" fontId="2" fillId="0" borderId="20" xfId="1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4" fontId="2" fillId="0" borderId="0" xfId="0" applyNumberFormat="1" applyFont="1" applyBorder="1" applyAlignment="1">
      <alignment horizontal="center"/>
    </xf>
    <xf numFmtId="4" fontId="2" fillId="0" borderId="13" xfId="0" applyNumberFormat="1" applyFont="1" applyBorder="1" applyAlignment="1">
      <alignment horizontal="center"/>
    </xf>
    <xf numFmtId="4" fontId="2" fillId="0" borderId="21" xfId="0" applyNumberFormat="1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27" fillId="3" borderId="24" xfId="0" applyFont="1" applyFill="1" applyBorder="1" applyAlignment="1">
      <alignment horizontal="center"/>
    </xf>
    <xf numFmtId="0" fontId="27" fillId="3" borderId="25" xfId="0" applyFont="1" applyFill="1" applyBorder="1" applyAlignment="1">
      <alignment horizontal="center"/>
    </xf>
    <xf numFmtId="0" fontId="0" fillId="0" borderId="0" xfId="0" applyBorder="1" applyAlignment="1">
      <alignment horizontal="left" vertical="top" wrapText="1"/>
    </xf>
    <xf numFmtId="0" fontId="0" fillId="0" borderId="9" xfId="0" applyBorder="1" applyAlignment="1">
      <alignment horizontal="center"/>
    </xf>
    <xf numFmtId="0" fontId="27" fillId="0" borderId="0" xfId="0" applyFont="1" applyAlignment="1">
      <alignment horizontal="center"/>
    </xf>
    <xf numFmtId="0" fontId="28" fillId="0" borderId="24" xfId="0" applyFont="1" applyBorder="1" applyAlignment="1">
      <alignment horizontal="center"/>
    </xf>
    <xf numFmtId="0" fontId="28" fillId="0" borderId="25" xfId="0" applyFont="1" applyBorder="1" applyAlignment="1">
      <alignment horizontal="center"/>
    </xf>
    <xf numFmtId="0" fontId="27" fillId="3" borderId="41" xfId="0" applyFont="1" applyFill="1" applyBorder="1" applyAlignment="1">
      <alignment horizontal="center"/>
    </xf>
    <xf numFmtId="0" fontId="8" fillId="0" borderId="0" xfId="17" applyFont="1" applyBorder="1" applyAlignment="1">
      <alignment horizontal="center"/>
    </xf>
    <xf numFmtId="0" fontId="22" fillId="0" borderId="0" xfId="17" applyFont="1" applyBorder="1" applyAlignment="1">
      <alignment horizontal="center"/>
    </xf>
    <xf numFmtId="0" fontId="85" fillId="0" borderId="11" xfId="17" applyFont="1" applyBorder="1" applyAlignment="1">
      <alignment horizontal="center"/>
    </xf>
    <xf numFmtId="0" fontId="2" fillId="0" borderId="0" xfId="17" applyFont="1" applyAlignment="1">
      <alignment horizontal="center"/>
    </xf>
    <xf numFmtId="0" fontId="2" fillId="0" borderId="0" xfId="17" applyFont="1" applyBorder="1" applyAlignment="1">
      <alignment horizontal="center"/>
    </xf>
    <xf numFmtId="0" fontId="1" fillId="0" borderId="12" xfId="17" applyFont="1" applyBorder="1" applyAlignment="1">
      <alignment horizontal="center"/>
    </xf>
    <xf numFmtId="0" fontId="1" fillId="0" borderId="13" xfId="17" applyFont="1" applyBorder="1" applyAlignment="1">
      <alignment horizontal="center"/>
    </xf>
    <xf numFmtId="0" fontId="1" fillId="0" borderId="14" xfId="17" applyFont="1" applyBorder="1" applyAlignment="1">
      <alignment horizontal="center"/>
    </xf>
    <xf numFmtId="0" fontId="25" fillId="0" borderId="0" xfId="0" applyFont="1" applyAlignment="1">
      <alignment horizontal="center"/>
    </xf>
    <xf numFmtId="164" fontId="25" fillId="0" borderId="0" xfId="0" applyNumberFormat="1" applyFont="1" applyAlignment="1">
      <alignment horizontal="center"/>
    </xf>
    <xf numFmtId="0" fontId="25" fillId="0" borderId="12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14" xfId="0" applyFont="1" applyBorder="1" applyAlignment="1">
      <alignment horizontal="center"/>
    </xf>
    <xf numFmtId="0" fontId="25" fillId="0" borderId="12" xfId="0" applyFont="1" applyBorder="1" applyAlignment="1">
      <alignment horizontal="left"/>
    </xf>
    <xf numFmtId="0" fontId="25" fillId="0" borderId="13" xfId="0" applyFont="1" applyBorder="1" applyAlignment="1">
      <alignment horizontal="left"/>
    </xf>
    <xf numFmtId="0" fontId="0" fillId="0" borderId="0" xfId="0" applyBorder="1" applyAlignment="1">
      <alignment horizontal="center"/>
    </xf>
    <xf numFmtId="0" fontId="25" fillId="0" borderId="23" xfId="0" applyFont="1" applyBorder="1" applyAlignment="1">
      <alignment horizont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2" fillId="0" borderId="0" xfId="1" applyFont="1" applyAlignment="1">
      <alignment horizontal="center"/>
    </xf>
    <xf numFmtId="0" fontId="2" fillId="0" borderId="0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13" xfId="1" applyFont="1" applyBorder="1" applyAlignment="1">
      <alignment horizontal="center"/>
    </xf>
    <xf numFmtId="0" fontId="2" fillId="0" borderId="14" xfId="1" applyFont="1" applyBorder="1" applyAlignment="1">
      <alignment horizontal="center"/>
    </xf>
    <xf numFmtId="0" fontId="2" fillId="0" borderId="20" xfId="1" applyFont="1" applyBorder="1" applyAlignment="1">
      <alignment horizontal="center"/>
    </xf>
    <xf numFmtId="0" fontId="2" fillId="0" borderId="21" xfId="1" applyFont="1" applyBorder="1" applyAlignment="1">
      <alignment horizontal="center"/>
    </xf>
    <xf numFmtId="0" fontId="8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/>
    </xf>
    <xf numFmtId="0" fontId="8" fillId="0" borderId="0" xfId="1" applyFont="1" applyBorder="1" applyAlignment="1">
      <alignment horizontal="center"/>
    </xf>
    <xf numFmtId="0" fontId="13" fillId="0" borderId="0" xfId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5" fillId="0" borderId="9" xfId="0" applyFont="1" applyBorder="1" applyAlignment="1">
      <alignment horizontal="center"/>
    </xf>
    <xf numFmtId="0" fontId="49" fillId="0" borderId="0" xfId="0" applyFont="1" applyBorder="1" applyAlignment="1">
      <alignment horizontal="center"/>
    </xf>
    <xf numFmtId="0" fontId="45" fillId="0" borderId="11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25" fillId="0" borderId="10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5" fillId="0" borderId="18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5" fillId="0" borderId="0" xfId="1" applyFont="1" applyAlignment="1">
      <alignment horizontal="center"/>
    </xf>
    <xf numFmtId="0" fontId="15" fillId="0" borderId="0" xfId="1" applyFont="1" applyBorder="1" applyAlignment="1">
      <alignment horizontal="center"/>
    </xf>
    <xf numFmtId="0" fontId="15" fillId="0" borderId="12" xfId="1" applyFont="1" applyBorder="1" applyAlignment="1">
      <alignment horizontal="center"/>
    </xf>
    <xf numFmtId="0" fontId="15" fillId="0" borderId="13" xfId="1" applyFont="1" applyBorder="1" applyAlignment="1">
      <alignment horizontal="center"/>
    </xf>
    <xf numFmtId="0" fontId="15" fillId="0" borderId="14" xfId="1" applyFont="1" applyBorder="1" applyAlignment="1">
      <alignment horizontal="center"/>
    </xf>
    <xf numFmtId="0" fontId="15" fillId="0" borderId="9" xfId="1" applyNumberFormat="1" applyFont="1" applyBorder="1" applyAlignment="1">
      <alignment horizontal="center"/>
    </xf>
    <xf numFmtId="0" fontId="43" fillId="0" borderId="0" xfId="1" applyFont="1" applyBorder="1" applyAlignment="1">
      <alignment horizontal="center"/>
    </xf>
    <xf numFmtId="0" fontId="52" fillId="0" borderId="0" xfId="1" applyFont="1" applyBorder="1" applyAlignment="1">
      <alignment horizontal="center"/>
    </xf>
    <xf numFmtId="0" fontId="26" fillId="0" borderId="0" xfId="0" applyFont="1" applyAlignment="1">
      <alignment horizontal="center"/>
    </xf>
    <xf numFmtId="0" fontId="0" fillId="0" borderId="11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2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8" xfId="0" applyBorder="1" applyAlignment="1">
      <alignment horizontal="center"/>
    </xf>
    <xf numFmtId="0" fontId="0" fillId="0" borderId="22" xfId="0" applyBorder="1" applyAlignment="1">
      <alignment horizontal="center"/>
    </xf>
    <xf numFmtId="0" fontId="51" fillId="0" borderId="12" xfId="0" applyFont="1" applyBorder="1" applyAlignment="1">
      <alignment horizontal="center"/>
    </xf>
    <xf numFmtId="0" fontId="51" fillId="0" borderId="13" xfId="0" applyFont="1" applyBorder="1" applyAlignment="1">
      <alignment horizontal="center"/>
    </xf>
    <xf numFmtId="0" fontId="51" fillId="0" borderId="14" xfId="0" applyFont="1" applyBorder="1" applyAlignment="1">
      <alignment horizontal="center"/>
    </xf>
    <xf numFmtId="0" fontId="0" fillId="10" borderId="12" xfId="0" applyFill="1" applyBorder="1" applyAlignment="1">
      <alignment horizontal="center"/>
    </xf>
    <xf numFmtId="0" fontId="0" fillId="10" borderId="14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4" xfId="0" applyFont="1" applyFill="1" applyBorder="1" applyAlignment="1">
      <alignment horizontal="center"/>
    </xf>
    <xf numFmtId="0" fontId="0" fillId="11" borderId="12" xfId="0" applyFill="1" applyBorder="1" applyAlignment="1">
      <alignment horizontal="center"/>
    </xf>
    <xf numFmtId="0" fontId="0" fillId="11" borderId="14" xfId="0" applyFont="1" applyFill="1" applyBorder="1" applyAlignment="1">
      <alignment horizontal="center"/>
    </xf>
    <xf numFmtId="0" fontId="0" fillId="12" borderId="12" xfId="0" applyFill="1" applyBorder="1" applyAlignment="1">
      <alignment horizontal="center"/>
    </xf>
    <xf numFmtId="0" fontId="0" fillId="12" borderId="14" xfId="0" applyFont="1" applyFill="1" applyBorder="1" applyAlignment="1">
      <alignment horizontal="center"/>
    </xf>
    <xf numFmtId="0" fontId="30" fillId="0" borderId="0" xfId="0" applyFont="1" applyAlignment="1">
      <alignment horizontal="left"/>
    </xf>
    <xf numFmtId="0" fontId="65" fillId="0" borderId="0" xfId="0" applyFont="1" applyAlignment="1">
      <alignment horizontal="center"/>
    </xf>
    <xf numFmtId="0" fontId="9" fillId="0" borderId="11" xfId="1" applyFont="1" applyFill="1" applyBorder="1" applyAlignment="1">
      <alignment horizontal="center"/>
    </xf>
    <xf numFmtId="0" fontId="2" fillId="0" borderId="0" xfId="1" applyFont="1" applyFill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2" fillId="0" borderId="12" xfId="1" applyFont="1" applyFill="1" applyBorder="1" applyAlignment="1">
      <alignment horizontal="center"/>
    </xf>
    <xf numFmtId="0" fontId="2" fillId="0" borderId="13" xfId="1" applyFont="1" applyFill="1" applyBorder="1" applyAlignment="1">
      <alignment horizontal="center"/>
    </xf>
    <xf numFmtId="0" fontId="2" fillId="0" borderId="14" xfId="1" applyFont="1" applyFill="1" applyBorder="1" applyAlignment="1">
      <alignment horizontal="center"/>
    </xf>
    <xf numFmtId="0" fontId="2" fillId="0" borderId="20" xfId="1" applyFont="1" applyFill="1" applyBorder="1" applyAlignment="1">
      <alignment horizontal="center"/>
    </xf>
    <xf numFmtId="0" fontId="2" fillId="0" borderId="21" xfId="1" applyFont="1" applyFill="1" applyBorder="1" applyAlignment="1">
      <alignment horizontal="center"/>
    </xf>
    <xf numFmtId="0" fontId="2" fillId="0" borderId="12" xfId="1" applyFont="1" applyFill="1" applyBorder="1" applyAlignment="1">
      <alignment horizontal="left"/>
    </xf>
    <xf numFmtId="0" fontId="2" fillId="0" borderId="13" xfId="1" applyFont="1" applyFill="1" applyBorder="1" applyAlignment="1">
      <alignment horizontal="left"/>
    </xf>
    <xf numFmtId="0" fontId="2" fillId="0" borderId="14" xfId="1" applyFont="1" applyFill="1" applyBorder="1" applyAlignment="1">
      <alignment horizontal="left"/>
    </xf>
    <xf numFmtId="0" fontId="6" fillId="0" borderId="12" xfId="1" applyFont="1" applyFill="1" applyBorder="1" applyAlignment="1">
      <alignment horizontal="right"/>
    </xf>
    <xf numFmtId="0" fontId="6" fillId="0" borderId="14" xfId="1" applyFont="1" applyFill="1" applyBorder="1" applyAlignment="1">
      <alignment horizontal="right"/>
    </xf>
    <xf numFmtId="0" fontId="8" fillId="0" borderId="0" xfId="1" applyFont="1" applyFill="1" applyBorder="1" applyAlignment="1">
      <alignment horizontal="center"/>
    </xf>
    <xf numFmtId="0" fontId="1" fillId="0" borderId="12" xfId="1" applyFont="1" applyFill="1" applyBorder="1" applyAlignment="1">
      <alignment horizontal="left"/>
    </xf>
    <xf numFmtId="0" fontId="1" fillId="0" borderId="13" xfId="1" applyFont="1" applyFill="1" applyBorder="1" applyAlignment="1">
      <alignment horizontal="left"/>
    </xf>
    <xf numFmtId="0" fontId="1" fillId="0" borderId="14" xfId="1" applyFont="1" applyFill="1" applyBorder="1" applyAlignment="1">
      <alignment horizontal="left"/>
    </xf>
    <xf numFmtId="0" fontId="10" fillId="0" borderId="12" xfId="1" applyFont="1" applyFill="1" applyBorder="1" applyAlignment="1">
      <alignment horizontal="right"/>
    </xf>
    <xf numFmtId="0" fontId="10" fillId="0" borderId="14" xfId="1" applyFont="1" applyFill="1" applyBorder="1" applyAlignment="1">
      <alignment horizontal="right"/>
    </xf>
    <xf numFmtId="0" fontId="12" fillId="0" borderId="0" xfId="1" applyFont="1" applyBorder="1" applyAlignment="1">
      <alignment horizontal="center"/>
    </xf>
    <xf numFmtId="0" fontId="18" fillId="0" borderId="11" xfId="1" applyFont="1" applyBorder="1" applyAlignment="1">
      <alignment horizontal="center"/>
    </xf>
    <xf numFmtId="0" fontId="55" fillId="0" borderId="12" xfId="1" applyFont="1" applyBorder="1" applyAlignment="1">
      <alignment horizontal="center"/>
    </xf>
    <xf numFmtId="0" fontId="55" fillId="0" borderId="14" xfId="1" applyFont="1" applyBorder="1" applyAlignment="1">
      <alignment horizontal="center"/>
    </xf>
    <xf numFmtId="0" fontId="55" fillId="0" borderId="13" xfId="1" applyFont="1" applyBorder="1" applyAlignment="1">
      <alignment horizontal="center"/>
    </xf>
    <xf numFmtId="0" fontId="11" fillId="0" borderId="0" xfId="1" applyFont="1" applyAlignment="1">
      <alignment horizontal="center"/>
    </xf>
    <xf numFmtId="0" fontId="11" fillId="0" borderId="0" xfId="1" applyFont="1" applyBorder="1" applyAlignment="1">
      <alignment horizontal="center"/>
    </xf>
    <xf numFmtId="0" fontId="55" fillId="0" borderId="20" xfId="1" applyFont="1" applyBorder="1" applyAlignment="1">
      <alignment horizontal="center"/>
    </xf>
    <xf numFmtId="0" fontId="55" fillId="0" borderId="21" xfId="1" applyFont="1" applyBorder="1" applyAlignment="1">
      <alignment horizontal="center"/>
    </xf>
    <xf numFmtId="0" fontId="42" fillId="0" borderId="0" xfId="6" applyFont="1" applyBorder="1" applyAlignment="1">
      <alignment horizontal="center"/>
    </xf>
    <xf numFmtId="0" fontId="43" fillId="0" borderId="11" xfId="6" applyFont="1" applyBorder="1" applyAlignment="1">
      <alignment horizontal="center"/>
    </xf>
    <xf numFmtId="0" fontId="15" fillId="0" borderId="0" xfId="6" applyFont="1" applyAlignment="1">
      <alignment horizontal="center"/>
    </xf>
    <xf numFmtId="0" fontId="15" fillId="0" borderId="0" xfId="6" applyFont="1" applyBorder="1" applyAlignment="1">
      <alignment horizontal="center"/>
    </xf>
    <xf numFmtId="0" fontId="15" fillId="0" borderId="9" xfId="6" applyFont="1" applyBorder="1" applyAlignment="1">
      <alignment horizontal="left" wrapText="1"/>
    </xf>
    <xf numFmtId="0" fontId="15" fillId="0" borderId="16" xfId="6" applyFont="1" applyBorder="1" applyAlignment="1">
      <alignment horizontal="left"/>
    </xf>
    <xf numFmtId="0" fontId="15" fillId="0" borderId="9" xfId="6" applyFont="1" applyBorder="1" applyAlignment="1">
      <alignment horizontal="left"/>
    </xf>
    <xf numFmtId="0" fontId="15" fillId="0" borderId="12" xfId="6" applyFont="1" applyBorder="1" applyAlignment="1">
      <alignment horizontal="center"/>
    </xf>
    <xf numFmtId="0" fontId="15" fillId="0" borderId="13" xfId="6" applyFont="1" applyBorder="1" applyAlignment="1">
      <alignment horizontal="center"/>
    </xf>
    <xf numFmtId="0" fontId="15" fillId="0" borderId="14" xfId="6" applyFont="1" applyBorder="1" applyAlignment="1">
      <alignment horizontal="center"/>
    </xf>
    <xf numFmtId="0" fontId="15" fillId="0" borderId="20" xfId="6" applyFont="1" applyBorder="1" applyAlignment="1">
      <alignment horizontal="center"/>
    </xf>
    <xf numFmtId="0" fontId="15" fillId="0" borderId="21" xfId="6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" fillId="0" borderId="12" xfId="3" applyFont="1" applyBorder="1" applyAlignment="1">
      <alignment horizontal="right"/>
    </xf>
    <xf numFmtId="0" fontId="2" fillId="0" borderId="14" xfId="3" applyFont="1" applyBorder="1" applyAlignment="1">
      <alignment horizontal="right"/>
    </xf>
    <xf numFmtId="0" fontId="8" fillId="0" borderId="0" xfId="3" applyFont="1" applyBorder="1" applyAlignment="1">
      <alignment horizontal="center"/>
    </xf>
    <xf numFmtId="0" fontId="13" fillId="0" borderId="11" xfId="3" applyFont="1" applyBorder="1" applyAlignment="1">
      <alignment horizontal="center"/>
    </xf>
    <xf numFmtId="0" fontId="2" fillId="0" borderId="0" xfId="3" applyFont="1" applyAlignment="1">
      <alignment horizontal="center"/>
    </xf>
    <xf numFmtId="0" fontId="2" fillId="0" borderId="0" xfId="3" applyFont="1" applyBorder="1" applyAlignment="1">
      <alignment horizontal="center"/>
    </xf>
    <xf numFmtId="0" fontId="2" fillId="0" borderId="12" xfId="3" applyFont="1" applyBorder="1" applyAlignment="1">
      <alignment horizontal="center"/>
    </xf>
    <xf numFmtId="0" fontId="2" fillId="0" borderId="13" xfId="3" applyFont="1" applyBorder="1" applyAlignment="1">
      <alignment horizontal="center"/>
    </xf>
    <xf numFmtId="0" fontId="2" fillId="0" borderId="14" xfId="3" applyFont="1" applyBorder="1" applyAlignment="1">
      <alignment horizontal="center"/>
    </xf>
    <xf numFmtId="0" fontId="2" fillId="0" borderId="20" xfId="3" applyFont="1" applyBorder="1" applyAlignment="1">
      <alignment horizontal="center"/>
    </xf>
    <xf numFmtId="0" fontId="2" fillId="0" borderId="21" xfId="3" applyFont="1" applyBorder="1" applyAlignment="1">
      <alignment horizontal="center"/>
    </xf>
    <xf numFmtId="0" fontId="12" fillId="0" borderId="0" xfId="13" applyFont="1" applyBorder="1" applyAlignment="1">
      <alignment horizontal="center"/>
    </xf>
    <xf numFmtId="0" fontId="18" fillId="0" borderId="11" xfId="13" applyFont="1" applyBorder="1" applyAlignment="1">
      <alignment horizontal="center"/>
    </xf>
    <xf numFmtId="0" fontId="11" fillId="0" borderId="0" xfId="13" applyFont="1" applyAlignment="1">
      <alignment horizontal="center"/>
    </xf>
    <xf numFmtId="0" fontId="54" fillId="0" borderId="0" xfId="13" applyFont="1" applyBorder="1" applyAlignment="1">
      <alignment horizontal="center"/>
    </xf>
    <xf numFmtId="0" fontId="11" fillId="0" borderId="0" xfId="13" applyFont="1" applyBorder="1" applyAlignment="1">
      <alignment horizontal="center"/>
    </xf>
    <xf numFmtId="0" fontId="11" fillId="0" borderId="12" xfId="13" applyFont="1" applyBorder="1" applyAlignment="1">
      <alignment horizontal="center"/>
    </xf>
    <xf numFmtId="0" fontId="11" fillId="0" borderId="13" xfId="13" applyFont="1" applyBorder="1" applyAlignment="1">
      <alignment horizontal="center"/>
    </xf>
    <xf numFmtId="0" fontId="11" fillId="0" borderId="14" xfId="13" applyFont="1" applyBorder="1" applyAlignment="1">
      <alignment horizontal="center"/>
    </xf>
    <xf numFmtId="0" fontId="11" fillId="0" borderId="20" xfId="13" applyFont="1" applyBorder="1" applyAlignment="1">
      <alignment horizontal="center"/>
    </xf>
    <xf numFmtId="0" fontId="11" fillId="0" borderId="21" xfId="13" applyFont="1" applyBorder="1" applyAlignment="1">
      <alignment horizontal="center"/>
    </xf>
    <xf numFmtId="0" fontId="18" fillId="0" borderId="0" xfId="13" applyFont="1" applyBorder="1" applyAlignment="1">
      <alignment horizontal="center"/>
    </xf>
    <xf numFmtId="0" fontId="13" fillId="0" borderId="11" xfId="1" applyFont="1" applyBorder="1" applyAlignment="1">
      <alignment horizontal="center"/>
    </xf>
    <xf numFmtId="0" fontId="2" fillId="0" borderId="18" xfId="1" applyFont="1" applyFill="1" applyBorder="1" applyAlignment="1">
      <alignment horizontal="center" wrapText="1"/>
    </xf>
    <xf numFmtId="0" fontId="2" fillId="0" borderId="19" xfId="1" applyFont="1" applyFill="1" applyBorder="1" applyAlignment="1">
      <alignment horizontal="center" wrapText="1"/>
    </xf>
    <xf numFmtId="0" fontId="66" fillId="0" borderId="0" xfId="1" applyFont="1" applyAlignment="1">
      <alignment horizontal="center"/>
    </xf>
    <xf numFmtId="0" fontId="66" fillId="0" borderId="0" xfId="1" applyFont="1" applyBorder="1" applyAlignment="1">
      <alignment horizontal="center"/>
    </xf>
    <xf numFmtId="0" fontId="66" fillId="0" borderId="12" xfId="1" applyFont="1" applyBorder="1" applyAlignment="1">
      <alignment horizontal="center"/>
    </xf>
    <xf numFmtId="0" fontId="66" fillId="0" borderId="13" xfId="1" applyFont="1" applyBorder="1" applyAlignment="1">
      <alignment horizontal="center"/>
    </xf>
    <xf numFmtId="0" fontId="66" fillId="0" borderId="14" xfId="1" applyFont="1" applyBorder="1" applyAlignment="1">
      <alignment horizontal="center"/>
    </xf>
    <xf numFmtId="0" fontId="66" fillId="0" borderId="20" xfId="1" applyFont="1" applyBorder="1" applyAlignment="1">
      <alignment horizontal="center"/>
    </xf>
    <xf numFmtId="0" fontId="66" fillId="0" borderId="21" xfId="1" applyFont="1" applyBorder="1" applyAlignment="1">
      <alignment horizontal="center"/>
    </xf>
    <xf numFmtId="0" fontId="70" fillId="0" borderId="0" xfId="1" applyFont="1" applyBorder="1" applyAlignment="1">
      <alignment horizontal="center"/>
    </xf>
    <xf numFmtId="0" fontId="71" fillId="0" borderId="11" xfId="1" applyFont="1" applyBorder="1" applyAlignment="1">
      <alignment horizontal="center"/>
    </xf>
    <xf numFmtId="0" fontId="66" fillId="0" borderId="0" xfId="0" applyFont="1" applyAlignment="1">
      <alignment horizontal="center"/>
    </xf>
    <xf numFmtId="0" fontId="66" fillId="0" borderId="0" xfId="0" applyFont="1" applyBorder="1" applyAlignment="1">
      <alignment horizontal="center"/>
    </xf>
    <xf numFmtId="0" fontId="66" fillId="0" borderId="12" xfId="0" applyFont="1" applyBorder="1" applyAlignment="1">
      <alignment horizontal="center"/>
    </xf>
    <xf numFmtId="0" fontId="66" fillId="0" borderId="13" xfId="0" applyFont="1" applyBorder="1" applyAlignment="1">
      <alignment horizontal="center"/>
    </xf>
    <xf numFmtId="0" fontId="66" fillId="0" borderId="14" xfId="0" applyFont="1" applyBorder="1" applyAlignment="1">
      <alignment horizontal="center"/>
    </xf>
    <xf numFmtId="0" fontId="66" fillId="0" borderId="20" xfId="0" applyFont="1" applyBorder="1" applyAlignment="1">
      <alignment horizontal="center"/>
    </xf>
    <xf numFmtId="0" fontId="66" fillId="0" borderId="21" xfId="0" applyFont="1" applyBorder="1" applyAlignment="1">
      <alignment horizontal="center"/>
    </xf>
    <xf numFmtId="0" fontId="70" fillId="0" borderId="0" xfId="0" applyFont="1" applyBorder="1" applyAlignment="1">
      <alignment horizontal="center"/>
    </xf>
    <xf numFmtId="0" fontId="71" fillId="0" borderId="11" xfId="0" applyFont="1" applyBorder="1" applyAlignment="1">
      <alignment horizontal="center"/>
    </xf>
    <xf numFmtId="0" fontId="72" fillId="0" borderId="0" xfId="0" applyFont="1" applyAlignment="1">
      <alignment horizontal="center"/>
    </xf>
    <xf numFmtId="0" fontId="72" fillId="0" borderId="0" xfId="0" applyFont="1" applyBorder="1" applyAlignment="1">
      <alignment horizontal="center"/>
    </xf>
    <xf numFmtId="0" fontId="72" fillId="0" borderId="12" xfId="0" applyFont="1" applyBorder="1" applyAlignment="1">
      <alignment horizontal="center"/>
    </xf>
    <xf numFmtId="0" fontId="72" fillId="0" borderId="13" xfId="0" applyFont="1" applyBorder="1" applyAlignment="1">
      <alignment horizontal="center"/>
    </xf>
    <xf numFmtId="0" fontId="72" fillId="0" borderId="14" xfId="0" applyFont="1" applyBorder="1" applyAlignment="1">
      <alignment horizontal="center"/>
    </xf>
    <xf numFmtId="0" fontId="72" fillId="0" borderId="20" xfId="0" applyFont="1" applyBorder="1" applyAlignment="1">
      <alignment horizontal="center"/>
    </xf>
    <xf numFmtId="0" fontId="72" fillId="0" borderId="21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77" fillId="0" borderId="1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82" fillId="0" borderId="24" xfId="0" applyFont="1" applyBorder="1" applyAlignment="1">
      <alignment vertical="center" wrapText="1"/>
    </xf>
    <xf numFmtId="0" fontId="82" fillId="0" borderId="40" xfId="0" applyFont="1" applyBorder="1" applyAlignment="1">
      <alignment vertical="center" wrapText="1"/>
    </xf>
    <xf numFmtId="0" fontId="4" fillId="0" borderId="12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0" fontId="80" fillId="0" borderId="12" xfId="0" applyFont="1" applyBorder="1" applyAlignment="1">
      <alignment horizontal="left" wrapText="1"/>
    </xf>
    <xf numFmtId="0" fontId="80" fillId="0" borderId="14" xfId="0" applyFont="1" applyBorder="1" applyAlignment="1">
      <alignment horizontal="left" wrapText="1"/>
    </xf>
    <xf numFmtId="0" fontId="81" fillId="0" borderId="12" xfId="0" applyFont="1" applyBorder="1" applyAlignment="1">
      <alignment horizontal="left" wrapText="1"/>
    </xf>
    <xf numFmtId="0" fontId="81" fillId="0" borderId="14" xfId="0" applyFont="1" applyBorder="1" applyAlignment="1">
      <alignment horizontal="left" wrapText="1"/>
    </xf>
    <xf numFmtId="0" fontId="82" fillId="0" borderId="39" xfId="0" applyFont="1" applyBorder="1" applyAlignment="1">
      <alignment horizontal="left" vertical="center" wrapText="1"/>
    </xf>
    <xf numFmtId="0" fontId="82" fillId="0" borderId="40" xfId="0" applyFont="1" applyBorder="1" applyAlignment="1">
      <alignment horizontal="left" vertical="center" wrapText="1"/>
    </xf>
    <xf numFmtId="0" fontId="82" fillId="0" borderId="24" xfId="0" applyFont="1" applyBorder="1" applyAlignment="1">
      <alignment horizontal="left" vertical="center" wrapText="1"/>
    </xf>
    <xf numFmtId="0" fontId="2" fillId="0" borderId="0" xfId="13" applyFont="1" applyAlignment="1">
      <alignment horizontal="center"/>
    </xf>
    <xf numFmtId="0" fontId="2" fillId="0" borderId="0" xfId="13" applyFont="1" applyBorder="1" applyAlignment="1">
      <alignment horizontal="center"/>
    </xf>
    <xf numFmtId="0" fontId="2" fillId="0" borderId="12" xfId="13" applyFont="1" applyBorder="1" applyAlignment="1">
      <alignment horizontal="center"/>
    </xf>
    <xf numFmtId="0" fontId="2" fillId="0" borderId="13" xfId="13" applyFont="1" applyBorder="1" applyAlignment="1">
      <alignment horizontal="center"/>
    </xf>
    <xf numFmtId="0" fontId="2" fillId="0" borderId="14" xfId="13" applyFont="1" applyBorder="1" applyAlignment="1">
      <alignment horizontal="center"/>
    </xf>
    <xf numFmtId="0" fontId="2" fillId="0" borderId="20" xfId="13" applyFont="1" applyBorder="1" applyAlignment="1">
      <alignment horizontal="center"/>
    </xf>
    <xf numFmtId="0" fontId="2" fillId="0" borderId="21" xfId="13" applyFont="1" applyBorder="1" applyAlignment="1">
      <alignment horizontal="center"/>
    </xf>
    <xf numFmtId="0" fontId="8" fillId="0" borderId="9" xfId="13" applyFont="1" applyBorder="1" applyAlignment="1">
      <alignment horizontal="center"/>
    </xf>
    <xf numFmtId="0" fontId="13" fillId="0" borderId="11" xfId="13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0" fillId="0" borderId="11" xfId="0" applyBorder="1" applyAlignment="1">
      <alignment horizontal="left"/>
    </xf>
    <xf numFmtId="0" fontId="25" fillId="0" borderId="23" xfId="0" applyFont="1" applyBorder="1" applyAlignment="1">
      <alignment horizontal="left"/>
    </xf>
    <xf numFmtId="0" fontId="25" fillId="0" borderId="15" xfId="0" applyFont="1" applyBorder="1" applyAlignment="1">
      <alignment horizontal="left"/>
    </xf>
    <xf numFmtId="0" fontId="0" fillId="0" borderId="23" xfId="0" applyBorder="1" applyAlignment="1">
      <alignment horizontal="left"/>
    </xf>
    <xf numFmtId="0" fontId="25" fillId="0" borderId="17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45" fillId="0" borderId="12" xfId="0" applyFont="1" applyBorder="1" applyAlignment="1">
      <alignment horizontal="center"/>
    </xf>
    <xf numFmtId="0" fontId="45" fillId="0" borderId="14" xfId="0" applyFont="1" applyBorder="1" applyAlignment="1">
      <alignment horizontal="center"/>
    </xf>
    <xf numFmtId="0" fontId="48" fillId="0" borderId="0" xfId="0" applyFont="1" applyAlignment="1">
      <alignment horizontal="center" wrapText="1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86" fillId="0" borderId="0" xfId="0" applyFont="1" applyAlignment="1">
      <alignment horizontal="center"/>
    </xf>
    <xf numFmtId="0" fontId="0" fillId="0" borderId="16" xfId="0" applyBorder="1" applyAlignment="1">
      <alignment horizontal="center"/>
    </xf>
    <xf numFmtId="0" fontId="0" fillId="0" borderId="13" xfId="0" applyBorder="1" applyAlignment="1">
      <alignment horizontal="center"/>
    </xf>
    <xf numFmtId="0" fontId="36" fillId="0" borderId="4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8" fillId="0" borderId="0" xfId="0" applyFont="1" applyBorder="1" applyAlignment="1">
      <alignment horizontal="left"/>
    </xf>
    <xf numFmtId="0" fontId="34" fillId="0" borderId="0" xfId="0" applyFont="1" applyBorder="1" applyAlignment="1">
      <alignment horizontal="center"/>
    </xf>
    <xf numFmtId="0" fontId="38" fillId="0" borderId="0" xfId="0" applyFont="1" applyBorder="1" applyAlignment="1">
      <alignment horizontal="center"/>
    </xf>
    <xf numFmtId="0" fontId="32" fillId="0" borderId="23" xfId="0" applyFont="1" applyBorder="1" applyAlignment="1">
      <alignment horizontal="center"/>
    </xf>
    <xf numFmtId="0" fontId="32" fillId="0" borderId="36" xfId="0" applyFont="1" applyBorder="1" applyAlignment="1">
      <alignment horizontal="center"/>
    </xf>
    <xf numFmtId="0" fontId="35" fillId="0" borderId="3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2" fillId="0" borderId="35" xfId="0" applyFont="1" applyBorder="1" applyAlignment="1">
      <alignment horizontal="center" vertical="center"/>
    </xf>
    <xf numFmtId="0" fontId="32" fillId="0" borderId="23" xfId="0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8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33" xfId="0" applyFont="1" applyBorder="1" applyAlignment="1">
      <alignment horizontal="left"/>
    </xf>
    <xf numFmtId="0" fontId="32" fillId="0" borderId="13" xfId="0" applyFont="1" applyBorder="1" applyAlignment="1">
      <alignment horizontal="left"/>
    </xf>
    <xf numFmtId="0" fontId="32" fillId="0" borderId="14" xfId="0" applyFont="1" applyBorder="1" applyAlignment="1">
      <alignment horizontal="left"/>
    </xf>
    <xf numFmtId="0" fontId="33" fillId="0" borderId="0" xfId="0" applyFont="1" applyAlignment="1">
      <alignment horizontal="center"/>
    </xf>
    <xf numFmtId="0" fontId="32" fillId="0" borderId="28" xfId="0" applyFont="1" applyBorder="1" applyAlignment="1">
      <alignment horizontal="left"/>
    </xf>
    <xf numFmtId="0" fontId="32" fillId="0" borderId="29" xfId="0" applyFont="1" applyBorder="1" applyAlignment="1">
      <alignment horizontal="left"/>
    </xf>
    <xf numFmtId="0" fontId="32" fillId="0" borderId="30" xfId="0" applyFont="1" applyBorder="1" applyAlignment="1">
      <alignment horizontal="left"/>
    </xf>
    <xf numFmtId="0" fontId="32" fillId="0" borderId="31" xfId="0" applyFont="1" applyBorder="1" applyAlignment="1">
      <alignment horizontal="left"/>
    </xf>
    <xf numFmtId="0" fontId="32" fillId="0" borderId="32" xfId="0" applyFont="1" applyBorder="1" applyAlignment="1">
      <alignment horizontal="left"/>
    </xf>
    <xf numFmtId="0" fontId="32" fillId="0" borderId="2" xfId="0" applyFont="1" applyBorder="1" applyAlignment="1">
      <alignment horizontal="left"/>
    </xf>
    <xf numFmtId="0" fontId="32" fillId="0" borderId="3" xfId="0" applyFont="1" applyBorder="1" applyAlignment="1">
      <alignment horizontal="left"/>
    </xf>
    <xf numFmtId="164" fontId="2" fillId="0" borderId="23" xfId="4" applyFont="1" applyBorder="1" applyAlignment="1">
      <alignment horizontal="center"/>
    </xf>
  </cellXfs>
  <cellStyles count="19">
    <cellStyle name="Comma" xfId="16" builtinId="3"/>
    <cellStyle name="Comma 2" xfId="2"/>
    <cellStyle name="Comma 2 2" xfId="9"/>
    <cellStyle name="Comma 3" xfId="4"/>
    <cellStyle name="Comma 3 2" xfId="10"/>
    <cellStyle name="Comma 4" xfId="5"/>
    <cellStyle name="Comma 4 2" xfId="18"/>
    <cellStyle name="Comma 5" xfId="7"/>
    <cellStyle name="Comma 6" xfId="8"/>
    <cellStyle name="Comma 7" xfId="14"/>
    <cellStyle name="Currency 2" xfId="11"/>
    <cellStyle name="Normal" xfId="0" builtinId="0"/>
    <cellStyle name="Normal 2" xfId="1"/>
    <cellStyle name="Normal 2 2" xfId="15"/>
    <cellStyle name="Normal 2 3" xfId="17"/>
    <cellStyle name="Normal 3" xfId="3"/>
    <cellStyle name="Normal 4" xfId="6"/>
    <cellStyle name="Normal 5" xfId="13"/>
    <cellStyle name="Percent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4" Type="http://schemas.openxmlformats.org/officeDocument/2006/relationships/image" Target="../media/image1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8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20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2.xml.rels><?xml version="1.0" encoding="UTF-8" standalone="yes"?>
<Relationships xmlns="http://schemas.openxmlformats.org/package/2006/relationships"><Relationship Id="rId2" Type="http://schemas.microsoft.com/office/2007/relationships/hdphoto" Target="../media/hdphoto4.wdp"/><Relationship Id="rId1" Type="http://schemas.openxmlformats.org/officeDocument/2006/relationships/image" Target="../media/image25.png"/></Relationships>
</file>

<file path=xl/drawings/_rels/drawing23.xml.rels><?xml version="1.0" encoding="UTF-8" standalone="yes"?>
<Relationships xmlns="http://schemas.openxmlformats.org/package/2006/relationships"><Relationship Id="rId2" Type="http://schemas.microsoft.com/office/2007/relationships/hdphoto" Target="../media/hdphoto5.wdp"/><Relationship Id="rId1" Type="http://schemas.openxmlformats.org/officeDocument/2006/relationships/image" Target="../media/image26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26</xdr:row>
      <xdr:rowOff>28575</xdr:rowOff>
    </xdr:from>
    <xdr:to>
      <xdr:col>1</xdr:col>
      <xdr:colOff>1991231</xdr:colOff>
      <xdr:row>29</xdr:row>
      <xdr:rowOff>85017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2050" y="5705475"/>
          <a:ext cx="1438781" cy="627942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209551</xdr:colOff>
      <xdr:row>24</xdr:row>
      <xdr:rowOff>485775</xdr:rowOff>
    </xdr:from>
    <xdr:to>
      <xdr:col>5</xdr:col>
      <xdr:colOff>1257301</xdr:colOff>
      <xdr:row>29</xdr:row>
      <xdr:rowOff>38100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6" y="5476875"/>
          <a:ext cx="1047750" cy="8096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428065</xdr:colOff>
      <xdr:row>73</xdr:row>
      <xdr:rowOff>0</xdr:rowOff>
    </xdr:from>
    <xdr:ext cx="914400" cy="264560"/>
    <xdr:sp macro="" textlink="">
      <xdr:nvSpPr>
        <xdr:cNvPr id="2" name="TextBox 1"/>
        <xdr:cNvSpPr txBox="1"/>
      </xdr:nvSpPr>
      <xdr:spPr>
        <a:xfrm>
          <a:off x="7086040" y="1255058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PH"/>
        </a:p>
      </xdr:txBody>
    </xdr:sp>
    <xdr:clientData/>
  </xdr:oneCellAnchor>
  <xdr:oneCellAnchor>
    <xdr:from>
      <xdr:col>7</xdr:col>
      <xdr:colOff>428065</xdr:colOff>
      <xdr:row>48</xdr:row>
      <xdr:rowOff>91888</xdr:rowOff>
    </xdr:from>
    <xdr:ext cx="914400" cy="264560"/>
    <xdr:sp macro="" textlink="">
      <xdr:nvSpPr>
        <xdr:cNvPr id="3" name="TextBox 2"/>
        <xdr:cNvSpPr txBox="1"/>
      </xdr:nvSpPr>
      <xdr:spPr>
        <a:xfrm>
          <a:off x="7084359" y="16878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PH"/>
        </a:p>
      </xdr:txBody>
    </xdr:sp>
    <xdr:clientData/>
  </xdr:oneCellAnchor>
  <xdr:twoCellAnchor editAs="oneCell">
    <xdr:from>
      <xdr:col>9</xdr:col>
      <xdr:colOff>593911</xdr:colOff>
      <xdr:row>66</xdr:row>
      <xdr:rowOff>56029</xdr:rowOff>
    </xdr:from>
    <xdr:to>
      <xdr:col>11</xdr:col>
      <xdr:colOff>262163</xdr:colOff>
      <xdr:row>69</xdr:row>
      <xdr:rowOff>78854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0735" y="12561794"/>
          <a:ext cx="1438781" cy="62794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428065</xdr:colOff>
      <xdr:row>73</xdr:row>
      <xdr:rowOff>0</xdr:rowOff>
    </xdr:from>
    <xdr:ext cx="914400" cy="264560"/>
    <xdr:sp macro="" textlink="">
      <xdr:nvSpPr>
        <xdr:cNvPr id="2" name="TextBox 1"/>
        <xdr:cNvSpPr txBox="1"/>
      </xdr:nvSpPr>
      <xdr:spPr>
        <a:xfrm>
          <a:off x="7086040" y="13801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PH"/>
        </a:p>
      </xdr:txBody>
    </xdr:sp>
    <xdr:clientData/>
  </xdr:oneCellAnchor>
  <xdr:oneCellAnchor>
    <xdr:from>
      <xdr:col>7</xdr:col>
      <xdr:colOff>428065</xdr:colOff>
      <xdr:row>48</xdr:row>
      <xdr:rowOff>91888</xdr:rowOff>
    </xdr:from>
    <xdr:ext cx="914400" cy="264560"/>
    <xdr:sp macro="" textlink="">
      <xdr:nvSpPr>
        <xdr:cNvPr id="3" name="TextBox 2"/>
        <xdr:cNvSpPr txBox="1"/>
      </xdr:nvSpPr>
      <xdr:spPr>
        <a:xfrm>
          <a:off x="7086040" y="8921563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PH"/>
        </a:p>
      </xdr:txBody>
    </xdr:sp>
    <xdr:clientData/>
  </xdr:oneCellAnchor>
  <xdr:twoCellAnchor editAs="oneCell">
    <xdr:from>
      <xdr:col>9</xdr:col>
      <xdr:colOff>616323</xdr:colOff>
      <xdr:row>61</xdr:row>
      <xdr:rowOff>112059</xdr:rowOff>
    </xdr:from>
    <xdr:to>
      <xdr:col>11</xdr:col>
      <xdr:colOff>284575</xdr:colOff>
      <xdr:row>64</xdr:row>
      <xdr:rowOff>112471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3147" y="12079941"/>
          <a:ext cx="1438781" cy="62794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690563</xdr:colOff>
      <xdr:row>62</xdr:row>
      <xdr:rowOff>23812</xdr:rowOff>
    </xdr:from>
    <xdr:to>
      <xdr:col>11</xdr:col>
      <xdr:colOff>114319</xdr:colOff>
      <xdr:row>65</xdr:row>
      <xdr:rowOff>177799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17969" y="11822906"/>
          <a:ext cx="1316850" cy="72548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</xdr:colOff>
      <xdr:row>121</xdr:row>
      <xdr:rowOff>116839</xdr:rowOff>
    </xdr:from>
    <xdr:to>
      <xdr:col>10</xdr:col>
      <xdr:colOff>542925</xdr:colOff>
      <xdr:row>125</xdr:row>
      <xdr:rowOff>44449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23615014"/>
          <a:ext cx="533400" cy="689610"/>
        </a:xfrm>
        <a:prstGeom prst="rect">
          <a:avLst/>
        </a:prstGeom>
      </xdr:spPr>
    </xdr:pic>
    <xdr:clientData/>
  </xdr:twoCellAnchor>
  <xdr:twoCellAnchor editAs="oneCell">
    <xdr:from>
      <xdr:col>12</xdr:col>
      <xdr:colOff>257175</xdr:colOff>
      <xdr:row>103</xdr:row>
      <xdr:rowOff>33903</xdr:rowOff>
    </xdr:from>
    <xdr:to>
      <xdr:col>13</xdr:col>
      <xdr:colOff>57150</xdr:colOff>
      <xdr:row>106</xdr:row>
      <xdr:rowOff>139699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4025" y="20150703"/>
          <a:ext cx="523875" cy="677296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83</xdr:row>
      <xdr:rowOff>168410</xdr:rowOff>
    </xdr:from>
    <xdr:to>
      <xdr:col>11</xdr:col>
      <xdr:colOff>28575</xdr:colOff>
      <xdr:row>87</xdr:row>
      <xdr:rowOff>120649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6522835"/>
          <a:ext cx="552450" cy="714239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60</xdr:row>
      <xdr:rowOff>56899</xdr:rowOff>
    </xdr:from>
    <xdr:to>
      <xdr:col>10</xdr:col>
      <xdr:colOff>552450</xdr:colOff>
      <xdr:row>62</xdr:row>
      <xdr:rowOff>120649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11629774"/>
          <a:ext cx="542925" cy="7019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82</xdr:row>
      <xdr:rowOff>114300</xdr:rowOff>
    </xdr:from>
    <xdr:to>
      <xdr:col>12</xdr:col>
      <xdr:colOff>695131</xdr:colOff>
      <xdr:row>86</xdr:row>
      <xdr:rowOff>53974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4925" y="16135350"/>
          <a:ext cx="542731" cy="701674"/>
        </a:xfrm>
        <a:prstGeom prst="rect">
          <a:avLst/>
        </a:prstGeom>
      </xdr:spPr>
    </xdr:pic>
    <xdr:clientData/>
  </xdr:twoCellAnchor>
  <xdr:twoCellAnchor editAs="oneCell">
    <xdr:from>
      <xdr:col>10</xdr:col>
      <xdr:colOff>542925</xdr:colOff>
      <xdr:row>47</xdr:row>
      <xdr:rowOff>82208</xdr:rowOff>
    </xdr:from>
    <xdr:to>
      <xdr:col>11</xdr:col>
      <xdr:colOff>476250</xdr:colOff>
      <xdr:row>51</xdr:row>
      <xdr:rowOff>6349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75" y="9178583"/>
          <a:ext cx="619125" cy="80044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638736</xdr:colOff>
      <xdr:row>67</xdr:row>
      <xdr:rowOff>22412</xdr:rowOff>
    </xdr:from>
    <xdr:to>
      <xdr:col>11</xdr:col>
      <xdr:colOff>715454</xdr:colOff>
      <xdr:row>71</xdr:row>
      <xdr:rowOff>65501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66412" y="10611971"/>
          <a:ext cx="1847248" cy="67061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235323</xdr:colOff>
      <xdr:row>155</xdr:row>
      <xdr:rowOff>1</xdr:rowOff>
    </xdr:from>
    <xdr:to>
      <xdr:col>4</xdr:col>
      <xdr:colOff>16968</xdr:colOff>
      <xdr:row>158</xdr:row>
      <xdr:rowOff>163047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7147" y="30132619"/>
          <a:ext cx="1316850" cy="768163"/>
        </a:xfrm>
        <a:prstGeom prst="rect">
          <a:avLst/>
        </a:prstGeom>
      </xdr:spPr>
    </xdr:pic>
    <xdr:clientData/>
  </xdr:twoCellAnchor>
  <xdr:twoCellAnchor editAs="oneCell">
    <xdr:from>
      <xdr:col>5</xdr:col>
      <xdr:colOff>78442</xdr:colOff>
      <xdr:row>154</xdr:row>
      <xdr:rowOff>134472</xdr:rowOff>
    </xdr:from>
    <xdr:to>
      <xdr:col>6</xdr:col>
      <xdr:colOff>540124</xdr:colOff>
      <xdr:row>160</xdr:row>
      <xdr:rowOff>43233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2517" b="100000" l="3565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3854" y="30065384"/>
          <a:ext cx="1447799" cy="1074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717736</xdr:colOff>
      <xdr:row>155</xdr:row>
      <xdr:rowOff>8965</xdr:rowOff>
    </xdr:from>
    <xdr:to>
      <xdr:col>11</xdr:col>
      <xdr:colOff>446019</xdr:colOff>
      <xdr:row>159</xdr:row>
      <xdr:rowOff>31270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08383" y="30141583"/>
          <a:ext cx="1072989" cy="829128"/>
        </a:xfrm>
        <a:prstGeom prst="rect">
          <a:avLst/>
        </a:prstGeom>
      </xdr:spPr>
    </xdr:pic>
    <xdr:clientData/>
  </xdr:twoCellAnchor>
  <xdr:twoCellAnchor editAs="oneCell">
    <xdr:from>
      <xdr:col>9</xdr:col>
      <xdr:colOff>840442</xdr:colOff>
      <xdr:row>116</xdr:row>
      <xdr:rowOff>44823</xdr:rowOff>
    </xdr:from>
    <xdr:to>
      <xdr:col>11</xdr:col>
      <xdr:colOff>568725</xdr:colOff>
      <xdr:row>120</xdr:row>
      <xdr:rowOff>67128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31089" y="22445382"/>
          <a:ext cx="1072989" cy="829128"/>
        </a:xfrm>
        <a:prstGeom prst="rect">
          <a:avLst/>
        </a:prstGeom>
      </xdr:spPr>
    </xdr:pic>
    <xdr:clientData/>
  </xdr:twoCellAnchor>
  <xdr:twoCellAnchor editAs="oneCell">
    <xdr:from>
      <xdr:col>5</xdr:col>
      <xdr:colOff>22412</xdr:colOff>
      <xdr:row>116</xdr:row>
      <xdr:rowOff>134471</xdr:rowOff>
    </xdr:from>
    <xdr:to>
      <xdr:col>6</xdr:col>
      <xdr:colOff>484094</xdr:colOff>
      <xdr:row>122</xdr:row>
      <xdr:rowOff>88056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2517" b="100000" l="3565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7824" y="22535030"/>
          <a:ext cx="1447799" cy="1074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78442</xdr:colOff>
      <xdr:row>117</xdr:row>
      <xdr:rowOff>44824</xdr:rowOff>
    </xdr:from>
    <xdr:to>
      <xdr:col>3</xdr:col>
      <xdr:colOff>244289</xdr:colOff>
      <xdr:row>120</xdr:row>
      <xdr:rowOff>39782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90266" y="22647089"/>
          <a:ext cx="1028699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80</xdr:row>
      <xdr:rowOff>68729</xdr:rowOff>
    </xdr:from>
    <xdr:to>
      <xdr:col>3</xdr:col>
      <xdr:colOff>347383</xdr:colOff>
      <xdr:row>84</xdr:row>
      <xdr:rowOff>6163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3030" y="15297523"/>
          <a:ext cx="1199029" cy="699434"/>
        </a:xfrm>
        <a:prstGeom prst="rect">
          <a:avLst/>
        </a:prstGeom>
      </xdr:spPr>
    </xdr:pic>
    <xdr:clientData/>
  </xdr:twoCellAnchor>
  <xdr:twoCellAnchor editAs="oneCell">
    <xdr:from>
      <xdr:col>5</xdr:col>
      <xdr:colOff>56029</xdr:colOff>
      <xdr:row>79</xdr:row>
      <xdr:rowOff>137217</xdr:rowOff>
    </xdr:from>
    <xdr:to>
      <xdr:col>6</xdr:col>
      <xdr:colOff>302559</xdr:colOff>
      <xdr:row>84</xdr:row>
      <xdr:rowOff>88055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2517" b="100000" l="3565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1441" y="15164305"/>
          <a:ext cx="1232647" cy="914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885265</xdr:colOff>
      <xdr:row>79</xdr:row>
      <xdr:rowOff>89648</xdr:rowOff>
    </xdr:from>
    <xdr:to>
      <xdr:col>11</xdr:col>
      <xdr:colOff>613548</xdr:colOff>
      <xdr:row>83</xdr:row>
      <xdr:rowOff>111952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75912" y="15116736"/>
          <a:ext cx="1072989" cy="829128"/>
        </a:xfrm>
        <a:prstGeom prst="rect">
          <a:avLst/>
        </a:prstGeom>
      </xdr:spPr>
    </xdr:pic>
    <xdr:clientData/>
  </xdr:twoCellAnchor>
  <xdr:twoCellAnchor editAs="oneCell">
    <xdr:from>
      <xdr:col>9</xdr:col>
      <xdr:colOff>481853</xdr:colOff>
      <xdr:row>33</xdr:row>
      <xdr:rowOff>89647</xdr:rowOff>
    </xdr:from>
    <xdr:to>
      <xdr:col>11</xdr:col>
      <xdr:colOff>210136</xdr:colOff>
      <xdr:row>37</xdr:row>
      <xdr:rowOff>111952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2500" y="6286500"/>
          <a:ext cx="1072989" cy="829128"/>
        </a:xfrm>
        <a:prstGeom prst="rect">
          <a:avLst/>
        </a:prstGeom>
      </xdr:spPr>
    </xdr:pic>
    <xdr:clientData/>
  </xdr:twoCellAnchor>
  <xdr:twoCellAnchor editAs="oneCell">
    <xdr:from>
      <xdr:col>5</xdr:col>
      <xdr:colOff>78441</xdr:colOff>
      <xdr:row>33</xdr:row>
      <xdr:rowOff>112059</xdr:rowOff>
    </xdr:from>
    <xdr:to>
      <xdr:col>6</xdr:col>
      <xdr:colOff>324971</xdr:colOff>
      <xdr:row>38</xdr:row>
      <xdr:rowOff>62897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2517" b="100000" l="3565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3853" y="6308912"/>
          <a:ext cx="1232647" cy="914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34</xdr:row>
      <xdr:rowOff>56030</xdr:rowOff>
    </xdr:from>
    <xdr:to>
      <xdr:col>3</xdr:col>
      <xdr:colOff>425824</xdr:colOff>
      <xdr:row>37</xdr:row>
      <xdr:rowOff>150347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1471" y="6454589"/>
          <a:ext cx="1199029" cy="69943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95250</xdr:colOff>
      <xdr:row>72</xdr:row>
      <xdr:rowOff>0</xdr:rowOff>
    </xdr:from>
    <xdr:to>
      <xdr:col>10</xdr:col>
      <xdr:colOff>509814</xdr:colOff>
      <xdr:row>78</xdr:row>
      <xdr:rowOff>20117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37964" y="11960679"/>
          <a:ext cx="414564" cy="99983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38</xdr:row>
      <xdr:rowOff>57150</xdr:rowOff>
    </xdr:from>
    <xdr:to>
      <xdr:col>12</xdr:col>
      <xdr:colOff>21996</xdr:colOff>
      <xdr:row>43</xdr:row>
      <xdr:rowOff>66674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645" b="100000" l="0" r="100000">
                      <a14:foregroundMark x1="58254" y1="23350" x2="58254" y2="23350"/>
                      <a14:foregroundMark x1="59962" y1="23350" x2="59962" y2="23350"/>
                      <a14:foregroundMark x1="60342" y1="23350" x2="60342" y2="23350"/>
                      <a14:foregroundMark x1="61860" y1="22335" x2="61860" y2="22335"/>
                      <a14:foregroundMark x1="62808" y1="21320" x2="62808" y2="21320"/>
                      <a14:foregroundMark x1="64137" y1="21320" x2="64137" y2="21320"/>
                      <a14:foregroundMark x1="66414" y1="20305" x2="66414" y2="20305"/>
                      <a14:foregroundMark x1="63567" y1="28934" x2="63567" y2="28934"/>
                      <a14:foregroundMark x1="62808" y1="35025" x2="62808" y2="35025"/>
                      <a14:foregroundMark x1="62808" y1="38579" x2="62808" y2="38579"/>
                      <a14:foregroundMark x1="62808" y1="45685" x2="62808" y2="45685"/>
                      <a14:foregroundMark x1="62429" y1="55838" x2="62429" y2="55838"/>
                      <a14:foregroundMark x1="61670" y1="50761" x2="61670" y2="50761"/>
                      <a14:foregroundMark x1="61860" y1="58376" x2="61860" y2="58376"/>
                      <a14:foregroundMark x1="56167" y1="42132" x2="56167" y2="42132"/>
                      <a14:foregroundMark x1="58254" y1="41117" x2="58254" y2="41117"/>
                      <a14:foregroundMark x1="60152" y1="39086" x2="60152" y2="39086"/>
                      <a14:foregroundMark x1="61101" y1="37563" x2="61101" y2="37563"/>
                      <a14:foregroundMark x1="67742" y1="38579" x2="67742" y2="38579"/>
                      <a14:foregroundMark x1="69260" y1="39086" x2="69260" y2="39086"/>
                      <a14:foregroundMark x1="70398" y1="40609" x2="70398" y2="40609"/>
                      <a14:foregroundMark x1="72106" y1="29949" x2="72106" y2="29949"/>
                      <a14:foregroundMark x1="71347" y1="34518" x2="71347" y2="34518"/>
                      <a14:foregroundMark x1="71537" y1="46193" x2="71537" y2="46193"/>
                      <a14:foregroundMark x1="72296" y1="49239" x2="72296" y2="49239"/>
                      <a14:foregroundMark x1="74004" y1="54822" x2="74004" y2="54822"/>
                      <a14:foregroundMark x1="70778" y1="52792" x2="70778" y2="52792"/>
                      <a14:foregroundMark x1="70778" y1="54822" x2="70778" y2="54822"/>
                      <a14:foregroundMark x1="70398" y1="58883" x2="70398" y2="58883"/>
                      <a14:foregroundMark x1="74763" y1="49746" x2="74763" y2="49746"/>
                      <a14:foregroundMark x1="76091" y1="43147" x2="76091" y2="43147"/>
                      <a14:foregroundMark x1="77419" y1="39594" x2="77419" y2="39594"/>
                      <a14:foregroundMark x1="79886" y1="37056" x2="79886" y2="37056"/>
                      <a14:foregroundMark x1="81973" y1="31980" x2="81973" y2="31980"/>
                      <a14:foregroundMark x1="85199" y1="26904" x2="85199" y2="26904"/>
                      <a14:foregroundMark x1="89374" y1="23350" x2="89374" y2="23350"/>
                      <a14:foregroundMark x1="92410" y1="22335" x2="92410" y2="22335"/>
                      <a14:foregroundMark x1="93738" y1="18782" x2="93738" y2="18782"/>
                      <a14:foregroundMark x1="95636" y1="17259" x2="95636" y2="17259"/>
                      <a14:foregroundMark x1="97723" y1="14721" x2="97723" y2="14721"/>
                      <a14:foregroundMark x1="87476" y1="25381" x2="87476" y2="25381"/>
                      <a14:foregroundMark x1="83491" y1="30964" x2="83491" y2="30964"/>
                      <a14:foregroundMark x1="51233" y1="54822" x2="51233" y2="54822"/>
                      <a14:foregroundMark x1="49526" y1="50761" x2="49526" y2="50761"/>
                      <a14:foregroundMark x1="49526" y1="57868" x2="49526" y2="57868"/>
                      <a14:foregroundMark x1="48767" y1="56853" x2="48767" y2="56853"/>
                      <a14:foregroundMark x1="50664" y1="39086" x2="50664" y2="39086"/>
                      <a14:foregroundMark x1="50474" y1="42132" x2="50474" y2="42132"/>
                      <a14:foregroundMark x1="49336" y1="45178" x2="49336" y2="45178"/>
                      <a14:foregroundMark x1="48008" y1="30964" x2="48008" y2="30964"/>
                      <a14:foregroundMark x1="47249" y1="35025" x2="47249" y2="35025"/>
                      <a14:foregroundMark x1="46110" y1="40609" x2="46110" y2="40609"/>
                      <a14:foregroundMark x1="45731" y1="43655" x2="45731" y2="43655"/>
                      <a14:foregroundMark x1="46110" y1="53807" x2="46110" y2="53807"/>
                      <a14:foregroundMark x1="47249" y1="51777" x2="47249" y2="51777"/>
                      <a14:foregroundMark x1="45541" y1="19289" x2="45541" y2="19289"/>
                      <a14:foregroundMark x1="44782" y1="25381" x2="44782" y2="25381"/>
                      <a14:foregroundMark x1="43643" y1="32487" x2="43643" y2="32487"/>
                      <a14:foregroundMark x1="42505" y1="38579" x2="42505" y2="38579"/>
                      <a14:foregroundMark x1="44592" y1="39594" x2="44592" y2="39594"/>
                      <a14:foregroundMark x1="38330" y1="38579" x2="38330" y2="38579"/>
                      <a14:foregroundMark x1="40038" y1="38579" x2="40038" y2="38579"/>
                      <a14:foregroundMark x1="42125" y1="43147" x2="42125" y2="43147"/>
                      <a14:foregroundMark x1="43264" y1="48223" x2="43264" y2="48223"/>
                      <a14:foregroundMark x1="44402" y1="50254" x2="44402" y2="50254"/>
                      <a14:foregroundMark x1="37192" y1="47716" x2="37192" y2="47716"/>
                      <a14:foregroundMark x1="37571" y1="54822" x2="37571" y2="54822"/>
                      <a14:foregroundMark x1="38899" y1="53807" x2="38899" y2="53807"/>
                      <a14:foregroundMark x1="35674" y1="47716" x2="35674" y2="47716"/>
                      <a14:foregroundMark x1="34345" y1="50254" x2="34345" y2="50254"/>
                      <a14:foregroundMark x1="35104" y1="41624" x2="35104" y2="41624"/>
                      <a14:foregroundMark x1="35484" y1="38579" x2="35484" y2="38579"/>
                      <a14:foregroundMark x1="32638" y1="47716" x2="32638" y2="47716"/>
                      <a14:foregroundMark x1="31689" y1="51777" x2="31689" y2="51777"/>
                      <a14:foregroundMark x1="30930" y1="46193" x2="30930" y2="46193"/>
                      <a14:foregroundMark x1="31879" y1="38579" x2="31879" y2="38579"/>
                      <a14:foregroundMark x1="32448" y1="35533" x2="32448" y2="355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6210300"/>
          <a:ext cx="1936521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190500</xdr:colOff>
      <xdr:row>135</xdr:row>
      <xdr:rowOff>47625</xdr:rowOff>
    </xdr:from>
    <xdr:to>
      <xdr:col>12</xdr:col>
      <xdr:colOff>2946</xdr:colOff>
      <xdr:row>140</xdr:row>
      <xdr:rowOff>57149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645" b="100000" l="0" r="100000">
                      <a14:foregroundMark x1="58254" y1="23350" x2="58254" y2="23350"/>
                      <a14:foregroundMark x1="59962" y1="23350" x2="59962" y2="23350"/>
                      <a14:foregroundMark x1="60342" y1="23350" x2="60342" y2="23350"/>
                      <a14:foregroundMark x1="61860" y1="22335" x2="61860" y2="22335"/>
                      <a14:foregroundMark x1="62808" y1="21320" x2="62808" y2="21320"/>
                      <a14:foregroundMark x1="64137" y1="21320" x2="64137" y2="21320"/>
                      <a14:foregroundMark x1="66414" y1="20305" x2="66414" y2="20305"/>
                      <a14:foregroundMark x1="63567" y1="28934" x2="63567" y2="28934"/>
                      <a14:foregroundMark x1="62808" y1="35025" x2="62808" y2="35025"/>
                      <a14:foregroundMark x1="62808" y1="38579" x2="62808" y2="38579"/>
                      <a14:foregroundMark x1="62808" y1="45685" x2="62808" y2="45685"/>
                      <a14:foregroundMark x1="62429" y1="55838" x2="62429" y2="55838"/>
                      <a14:foregroundMark x1="61670" y1="50761" x2="61670" y2="50761"/>
                      <a14:foregroundMark x1="61860" y1="58376" x2="61860" y2="58376"/>
                      <a14:foregroundMark x1="56167" y1="42132" x2="56167" y2="42132"/>
                      <a14:foregroundMark x1="58254" y1="41117" x2="58254" y2="41117"/>
                      <a14:foregroundMark x1="60152" y1="39086" x2="60152" y2="39086"/>
                      <a14:foregroundMark x1="61101" y1="37563" x2="61101" y2="37563"/>
                      <a14:foregroundMark x1="67742" y1="38579" x2="67742" y2="38579"/>
                      <a14:foregroundMark x1="69260" y1="39086" x2="69260" y2="39086"/>
                      <a14:foregroundMark x1="70398" y1="40609" x2="70398" y2="40609"/>
                      <a14:foregroundMark x1="72106" y1="29949" x2="72106" y2="29949"/>
                      <a14:foregroundMark x1="71347" y1="34518" x2="71347" y2="34518"/>
                      <a14:foregroundMark x1="71537" y1="46193" x2="71537" y2="46193"/>
                      <a14:foregroundMark x1="72296" y1="49239" x2="72296" y2="49239"/>
                      <a14:foregroundMark x1="74004" y1="54822" x2="74004" y2="54822"/>
                      <a14:foregroundMark x1="70778" y1="52792" x2="70778" y2="52792"/>
                      <a14:foregroundMark x1="70778" y1="54822" x2="70778" y2="54822"/>
                      <a14:foregroundMark x1="70398" y1="58883" x2="70398" y2="58883"/>
                      <a14:foregroundMark x1="74763" y1="49746" x2="74763" y2="49746"/>
                      <a14:foregroundMark x1="76091" y1="43147" x2="76091" y2="43147"/>
                      <a14:foregroundMark x1="77419" y1="39594" x2="77419" y2="39594"/>
                      <a14:foregroundMark x1="79886" y1="37056" x2="79886" y2="37056"/>
                      <a14:foregroundMark x1="81973" y1="31980" x2="81973" y2="31980"/>
                      <a14:foregroundMark x1="85199" y1="26904" x2="85199" y2="26904"/>
                      <a14:foregroundMark x1="89374" y1="23350" x2="89374" y2="23350"/>
                      <a14:foregroundMark x1="92410" y1="22335" x2="92410" y2="22335"/>
                      <a14:foregroundMark x1="93738" y1="18782" x2="93738" y2="18782"/>
                      <a14:foregroundMark x1="95636" y1="17259" x2="95636" y2="17259"/>
                      <a14:foregroundMark x1="97723" y1="14721" x2="97723" y2="14721"/>
                      <a14:foregroundMark x1="87476" y1="25381" x2="87476" y2="25381"/>
                      <a14:foregroundMark x1="83491" y1="30964" x2="83491" y2="30964"/>
                      <a14:foregroundMark x1="51233" y1="54822" x2="51233" y2="54822"/>
                      <a14:foregroundMark x1="49526" y1="50761" x2="49526" y2="50761"/>
                      <a14:foregroundMark x1="49526" y1="57868" x2="49526" y2="57868"/>
                      <a14:foregroundMark x1="48767" y1="56853" x2="48767" y2="56853"/>
                      <a14:foregroundMark x1="50664" y1="39086" x2="50664" y2="39086"/>
                      <a14:foregroundMark x1="50474" y1="42132" x2="50474" y2="42132"/>
                      <a14:foregroundMark x1="49336" y1="45178" x2="49336" y2="45178"/>
                      <a14:foregroundMark x1="48008" y1="30964" x2="48008" y2="30964"/>
                      <a14:foregroundMark x1="47249" y1="35025" x2="47249" y2="35025"/>
                      <a14:foregroundMark x1="46110" y1="40609" x2="46110" y2="40609"/>
                      <a14:foregroundMark x1="45731" y1="43655" x2="45731" y2="43655"/>
                      <a14:foregroundMark x1="46110" y1="53807" x2="46110" y2="53807"/>
                      <a14:foregroundMark x1="47249" y1="51777" x2="47249" y2="51777"/>
                      <a14:foregroundMark x1="45541" y1="19289" x2="45541" y2="19289"/>
                      <a14:foregroundMark x1="44782" y1="25381" x2="44782" y2="25381"/>
                      <a14:foregroundMark x1="43643" y1="32487" x2="43643" y2="32487"/>
                      <a14:foregroundMark x1="42505" y1="38579" x2="42505" y2="38579"/>
                      <a14:foregroundMark x1="44592" y1="39594" x2="44592" y2="39594"/>
                      <a14:foregroundMark x1="38330" y1="38579" x2="38330" y2="38579"/>
                      <a14:foregroundMark x1="40038" y1="38579" x2="40038" y2="38579"/>
                      <a14:foregroundMark x1="42125" y1="43147" x2="42125" y2="43147"/>
                      <a14:foregroundMark x1="43264" y1="48223" x2="43264" y2="48223"/>
                      <a14:foregroundMark x1="44402" y1="50254" x2="44402" y2="50254"/>
                      <a14:foregroundMark x1="37192" y1="47716" x2="37192" y2="47716"/>
                      <a14:foregroundMark x1="37571" y1="54822" x2="37571" y2="54822"/>
                      <a14:foregroundMark x1="38899" y1="53807" x2="38899" y2="53807"/>
                      <a14:foregroundMark x1="35674" y1="47716" x2="35674" y2="47716"/>
                      <a14:foregroundMark x1="34345" y1="50254" x2="34345" y2="50254"/>
                      <a14:foregroundMark x1="35104" y1="41624" x2="35104" y2="41624"/>
                      <a14:foregroundMark x1="35484" y1="38579" x2="35484" y2="38579"/>
                      <a14:foregroundMark x1="32638" y1="47716" x2="32638" y2="47716"/>
                      <a14:foregroundMark x1="31689" y1="51777" x2="31689" y2="51777"/>
                      <a14:foregroundMark x1="30930" y1="46193" x2="30930" y2="46193"/>
                      <a14:foregroundMark x1="31879" y1="38579" x2="31879" y2="38579"/>
                      <a14:foregroundMark x1="32448" y1="35533" x2="32448" y2="355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22069425"/>
          <a:ext cx="1936521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228600</xdr:colOff>
      <xdr:row>181</xdr:row>
      <xdr:rowOff>91786</xdr:rowOff>
    </xdr:from>
    <xdr:to>
      <xdr:col>12</xdr:col>
      <xdr:colOff>38449</xdr:colOff>
      <xdr:row>186</xdr:row>
      <xdr:rowOff>110836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645" b="100000" l="0" r="100000">
                      <a14:foregroundMark x1="58254" y1="23350" x2="58254" y2="23350"/>
                      <a14:foregroundMark x1="59962" y1="23350" x2="59962" y2="23350"/>
                      <a14:foregroundMark x1="60342" y1="23350" x2="60342" y2="23350"/>
                      <a14:foregroundMark x1="61860" y1="22335" x2="61860" y2="22335"/>
                      <a14:foregroundMark x1="62808" y1="21320" x2="62808" y2="21320"/>
                      <a14:foregroundMark x1="64137" y1="21320" x2="64137" y2="21320"/>
                      <a14:foregroundMark x1="66414" y1="20305" x2="66414" y2="20305"/>
                      <a14:foregroundMark x1="63567" y1="28934" x2="63567" y2="28934"/>
                      <a14:foregroundMark x1="62808" y1="35025" x2="62808" y2="35025"/>
                      <a14:foregroundMark x1="62808" y1="38579" x2="62808" y2="38579"/>
                      <a14:foregroundMark x1="62808" y1="45685" x2="62808" y2="45685"/>
                      <a14:foregroundMark x1="62429" y1="55838" x2="62429" y2="55838"/>
                      <a14:foregroundMark x1="61670" y1="50761" x2="61670" y2="50761"/>
                      <a14:foregroundMark x1="61860" y1="58376" x2="61860" y2="58376"/>
                      <a14:foregroundMark x1="56167" y1="42132" x2="56167" y2="42132"/>
                      <a14:foregroundMark x1="58254" y1="41117" x2="58254" y2="41117"/>
                      <a14:foregroundMark x1="60152" y1="39086" x2="60152" y2="39086"/>
                      <a14:foregroundMark x1="61101" y1="37563" x2="61101" y2="37563"/>
                      <a14:foregroundMark x1="67742" y1="38579" x2="67742" y2="38579"/>
                      <a14:foregroundMark x1="69260" y1="39086" x2="69260" y2="39086"/>
                      <a14:foregroundMark x1="70398" y1="40609" x2="70398" y2="40609"/>
                      <a14:foregroundMark x1="72106" y1="29949" x2="72106" y2="29949"/>
                      <a14:foregroundMark x1="71347" y1="34518" x2="71347" y2="34518"/>
                      <a14:foregroundMark x1="71537" y1="46193" x2="71537" y2="46193"/>
                      <a14:foregroundMark x1="72296" y1="49239" x2="72296" y2="49239"/>
                      <a14:foregroundMark x1="74004" y1="54822" x2="74004" y2="54822"/>
                      <a14:foregroundMark x1="70778" y1="52792" x2="70778" y2="52792"/>
                      <a14:foregroundMark x1="70778" y1="54822" x2="70778" y2="54822"/>
                      <a14:foregroundMark x1="70398" y1="58883" x2="70398" y2="58883"/>
                      <a14:foregroundMark x1="74763" y1="49746" x2="74763" y2="49746"/>
                      <a14:foregroundMark x1="76091" y1="43147" x2="76091" y2="43147"/>
                      <a14:foregroundMark x1="77419" y1="39594" x2="77419" y2="39594"/>
                      <a14:foregroundMark x1="79886" y1="37056" x2="79886" y2="37056"/>
                      <a14:foregroundMark x1="81973" y1="31980" x2="81973" y2="31980"/>
                      <a14:foregroundMark x1="85199" y1="26904" x2="85199" y2="26904"/>
                      <a14:foregroundMark x1="89374" y1="23350" x2="89374" y2="23350"/>
                      <a14:foregroundMark x1="92410" y1="22335" x2="92410" y2="22335"/>
                      <a14:foregroundMark x1="93738" y1="18782" x2="93738" y2="18782"/>
                      <a14:foregroundMark x1="95636" y1="17259" x2="95636" y2="17259"/>
                      <a14:foregroundMark x1="97723" y1="14721" x2="97723" y2="14721"/>
                      <a14:foregroundMark x1="87476" y1="25381" x2="87476" y2="25381"/>
                      <a14:foregroundMark x1="83491" y1="30964" x2="83491" y2="30964"/>
                      <a14:foregroundMark x1="51233" y1="54822" x2="51233" y2="54822"/>
                      <a14:foregroundMark x1="49526" y1="50761" x2="49526" y2="50761"/>
                      <a14:foregroundMark x1="49526" y1="57868" x2="49526" y2="57868"/>
                      <a14:foregroundMark x1="48767" y1="56853" x2="48767" y2="56853"/>
                      <a14:foregroundMark x1="50664" y1="39086" x2="50664" y2="39086"/>
                      <a14:foregroundMark x1="50474" y1="42132" x2="50474" y2="42132"/>
                      <a14:foregroundMark x1="49336" y1="45178" x2="49336" y2="45178"/>
                      <a14:foregroundMark x1="48008" y1="30964" x2="48008" y2="30964"/>
                      <a14:foregroundMark x1="47249" y1="35025" x2="47249" y2="35025"/>
                      <a14:foregroundMark x1="46110" y1="40609" x2="46110" y2="40609"/>
                      <a14:foregroundMark x1="45731" y1="43655" x2="45731" y2="43655"/>
                      <a14:foregroundMark x1="46110" y1="53807" x2="46110" y2="53807"/>
                      <a14:foregroundMark x1="47249" y1="51777" x2="47249" y2="51777"/>
                      <a14:foregroundMark x1="45541" y1="19289" x2="45541" y2="19289"/>
                      <a14:foregroundMark x1="44782" y1="25381" x2="44782" y2="25381"/>
                      <a14:foregroundMark x1="43643" y1="32487" x2="43643" y2="32487"/>
                      <a14:foregroundMark x1="42505" y1="38579" x2="42505" y2="38579"/>
                      <a14:foregroundMark x1="44592" y1="39594" x2="44592" y2="39594"/>
                      <a14:foregroundMark x1="38330" y1="38579" x2="38330" y2="38579"/>
                      <a14:foregroundMark x1="40038" y1="38579" x2="40038" y2="38579"/>
                      <a14:foregroundMark x1="42125" y1="43147" x2="42125" y2="43147"/>
                      <a14:foregroundMark x1="43264" y1="48223" x2="43264" y2="48223"/>
                      <a14:foregroundMark x1="44402" y1="50254" x2="44402" y2="50254"/>
                      <a14:foregroundMark x1="37192" y1="47716" x2="37192" y2="47716"/>
                      <a14:foregroundMark x1="37571" y1="54822" x2="37571" y2="54822"/>
                      <a14:foregroundMark x1="38899" y1="53807" x2="38899" y2="53807"/>
                      <a14:foregroundMark x1="35674" y1="47716" x2="35674" y2="47716"/>
                      <a14:foregroundMark x1="34345" y1="50254" x2="34345" y2="50254"/>
                      <a14:foregroundMark x1="35104" y1="41624" x2="35104" y2="41624"/>
                      <a14:foregroundMark x1="35484" y1="38579" x2="35484" y2="38579"/>
                      <a14:foregroundMark x1="32638" y1="47716" x2="32638" y2="47716"/>
                      <a14:foregroundMark x1="31689" y1="51777" x2="31689" y2="51777"/>
                      <a14:foregroundMark x1="30930" y1="46193" x2="30930" y2="46193"/>
                      <a14:foregroundMark x1="31879" y1="38579" x2="31879" y2="38579"/>
                      <a14:foregroundMark x1="32448" y1="35533" x2="32448" y2="355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28060650"/>
          <a:ext cx="1939985" cy="711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138544</xdr:colOff>
      <xdr:row>277</xdr:row>
      <xdr:rowOff>71003</xdr:rowOff>
    </xdr:from>
    <xdr:to>
      <xdr:col>11</xdr:col>
      <xdr:colOff>779665</xdr:colOff>
      <xdr:row>282</xdr:row>
      <xdr:rowOff>90053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645" b="100000" l="0" r="100000">
                      <a14:foregroundMark x1="58254" y1="23350" x2="58254" y2="23350"/>
                      <a14:foregroundMark x1="59962" y1="23350" x2="59962" y2="23350"/>
                      <a14:foregroundMark x1="60342" y1="23350" x2="60342" y2="23350"/>
                      <a14:foregroundMark x1="61860" y1="22335" x2="61860" y2="22335"/>
                      <a14:foregroundMark x1="62808" y1="21320" x2="62808" y2="21320"/>
                      <a14:foregroundMark x1="64137" y1="21320" x2="64137" y2="21320"/>
                      <a14:foregroundMark x1="66414" y1="20305" x2="66414" y2="20305"/>
                      <a14:foregroundMark x1="63567" y1="28934" x2="63567" y2="28934"/>
                      <a14:foregroundMark x1="62808" y1="35025" x2="62808" y2="35025"/>
                      <a14:foregroundMark x1="62808" y1="38579" x2="62808" y2="38579"/>
                      <a14:foregroundMark x1="62808" y1="45685" x2="62808" y2="45685"/>
                      <a14:foregroundMark x1="62429" y1="55838" x2="62429" y2="55838"/>
                      <a14:foregroundMark x1="61670" y1="50761" x2="61670" y2="50761"/>
                      <a14:foregroundMark x1="61860" y1="58376" x2="61860" y2="58376"/>
                      <a14:foregroundMark x1="56167" y1="42132" x2="56167" y2="42132"/>
                      <a14:foregroundMark x1="58254" y1="41117" x2="58254" y2="41117"/>
                      <a14:foregroundMark x1="60152" y1="39086" x2="60152" y2="39086"/>
                      <a14:foregroundMark x1="61101" y1="37563" x2="61101" y2="37563"/>
                      <a14:foregroundMark x1="67742" y1="38579" x2="67742" y2="38579"/>
                      <a14:foregroundMark x1="69260" y1="39086" x2="69260" y2="39086"/>
                      <a14:foregroundMark x1="70398" y1="40609" x2="70398" y2="40609"/>
                      <a14:foregroundMark x1="72106" y1="29949" x2="72106" y2="29949"/>
                      <a14:foregroundMark x1="71347" y1="34518" x2="71347" y2="34518"/>
                      <a14:foregroundMark x1="71537" y1="46193" x2="71537" y2="46193"/>
                      <a14:foregroundMark x1="72296" y1="49239" x2="72296" y2="49239"/>
                      <a14:foregroundMark x1="74004" y1="54822" x2="74004" y2="54822"/>
                      <a14:foregroundMark x1="70778" y1="52792" x2="70778" y2="52792"/>
                      <a14:foregroundMark x1="70778" y1="54822" x2="70778" y2="54822"/>
                      <a14:foregroundMark x1="70398" y1="58883" x2="70398" y2="58883"/>
                      <a14:foregroundMark x1="74763" y1="49746" x2="74763" y2="49746"/>
                      <a14:foregroundMark x1="76091" y1="43147" x2="76091" y2="43147"/>
                      <a14:foregroundMark x1="77419" y1="39594" x2="77419" y2="39594"/>
                      <a14:foregroundMark x1="79886" y1="37056" x2="79886" y2="37056"/>
                      <a14:foregroundMark x1="81973" y1="31980" x2="81973" y2="31980"/>
                      <a14:foregroundMark x1="85199" y1="26904" x2="85199" y2="26904"/>
                      <a14:foregroundMark x1="89374" y1="23350" x2="89374" y2="23350"/>
                      <a14:foregroundMark x1="92410" y1="22335" x2="92410" y2="22335"/>
                      <a14:foregroundMark x1="93738" y1="18782" x2="93738" y2="18782"/>
                      <a14:foregroundMark x1="95636" y1="17259" x2="95636" y2="17259"/>
                      <a14:foregroundMark x1="97723" y1="14721" x2="97723" y2="14721"/>
                      <a14:foregroundMark x1="87476" y1="25381" x2="87476" y2="25381"/>
                      <a14:foregroundMark x1="83491" y1="30964" x2="83491" y2="30964"/>
                      <a14:foregroundMark x1="51233" y1="54822" x2="51233" y2="54822"/>
                      <a14:foregroundMark x1="49526" y1="50761" x2="49526" y2="50761"/>
                      <a14:foregroundMark x1="49526" y1="57868" x2="49526" y2="57868"/>
                      <a14:foregroundMark x1="48767" y1="56853" x2="48767" y2="56853"/>
                      <a14:foregroundMark x1="50664" y1="39086" x2="50664" y2="39086"/>
                      <a14:foregroundMark x1="50474" y1="42132" x2="50474" y2="42132"/>
                      <a14:foregroundMark x1="49336" y1="45178" x2="49336" y2="45178"/>
                      <a14:foregroundMark x1="48008" y1="30964" x2="48008" y2="30964"/>
                      <a14:foregroundMark x1="47249" y1="35025" x2="47249" y2="35025"/>
                      <a14:foregroundMark x1="46110" y1="40609" x2="46110" y2="40609"/>
                      <a14:foregroundMark x1="45731" y1="43655" x2="45731" y2="43655"/>
                      <a14:foregroundMark x1="46110" y1="53807" x2="46110" y2="53807"/>
                      <a14:foregroundMark x1="47249" y1="51777" x2="47249" y2="51777"/>
                      <a14:foregroundMark x1="45541" y1="19289" x2="45541" y2="19289"/>
                      <a14:foregroundMark x1="44782" y1="25381" x2="44782" y2="25381"/>
                      <a14:foregroundMark x1="43643" y1="32487" x2="43643" y2="32487"/>
                      <a14:foregroundMark x1="42505" y1="38579" x2="42505" y2="38579"/>
                      <a14:foregroundMark x1="44592" y1="39594" x2="44592" y2="39594"/>
                      <a14:foregroundMark x1="38330" y1="38579" x2="38330" y2="38579"/>
                      <a14:foregroundMark x1="40038" y1="38579" x2="40038" y2="38579"/>
                      <a14:foregroundMark x1="42125" y1="43147" x2="42125" y2="43147"/>
                      <a14:foregroundMark x1="43264" y1="48223" x2="43264" y2="48223"/>
                      <a14:foregroundMark x1="44402" y1="50254" x2="44402" y2="50254"/>
                      <a14:foregroundMark x1="37192" y1="47716" x2="37192" y2="47716"/>
                      <a14:foregroundMark x1="37571" y1="54822" x2="37571" y2="54822"/>
                      <a14:foregroundMark x1="38899" y1="53807" x2="38899" y2="53807"/>
                      <a14:foregroundMark x1="35674" y1="47716" x2="35674" y2="47716"/>
                      <a14:foregroundMark x1="34345" y1="50254" x2="34345" y2="50254"/>
                      <a14:foregroundMark x1="35104" y1="41624" x2="35104" y2="41624"/>
                      <a14:foregroundMark x1="35484" y1="38579" x2="35484" y2="38579"/>
                      <a14:foregroundMark x1="32638" y1="47716" x2="32638" y2="47716"/>
                      <a14:foregroundMark x1="31689" y1="51777" x2="31689" y2="51777"/>
                      <a14:foregroundMark x1="30930" y1="46193" x2="30930" y2="46193"/>
                      <a14:foregroundMark x1="31879" y1="38579" x2="31879" y2="38579"/>
                      <a14:foregroundMark x1="32448" y1="35533" x2="32448" y2="355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6044" y="41842458"/>
          <a:ext cx="1939985" cy="711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256307</xdr:colOff>
      <xdr:row>315</xdr:row>
      <xdr:rowOff>15585</xdr:rowOff>
    </xdr:from>
    <xdr:to>
      <xdr:col>12</xdr:col>
      <xdr:colOff>66156</xdr:colOff>
      <xdr:row>320</xdr:row>
      <xdr:rowOff>34635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645" b="100000" l="0" r="100000">
                      <a14:foregroundMark x1="58254" y1="23350" x2="58254" y2="23350"/>
                      <a14:foregroundMark x1="59962" y1="23350" x2="59962" y2="23350"/>
                      <a14:foregroundMark x1="60342" y1="23350" x2="60342" y2="23350"/>
                      <a14:foregroundMark x1="61860" y1="22335" x2="61860" y2="22335"/>
                      <a14:foregroundMark x1="62808" y1="21320" x2="62808" y2="21320"/>
                      <a14:foregroundMark x1="64137" y1="21320" x2="64137" y2="21320"/>
                      <a14:foregroundMark x1="66414" y1="20305" x2="66414" y2="20305"/>
                      <a14:foregroundMark x1="63567" y1="28934" x2="63567" y2="28934"/>
                      <a14:foregroundMark x1="62808" y1="35025" x2="62808" y2="35025"/>
                      <a14:foregroundMark x1="62808" y1="38579" x2="62808" y2="38579"/>
                      <a14:foregroundMark x1="62808" y1="45685" x2="62808" y2="45685"/>
                      <a14:foregroundMark x1="62429" y1="55838" x2="62429" y2="55838"/>
                      <a14:foregroundMark x1="61670" y1="50761" x2="61670" y2="50761"/>
                      <a14:foregroundMark x1="61860" y1="58376" x2="61860" y2="58376"/>
                      <a14:foregroundMark x1="56167" y1="42132" x2="56167" y2="42132"/>
                      <a14:foregroundMark x1="58254" y1="41117" x2="58254" y2="41117"/>
                      <a14:foregroundMark x1="60152" y1="39086" x2="60152" y2="39086"/>
                      <a14:foregroundMark x1="61101" y1="37563" x2="61101" y2="37563"/>
                      <a14:foregroundMark x1="67742" y1="38579" x2="67742" y2="38579"/>
                      <a14:foregroundMark x1="69260" y1="39086" x2="69260" y2="39086"/>
                      <a14:foregroundMark x1="70398" y1="40609" x2="70398" y2="40609"/>
                      <a14:foregroundMark x1="72106" y1="29949" x2="72106" y2="29949"/>
                      <a14:foregroundMark x1="71347" y1="34518" x2="71347" y2="34518"/>
                      <a14:foregroundMark x1="71537" y1="46193" x2="71537" y2="46193"/>
                      <a14:foregroundMark x1="72296" y1="49239" x2="72296" y2="49239"/>
                      <a14:foregroundMark x1="74004" y1="54822" x2="74004" y2="54822"/>
                      <a14:foregroundMark x1="70778" y1="52792" x2="70778" y2="52792"/>
                      <a14:foregroundMark x1="70778" y1="54822" x2="70778" y2="54822"/>
                      <a14:foregroundMark x1="70398" y1="58883" x2="70398" y2="58883"/>
                      <a14:foregroundMark x1="74763" y1="49746" x2="74763" y2="49746"/>
                      <a14:foregroundMark x1="76091" y1="43147" x2="76091" y2="43147"/>
                      <a14:foregroundMark x1="77419" y1="39594" x2="77419" y2="39594"/>
                      <a14:foregroundMark x1="79886" y1="37056" x2="79886" y2="37056"/>
                      <a14:foregroundMark x1="81973" y1="31980" x2="81973" y2="31980"/>
                      <a14:foregroundMark x1="85199" y1="26904" x2="85199" y2="26904"/>
                      <a14:foregroundMark x1="89374" y1="23350" x2="89374" y2="23350"/>
                      <a14:foregroundMark x1="92410" y1="22335" x2="92410" y2="22335"/>
                      <a14:foregroundMark x1="93738" y1="18782" x2="93738" y2="18782"/>
                      <a14:foregroundMark x1="95636" y1="17259" x2="95636" y2="17259"/>
                      <a14:foregroundMark x1="97723" y1="14721" x2="97723" y2="14721"/>
                      <a14:foregroundMark x1="87476" y1="25381" x2="87476" y2="25381"/>
                      <a14:foregroundMark x1="83491" y1="30964" x2="83491" y2="30964"/>
                      <a14:foregroundMark x1="51233" y1="54822" x2="51233" y2="54822"/>
                      <a14:foregroundMark x1="49526" y1="50761" x2="49526" y2="50761"/>
                      <a14:foregroundMark x1="49526" y1="57868" x2="49526" y2="57868"/>
                      <a14:foregroundMark x1="48767" y1="56853" x2="48767" y2="56853"/>
                      <a14:foregroundMark x1="50664" y1="39086" x2="50664" y2="39086"/>
                      <a14:foregroundMark x1="50474" y1="42132" x2="50474" y2="42132"/>
                      <a14:foregroundMark x1="49336" y1="45178" x2="49336" y2="45178"/>
                      <a14:foregroundMark x1="48008" y1="30964" x2="48008" y2="30964"/>
                      <a14:foregroundMark x1="47249" y1="35025" x2="47249" y2="35025"/>
                      <a14:foregroundMark x1="46110" y1="40609" x2="46110" y2="40609"/>
                      <a14:foregroundMark x1="45731" y1="43655" x2="45731" y2="43655"/>
                      <a14:foregroundMark x1="46110" y1="53807" x2="46110" y2="53807"/>
                      <a14:foregroundMark x1="47249" y1="51777" x2="47249" y2="51777"/>
                      <a14:foregroundMark x1="45541" y1="19289" x2="45541" y2="19289"/>
                      <a14:foregroundMark x1="44782" y1="25381" x2="44782" y2="25381"/>
                      <a14:foregroundMark x1="43643" y1="32487" x2="43643" y2="32487"/>
                      <a14:foregroundMark x1="42505" y1="38579" x2="42505" y2="38579"/>
                      <a14:foregroundMark x1="44592" y1="39594" x2="44592" y2="39594"/>
                      <a14:foregroundMark x1="38330" y1="38579" x2="38330" y2="38579"/>
                      <a14:foregroundMark x1="40038" y1="38579" x2="40038" y2="38579"/>
                      <a14:foregroundMark x1="42125" y1="43147" x2="42125" y2="43147"/>
                      <a14:foregroundMark x1="43264" y1="48223" x2="43264" y2="48223"/>
                      <a14:foregroundMark x1="44402" y1="50254" x2="44402" y2="50254"/>
                      <a14:foregroundMark x1="37192" y1="47716" x2="37192" y2="47716"/>
                      <a14:foregroundMark x1="37571" y1="54822" x2="37571" y2="54822"/>
                      <a14:foregroundMark x1="38899" y1="53807" x2="38899" y2="53807"/>
                      <a14:foregroundMark x1="35674" y1="47716" x2="35674" y2="47716"/>
                      <a14:foregroundMark x1="34345" y1="50254" x2="34345" y2="50254"/>
                      <a14:foregroundMark x1="35104" y1="41624" x2="35104" y2="41624"/>
                      <a14:foregroundMark x1="35484" y1="38579" x2="35484" y2="38579"/>
                      <a14:foregroundMark x1="32638" y1="47716" x2="32638" y2="47716"/>
                      <a14:foregroundMark x1="31689" y1="51777" x2="31689" y2="51777"/>
                      <a14:foregroundMark x1="30930" y1="46193" x2="30930" y2="46193"/>
                      <a14:foregroundMark x1="31879" y1="38579" x2="31879" y2="38579"/>
                      <a14:foregroundMark x1="32448" y1="35533" x2="32448" y2="355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3807" y="47553994"/>
          <a:ext cx="1939985" cy="711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200890</xdr:colOff>
      <xdr:row>339</xdr:row>
      <xdr:rowOff>29439</xdr:rowOff>
    </xdr:from>
    <xdr:to>
      <xdr:col>12</xdr:col>
      <xdr:colOff>10739</xdr:colOff>
      <xdr:row>344</xdr:row>
      <xdr:rowOff>48489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645" b="100000" l="0" r="100000">
                      <a14:foregroundMark x1="58254" y1="23350" x2="58254" y2="23350"/>
                      <a14:foregroundMark x1="59962" y1="23350" x2="59962" y2="23350"/>
                      <a14:foregroundMark x1="60342" y1="23350" x2="60342" y2="23350"/>
                      <a14:foregroundMark x1="61860" y1="22335" x2="61860" y2="22335"/>
                      <a14:foregroundMark x1="62808" y1="21320" x2="62808" y2="21320"/>
                      <a14:foregroundMark x1="64137" y1="21320" x2="64137" y2="21320"/>
                      <a14:foregroundMark x1="66414" y1="20305" x2="66414" y2="20305"/>
                      <a14:foregroundMark x1="63567" y1="28934" x2="63567" y2="28934"/>
                      <a14:foregroundMark x1="62808" y1="35025" x2="62808" y2="35025"/>
                      <a14:foregroundMark x1="62808" y1="38579" x2="62808" y2="38579"/>
                      <a14:foregroundMark x1="62808" y1="45685" x2="62808" y2="45685"/>
                      <a14:foregroundMark x1="62429" y1="55838" x2="62429" y2="55838"/>
                      <a14:foregroundMark x1="61670" y1="50761" x2="61670" y2="50761"/>
                      <a14:foregroundMark x1="61860" y1="58376" x2="61860" y2="58376"/>
                      <a14:foregroundMark x1="56167" y1="42132" x2="56167" y2="42132"/>
                      <a14:foregroundMark x1="58254" y1="41117" x2="58254" y2="41117"/>
                      <a14:foregroundMark x1="60152" y1="39086" x2="60152" y2="39086"/>
                      <a14:foregroundMark x1="61101" y1="37563" x2="61101" y2="37563"/>
                      <a14:foregroundMark x1="67742" y1="38579" x2="67742" y2="38579"/>
                      <a14:foregroundMark x1="69260" y1="39086" x2="69260" y2="39086"/>
                      <a14:foregroundMark x1="70398" y1="40609" x2="70398" y2="40609"/>
                      <a14:foregroundMark x1="72106" y1="29949" x2="72106" y2="29949"/>
                      <a14:foregroundMark x1="71347" y1="34518" x2="71347" y2="34518"/>
                      <a14:foregroundMark x1="71537" y1="46193" x2="71537" y2="46193"/>
                      <a14:foregroundMark x1="72296" y1="49239" x2="72296" y2="49239"/>
                      <a14:foregroundMark x1="74004" y1="54822" x2="74004" y2="54822"/>
                      <a14:foregroundMark x1="70778" y1="52792" x2="70778" y2="52792"/>
                      <a14:foregroundMark x1="70778" y1="54822" x2="70778" y2="54822"/>
                      <a14:foregroundMark x1="70398" y1="58883" x2="70398" y2="58883"/>
                      <a14:foregroundMark x1="74763" y1="49746" x2="74763" y2="49746"/>
                      <a14:foregroundMark x1="76091" y1="43147" x2="76091" y2="43147"/>
                      <a14:foregroundMark x1="77419" y1="39594" x2="77419" y2="39594"/>
                      <a14:foregroundMark x1="79886" y1="37056" x2="79886" y2="37056"/>
                      <a14:foregroundMark x1="81973" y1="31980" x2="81973" y2="31980"/>
                      <a14:foregroundMark x1="85199" y1="26904" x2="85199" y2="26904"/>
                      <a14:foregroundMark x1="89374" y1="23350" x2="89374" y2="23350"/>
                      <a14:foregroundMark x1="92410" y1="22335" x2="92410" y2="22335"/>
                      <a14:foregroundMark x1="93738" y1="18782" x2="93738" y2="18782"/>
                      <a14:foregroundMark x1="95636" y1="17259" x2="95636" y2="17259"/>
                      <a14:foregroundMark x1="97723" y1="14721" x2="97723" y2="14721"/>
                      <a14:foregroundMark x1="87476" y1="25381" x2="87476" y2="25381"/>
                      <a14:foregroundMark x1="83491" y1="30964" x2="83491" y2="30964"/>
                      <a14:foregroundMark x1="51233" y1="54822" x2="51233" y2="54822"/>
                      <a14:foregroundMark x1="49526" y1="50761" x2="49526" y2="50761"/>
                      <a14:foregroundMark x1="49526" y1="57868" x2="49526" y2="57868"/>
                      <a14:foregroundMark x1="48767" y1="56853" x2="48767" y2="56853"/>
                      <a14:foregroundMark x1="50664" y1="39086" x2="50664" y2="39086"/>
                      <a14:foregroundMark x1="50474" y1="42132" x2="50474" y2="42132"/>
                      <a14:foregroundMark x1="49336" y1="45178" x2="49336" y2="45178"/>
                      <a14:foregroundMark x1="48008" y1="30964" x2="48008" y2="30964"/>
                      <a14:foregroundMark x1="47249" y1="35025" x2="47249" y2="35025"/>
                      <a14:foregroundMark x1="46110" y1="40609" x2="46110" y2="40609"/>
                      <a14:foregroundMark x1="45731" y1="43655" x2="45731" y2="43655"/>
                      <a14:foregroundMark x1="46110" y1="53807" x2="46110" y2="53807"/>
                      <a14:foregroundMark x1="47249" y1="51777" x2="47249" y2="51777"/>
                      <a14:foregroundMark x1="45541" y1="19289" x2="45541" y2="19289"/>
                      <a14:foregroundMark x1="44782" y1="25381" x2="44782" y2="25381"/>
                      <a14:foregroundMark x1="43643" y1="32487" x2="43643" y2="32487"/>
                      <a14:foregroundMark x1="42505" y1="38579" x2="42505" y2="38579"/>
                      <a14:foregroundMark x1="44592" y1="39594" x2="44592" y2="39594"/>
                      <a14:foregroundMark x1="38330" y1="38579" x2="38330" y2="38579"/>
                      <a14:foregroundMark x1="40038" y1="38579" x2="40038" y2="38579"/>
                      <a14:foregroundMark x1="42125" y1="43147" x2="42125" y2="43147"/>
                      <a14:foregroundMark x1="43264" y1="48223" x2="43264" y2="48223"/>
                      <a14:foregroundMark x1="44402" y1="50254" x2="44402" y2="50254"/>
                      <a14:foregroundMark x1="37192" y1="47716" x2="37192" y2="47716"/>
                      <a14:foregroundMark x1="37571" y1="54822" x2="37571" y2="54822"/>
                      <a14:foregroundMark x1="38899" y1="53807" x2="38899" y2="53807"/>
                      <a14:foregroundMark x1="35674" y1="47716" x2="35674" y2="47716"/>
                      <a14:foregroundMark x1="34345" y1="50254" x2="34345" y2="50254"/>
                      <a14:foregroundMark x1="35104" y1="41624" x2="35104" y2="41624"/>
                      <a14:foregroundMark x1="35484" y1="38579" x2="35484" y2="38579"/>
                      <a14:foregroundMark x1="32638" y1="47716" x2="32638" y2="47716"/>
                      <a14:foregroundMark x1="31689" y1="51777" x2="31689" y2="51777"/>
                      <a14:foregroundMark x1="30930" y1="46193" x2="30930" y2="46193"/>
                      <a14:foregroundMark x1="31879" y1="38579" x2="31879" y2="38579"/>
                      <a14:foregroundMark x1="32448" y1="35533" x2="32448" y2="355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8390" y="51100757"/>
          <a:ext cx="1939985" cy="711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214745</xdr:colOff>
      <xdr:row>365</xdr:row>
      <xdr:rowOff>43293</xdr:rowOff>
    </xdr:from>
    <xdr:to>
      <xdr:col>12</xdr:col>
      <xdr:colOff>24594</xdr:colOff>
      <xdr:row>370</xdr:row>
      <xdr:rowOff>62343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645" b="100000" l="0" r="100000">
                      <a14:foregroundMark x1="58254" y1="23350" x2="58254" y2="23350"/>
                      <a14:foregroundMark x1="59962" y1="23350" x2="59962" y2="23350"/>
                      <a14:foregroundMark x1="60342" y1="23350" x2="60342" y2="23350"/>
                      <a14:foregroundMark x1="61860" y1="22335" x2="61860" y2="22335"/>
                      <a14:foregroundMark x1="62808" y1="21320" x2="62808" y2="21320"/>
                      <a14:foregroundMark x1="64137" y1="21320" x2="64137" y2="21320"/>
                      <a14:foregroundMark x1="66414" y1="20305" x2="66414" y2="20305"/>
                      <a14:foregroundMark x1="63567" y1="28934" x2="63567" y2="28934"/>
                      <a14:foregroundMark x1="62808" y1="35025" x2="62808" y2="35025"/>
                      <a14:foregroundMark x1="62808" y1="38579" x2="62808" y2="38579"/>
                      <a14:foregroundMark x1="62808" y1="45685" x2="62808" y2="45685"/>
                      <a14:foregroundMark x1="62429" y1="55838" x2="62429" y2="55838"/>
                      <a14:foregroundMark x1="61670" y1="50761" x2="61670" y2="50761"/>
                      <a14:foregroundMark x1="61860" y1="58376" x2="61860" y2="58376"/>
                      <a14:foregroundMark x1="56167" y1="42132" x2="56167" y2="42132"/>
                      <a14:foregroundMark x1="58254" y1="41117" x2="58254" y2="41117"/>
                      <a14:foregroundMark x1="60152" y1="39086" x2="60152" y2="39086"/>
                      <a14:foregroundMark x1="61101" y1="37563" x2="61101" y2="37563"/>
                      <a14:foregroundMark x1="67742" y1="38579" x2="67742" y2="38579"/>
                      <a14:foregroundMark x1="69260" y1="39086" x2="69260" y2="39086"/>
                      <a14:foregroundMark x1="70398" y1="40609" x2="70398" y2="40609"/>
                      <a14:foregroundMark x1="72106" y1="29949" x2="72106" y2="29949"/>
                      <a14:foregroundMark x1="71347" y1="34518" x2="71347" y2="34518"/>
                      <a14:foregroundMark x1="71537" y1="46193" x2="71537" y2="46193"/>
                      <a14:foregroundMark x1="72296" y1="49239" x2="72296" y2="49239"/>
                      <a14:foregroundMark x1="74004" y1="54822" x2="74004" y2="54822"/>
                      <a14:foregroundMark x1="70778" y1="52792" x2="70778" y2="52792"/>
                      <a14:foregroundMark x1="70778" y1="54822" x2="70778" y2="54822"/>
                      <a14:foregroundMark x1="70398" y1="58883" x2="70398" y2="58883"/>
                      <a14:foregroundMark x1="74763" y1="49746" x2="74763" y2="49746"/>
                      <a14:foregroundMark x1="76091" y1="43147" x2="76091" y2="43147"/>
                      <a14:foregroundMark x1="77419" y1="39594" x2="77419" y2="39594"/>
                      <a14:foregroundMark x1="79886" y1="37056" x2="79886" y2="37056"/>
                      <a14:foregroundMark x1="81973" y1="31980" x2="81973" y2="31980"/>
                      <a14:foregroundMark x1="85199" y1="26904" x2="85199" y2="26904"/>
                      <a14:foregroundMark x1="89374" y1="23350" x2="89374" y2="23350"/>
                      <a14:foregroundMark x1="92410" y1="22335" x2="92410" y2="22335"/>
                      <a14:foregroundMark x1="93738" y1="18782" x2="93738" y2="18782"/>
                      <a14:foregroundMark x1="95636" y1="17259" x2="95636" y2="17259"/>
                      <a14:foregroundMark x1="97723" y1="14721" x2="97723" y2="14721"/>
                      <a14:foregroundMark x1="87476" y1="25381" x2="87476" y2="25381"/>
                      <a14:foregroundMark x1="83491" y1="30964" x2="83491" y2="30964"/>
                      <a14:foregroundMark x1="51233" y1="54822" x2="51233" y2="54822"/>
                      <a14:foregroundMark x1="49526" y1="50761" x2="49526" y2="50761"/>
                      <a14:foregroundMark x1="49526" y1="57868" x2="49526" y2="57868"/>
                      <a14:foregroundMark x1="48767" y1="56853" x2="48767" y2="56853"/>
                      <a14:foregroundMark x1="50664" y1="39086" x2="50664" y2="39086"/>
                      <a14:foregroundMark x1="50474" y1="42132" x2="50474" y2="42132"/>
                      <a14:foregroundMark x1="49336" y1="45178" x2="49336" y2="45178"/>
                      <a14:foregroundMark x1="48008" y1="30964" x2="48008" y2="30964"/>
                      <a14:foregroundMark x1="47249" y1="35025" x2="47249" y2="35025"/>
                      <a14:foregroundMark x1="46110" y1="40609" x2="46110" y2="40609"/>
                      <a14:foregroundMark x1="45731" y1="43655" x2="45731" y2="43655"/>
                      <a14:foregroundMark x1="46110" y1="53807" x2="46110" y2="53807"/>
                      <a14:foregroundMark x1="47249" y1="51777" x2="47249" y2="51777"/>
                      <a14:foregroundMark x1="45541" y1="19289" x2="45541" y2="19289"/>
                      <a14:foregroundMark x1="44782" y1="25381" x2="44782" y2="25381"/>
                      <a14:foregroundMark x1="43643" y1="32487" x2="43643" y2="32487"/>
                      <a14:foregroundMark x1="42505" y1="38579" x2="42505" y2="38579"/>
                      <a14:foregroundMark x1="44592" y1="39594" x2="44592" y2="39594"/>
                      <a14:foregroundMark x1="38330" y1="38579" x2="38330" y2="38579"/>
                      <a14:foregroundMark x1="40038" y1="38579" x2="40038" y2="38579"/>
                      <a14:foregroundMark x1="42125" y1="43147" x2="42125" y2="43147"/>
                      <a14:foregroundMark x1="43264" y1="48223" x2="43264" y2="48223"/>
                      <a14:foregroundMark x1="44402" y1="50254" x2="44402" y2="50254"/>
                      <a14:foregroundMark x1="37192" y1="47716" x2="37192" y2="47716"/>
                      <a14:foregroundMark x1="37571" y1="54822" x2="37571" y2="54822"/>
                      <a14:foregroundMark x1="38899" y1="53807" x2="38899" y2="53807"/>
                      <a14:foregroundMark x1="35674" y1="47716" x2="35674" y2="47716"/>
                      <a14:foregroundMark x1="34345" y1="50254" x2="34345" y2="50254"/>
                      <a14:foregroundMark x1="35104" y1="41624" x2="35104" y2="41624"/>
                      <a14:foregroundMark x1="35484" y1="38579" x2="35484" y2="38579"/>
                      <a14:foregroundMark x1="32638" y1="47716" x2="32638" y2="47716"/>
                      <a14:foregroundMark x1="31689" y1="51777" x2="31689" y2="51777"/>
                      <a14:foregroundMark x1="30930" y1="46193" x2="30930" y2="46193"/>
                      <a14:foregroundMark x1="31879" y1="38579" x2="31879" y2="38579"/>
                      <a14:foregroundMark x1="32448" y1="35533" x2="32448" y2="355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2245" y="54768748"/>
          <a:ext cx="1939985" cy="711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193963</xdr:colOff>
      <xdr:row>410</xdr:row>
      <xdr:rowOff>57148</xdr:rowOff>
    </xdr:from>
    <xdr:to>
      <xdr:col>12</xdr:col>
      <xdr:colOff>3812</xdr:colOff>
      <xdr:row>415</xdr:row>
      <xdr:rowOff>76198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645" b="100000" l="0" r="100000">
                      <a14:foregroundMark x1="58254" y1="23350" x2="58254" y2="23350"/>
                      <a14:foregroundMark x1="59962" y1="23350" x2="59962" y2="23350"/>
                      <a14:foregroundMark x1="60342" y1="23350" x2="60342" y2="23350"/>
                      <a14:foregroundMark x1="61860" y1="22335" x2="61860" y2="22335"/>
                      <a14:foregroundMark x1="62808" y1="21320" x2="62808" y2="21320"/>
                      <a14:foregroundMark x1="64137" y1="21320" x2="64137" y2="21320"/>
                      <a14:foregroundMark x1="66414" y1="20305" x2="66414" y2="20305"/>
                      <a14:foregroundMark x1="63567" y1="28934" x2="63567" y2="28934"/>
                      <a14:foregroundMark x1="62808" y1="35025" x2="62808" y2="35025"/>
                      <a14:foregroundMark x1="62808" y1="38579" x2="62808" y2="38579"/>
                      <a14:foregroundMark x1="62808" y1="45685" x2="62808" y2="45685"/>
                      <a14:foregroundMark x1="62429" y1="55838" x2="62429" y2="55838"/>
                      <a14:foregroundMark x1="61670" y1="50761" x2="61670" y2="50761"/>
                      <a14:foregroundMark x1="61860" y1="58376" x2="61860" y2="58376"/>
                      <a14:foregroundMark x1="56167" y1="42132" x2="56167" y2="42132"/>
                      <a14:foregroundMark x1="58254" y1="41117" x2="58254" y2="41117"/>
                      <a14:foregroundMark x1="60152" y1="39086" x2="60152" y2="39086"/>
                      <a14:foregroundMark x1="61101" y1="37563" x2="61101" y2="37563"/>
                      <a14:foregroundMark x1="67742" y1="38579" x2="67742" y2="38579"/>
                      <a14:foregroundMark x1="69260" y1="39086" x2="69260" y2="39086"/>
                      <a14:foregroundMark x1="70398" y1="40609" x2="70398" y2="40609"/>
                      <a14:foregroundMark x1="72106" y1="29949" x2="72106" y2="29949"/>
                      <a14:foregroundMark x1="71347" y1="34518" x2="71347" y2="34518"/>
                      <a14:foregroundMark x1="71537" y1="46193" x2="71537" y2="46193"/>
                      <a14:foregroundMark x1="72296" y1="49239" x2="72296" y2="49239"/>
                      <a14:foregroundMark x1="74004" y1="54822" x2="74004" y2="54822"/>
                      <a14:foregroundMark x1="70778" y1="52792" x2="70778" y2="52792"/>
                      <a14:foregroundMark x1="70778" y1="54822" x2="70778" y2="54822"/>
                      <a14:foregroundMark x1="70398" y1="58883" x2="70398" y2="58883"/>
                      <a14:foregroundMark x1="74763" y1="49746" x2="74763" y2="49746"/>
                      <a14:foregroundMark x1="76091" y1="43147" x2="76091" y2="43147"/>
                      <a14:foregroundMark x1="77419" y1="39594" x2="77419" y2="39594"/>
                      <a14:foregroundMark x1="79886" y1="37056" x2="79886" y2="37056"/>
                      <a14:foregroundMark x1="81973" y1="31980" x2="81973" y2="31980"/>
                      <a14:foregroundMark x1="85199" y1="26904" x2="85199" y2="26904"/>
                      <a14:foregroundMark x1="89374" y1="23350" x2="89374" y2="23350"/>
                      <a14:foregroundMark x1="92410" y1="22335" x2="92410" y2="22335"/>
                      <a14:foregroundMark x1="93738" y1="18782" x2="93738" y2="18782"/>
                      <a14:foregroundMark x1="95636" y1="17259" x2="95636" y2="17259"/>
                      <a14:foregroundMark x1="97723" y1="14721" x2="97723" y2="14721"/>
                      <a14:foregroundMark x1="87476" y1="25381" x2="87476" y2="25381"/>
                      <a14:foregroundMark x1="83491" y1="30964" x2="83491" y2="30964"/>
                      <a14:foregroundMark x1="51233" y1="54822" x2="51233" y2="54822"/>
                      <a14:foregroundMark x1="49526" y1="50761" x2="49526" y2="50761"/>
                      <a14:foregroundMark x1="49526" y1="57868" x2="49526" y2="57868"/>
                      <a14:foregroundMark x1="48767" y1="56853" x2="48767" y2="56853"/>
                      <a14:foregroundMark x1="50664" y1="39086" x2="50664" y2="39086"/>
                      <a14:foregroundMark x1="50474" y1="42132" x2="50474" y2="42132"/>
                      <a14:foregroundMark x1="49336" y1="45178" x2="49336" y2="45178"/>
                      <a14:foregroundMark x1="48008" y1="30964" x2="48008" y2="30964"/>
                      <a14:foregroundMark x1="47249" y1="35025" x2="47249" y2="35025"/>
                      <a14:foregroundMark x1="46110" y1="40609" x2="46110" y2="40609"/>
                      <a14:foregroundMark x1="45731" y1="43655" x2="45731" y2="43655"/>
                      <a14:foregroundMark x1="46110" y1="53807" x2="46110" y2="53807"/>
                      <a14:foregroundMark x1="47249" y1="51777" x2="47249" y2="51777"/>
                      <a14:foregroundMark x1="45541" y1="19289" x2="45541" y2="19289"/>
                      <a14:foregroundMark x1="44782" y1="25381" x2="44782" y2="25381"/>
                      <a14:foregroundMark x1="43643" y1="32487" x2="43643" y2="32487"/>
                      <a14:foregroundMark x1="42505" y1="38579" x2="42505" y2="38579"/>
                      <a14:foregroundMark x1="44592" y1="39594" x2="44592" y2="39594"/>
                      <a14:foregroundMark x1="38330" y1="38579" x2="38330" y2="38579"/>
                      <a14:foregroundMark x1="40038" y1="38579" x2="40038" y2="38579"/>
                      <a14:foregroundMark x1="42125" y1="43147" x2="42125" y2="43147"/>
                      <a14:foregroundMark x1="43264" y1="48223" x2="43264" y2="48223"/>
                      <a14:foregroundMark x1="44402" y1="50254" x2="44402" y2="50254"/>
                      <a14:foregroundMark x1="37192" y1="47716" x2="37192" y2="47716"/>
                      <a14:foregroundMark x1="37571" y1="54822" x2="37571" y2="54822"/>
                      <a14:foregroundMark x1="38899" y1="53807" x2="38899" y2="53807"/>
                      <a14:foregroundMark x1="35674" y1="47716" x2="35674" y2="47716"/>
                      <a14:foregroundMark x1="34345" y1="50254" x2="34345" y2="50254"/>
                      <a14:foregroundMark x1="35104" y1="41624" x2="35104" y2="41624"/>
                      <a14:foregroundMark x1="35484" y1="38579" x2="35484" y2="38579"/>
                      <a14:foregroundMark x1="32638" y1="47716" x2="32638" y2="47716"/>
                      <a14:foregroundMark x1="31689" y1="51777" x2="31689" y2="51777"/>
                      <a14:foregroundMark x1="30930" y1="46193" x2="30930" y2="46193"/>
                      <a14:foregroundMark x1="31879" y1="38579" x2="31879" y2="38579"/>
                      <a14:foregroundMark x1="32448" y1="35533" x2="32448" y2="355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1463" y="61865739"/>
          <a:ext cx="1939985" cy="711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103909</xdr:colOff>
      <xdr:row>444</xdr:row>
      <xdr:rowOff>36366</xdr:rowOff>
    </xdr:from>
    <xdr:to>
      <xdr:col>11</xdr:col>
      <xdr:colOff>745030</xdr:colOff>
      <xdr:row>449</xdr:row>
      <xdr:rowOff>55416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645" b="100000" l="0" r="100000">
                      <a14:foregroundMark x1="58254" y1="23350" x2="58254" y2="23350"/>
                      <a14:foregroundMark x1="59962" y1="23350" x2="59962" y2="23350"/>
                      <a14:foregroundMark x1="60342" y1="23350" x2="60342" y2="23350"/>
                      <a14:foregroundMark x1="61860" y1="22335" x2="61860" y2="22335"/>
                      <a14:foregroundMark x1="62808" y1="21320" x2="62808" y2="21320"/>
                      <a14:foregroundMark x1="64137" y1="21320" x2="64137" y2="21320"/>
                      <a14:foregroundMark x1="66414" y1="20305" x2="66414" y2="20305"/>
                      <a14:foregroundMark x1="63567" y1="28934" x2="63567" y2="28934"/>
                      <a14:foregroundMark x1="62808" y1="35025" x2="62808" y2="35025"/>
                      <a14:foregroundMark x1="62808" y1="38579" x2="62808" y2="38579"/>
                      <a14:foregroundMark x1="62808" y1="45685" x2="62808" y2="45685"/>
                      <a14:foregroundMark x1="62429" y1="55838" x2="62429" y2="55838"/>
                      <a14:foregroundMark x1="61670" y1="50761" x2="61670" y2="50761"/>
                      <a14:foregroundMark x1="61860" y1="58376" x2="61860" y2="58376"/>
                      <a14:foregroundMark x1="56167" y1="42132" x2="56167" y2="42132"/>
                      <a14:foregroundMark x1="58254" y1="41117" x2="58254" y2="41117"/>
                      <a14:foregroundMark x1="60152" y1="39086" x2="60152" y2="39086"/>
                      <a14:foregroundMark x1="61101" y1="37563" x2="61101" y2="37563"/>
                      <a14:foregroundMark x1="67742" y1="38579" x2="67742" y2="38579"/>
                      <a14:foregroundMark x1="69260" y1="39086" x2="69260" y2="39086"/>
                      <a14:foregroundMark x1="70398" y1="40609" x2="70398" y2="40609"/>
                      <a14:foregroundMark x1="72106" y1="29949" x2="72106" y2="29949"/>
                      <a14:foregroundMark x1="71347" y1="34518" x2="71347" y2="34518"/>
                      <a14:foregroundMark x1="71537" y1="46193" x2="71537" y2="46193"/>
                      <a14:foregroundMark x1="72296" y1="49239" x2="72296" y2="49239"/>
                      <a14:foregroundMark x1="74004" y1="54822" x2="74004" y2="54822"/>
                      <a14:foregroundMark x1="70778" y1="52792" x2="70778" y2="52792"/>
                      <a14:foregroundMark x1="70778" y1="54822" x2="70778" y2="54822"/>
                      <a14:foregroundMark x1="70398" y1="58883" x2="70398" y2="58883"/>
                      <a14:foregroundMark x1="74763" y1="49746" x2="74763" y2="49746"/>
                      <a14:foregroundMark x1="76091" y1="43147" x2="76091" y2="43147"/>
                      <a14:foregroundMark x1="77419" y1="39594" x2="77419" y2="39594"/>
                      <a14:foregroundMark x1="79886" y1="37056" x2="79886" y2="37056"/>
                      <a14:foregroundMark x1="81973" y1="31980" x2="81973" y2="31980"/>
                      <a14:foregroundMark x1="85199" y1="26904" x2="85199" y2="26904"/>
                      <a14:foregroundMark x1="89374" y1="23350" x2="89374" y2="23350"/>
                      <a14:foregroundMark x1="92410" y1="22335" x2="92410" y2="22335"/>
                      <a14:foregroundMark x1="93738" y1="18782" x2="93738" y2="18782"/>
                      <a14:foregroundMark x1="95636" y1="17259" x2="95636" y2="17259"/>
                      <a14:foregroundMark x1="97723" y1="14721" x2="97723" y2="14721"/>
                      <a14:foregroundMark x1="87476" y1="25381" x2="87476" y2="25381"/>
                      <a14:foregroundMark x1="83491" y1="30964" x2="83491" y2="30964"/>
                      <a14:foregroundMark x1="51233" y1="54822" x2="51233" y2="54822"/>
                      <a14:foregroundMark x1="49526" y1="50761" x2="49526" y2="50761"/>
                      <a14:foregroundMark x1="49526" y1="57868" x2="49526" y2="57868"/>
                      <a14:foregroundMark x1="48767" y1="56853" x2="48767" y2="56853"/>
                      <a14:foregroundMark x1="50664" y1="39086" x2="50664" y2="39086"/>
                      <a14:foregroundMark x1="50474" y1="42132" x2="50474" y2="42132"/>
                      <a14:foregroundMark x1="49336" y1="45178" x2="49336" y2="45178"/>
                      <a14:foregroundMark x1="48008" y1="30964" x2="48008" y2="30964"/>
                      <a14:foregroundMark x1="47249" y1="35025" x2="47249" y2="35025"/>
                      <a14:foregroundMark x1="46110" y1="40609" x2="46110" y2="40609"/>
                      <a14:foregroundMark x1="45731" y1="43655" x2="45731" y2="43655"/>
                      <a14:foregroundMark x1="46110" y1="53807" x2="46110" y2="53807"/>
                      <a14:foregroundMark x1="47249" y1="51777" x2="47249" y2="51777"/>
                      <a14:foregroundMark x1="45541" y1="19289" x2="45541" y2="19289"/>
                      <a14:foregroundMark x1="44782" y1="25381" x2="44782" y2="25381"/>
                      <a14:foregroundMark x1="43643" y1="32487" x2="43643" y2="32487"/>
                      <a14:foregroundMark x1="42505" y1="38579" x2="42505" y2="38579"/>
                      <a14:foregroundMark x1="44592" y1="39594" x2="44592" y2="39594"/>
                      <a14:foregroundMark x1="38330" y1="38579" x2="38330" y2="38579"/>
                      <a14:foregroundMark x1="40038" y1="38579" x2="40038" y2="38579"/>
                      <a14:foregroundMark x1="42125" y1="43147" x2="42125" y2="43147"/>
                      <a14:foregroundMark x1="43264" y1="48223" x2="43264" y2="48223"/>
                      <a14:foregroundMark x1="44402" y1="50254" x2="44402" y2="50254"/>
                      <a14:foregroundMark x1="37192" y1="47716" x2="37192" y2="47716"/>
                      <a14:foregroundMark x1="37571" y1="54822" x2="37571" y2="54822"/>
                      <a14:foregroundMark x1="38899" y1="53807" x2="38899" y2="53807"/>
                      <a14:foregroundMark x1="35674" y1="47716" x2="35674" y2="47716"/>
                      <a14:foregroundMark x1="34345" y1="50254" x2="34345" y2="50254"/>
                      <a14:foregroundMark x1="35104" y1="41624" x2="35104" y2="41624"/>
                      <a14:foregroundMark x1="35484" y1="38579" x2="35484" y2="38579"/>
                      <a14:foregroundMark x1="32638" y1="47716" x2="32638" y2="47716"/>
                      <a14:foregroundMark x1="31689" y1="51777" x2="31689" y2="51777"/>
                      <a14:foregroundMark x1="30930" y1="46193" x2="30930" y2="46193"/>
                      <a14:foregroundMark x1="31879" y1="38579" x2="31879" y2="38579"/>
                      <a14:foregroundMark x1="32448" y1="35533" x2="32448" y2="355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409" y="66763321"/>
          <a:ext cx="1939985" cy="711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515470</xdr:colOff>
      <xdr:row>224</xdr:row>
      <xdr:rowOff>89647</xdr:rowOff>
    </xdr:from>
    <xdr:to>
      <xdr:col>11</xdr:col>
      <xdr:colOff>433679</xdr:colOff>
      <xdr:row>226</xdr:row>
      <xdr:rowOff>165887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32794" y="38884412"/>
          <a:ext cx="1688738" cy="457240"/>
        </a:xfrm>
        <a:prstGeom prst="rect">
          <a:avLst/>
        </a:prstGeom>
      </xdr:spPr>
    </xdr:pic>
    <xdr:clientData/>
  </xdr:twoCellAnchor>
  <xdr:twoCellAnchor editAs="oneCell">
    <xdr:from>
      <xdr:col>8</xdr:col>
      <xdr:colOff>701488</xdr:colOff>
      <xdr:row>255</xdr:row>
      <xdr:rowOff>152400</xdr:rowOff>
    </xdr:from>
    <xdr:to>
      <xdr:col>10</xdr:col>
      <xdr:colOff>619697</xdr:colOff>
      <xdr:row>258</xdr:row>
      <xdr:rowOff>138993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01635" y="44012224"/>
          <a:ext cx="1688738" cy="457240"/>
        </a:xfrm>
        <a:prstGeom prst="rect">
          <a:avLst/>
        </a:prstGeom>
      </xdr:spPr>
    </xdr:pic>
    <xdr:clientData/>
  </xdr:twoCellAnchor>
  <xdr:twoCellAnchor editAs="oneCell">
    <xdr:from>
      <xdr:col>8</xdr:col>
      <xdr:colOff>697006</xdr:colOff>
      <xdr:row>286</xdr:row>
      <xdr:rowOff>136711</xdr:rowOff>
    </xdr:from>
    <xdr:to>
      <xdr:col>10</xdr:col>
      <xdr:colOff>615215</xdr:colOff>
      <xdr:row>289</xdr:row>
      <xdr:rowOff>123304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7153" y="48960740"/>
          <a:ext cx="1688738" cy="457240"/>
        </a:xfrm>
        <a:prstGeom prst="rect">
          <a:avLst/>
        </a:prstGeom>
      </xdr:spPr>
    </xdr:pic>
    <xdr:clientData/>
  </xdr:twoCellAnchor>
  <xdr:twoCellAnchor editAs="oneCell">
    <xdr:from>
      <xdr:col>9</xdr:col>
      <xdr:colOff>544605</xdr:colOff>
      <xdr:row>198</xdr:row>
      <xdr:rowOff>62754</xdr:rowOff>
    </xdr:from>
    <xdr:to>
      <xdr:col>11</xdr:col>
      <xdr:colOff>462814</xdr:colOff>
      <xdr:row>200</xdr:row>
      <xdr:rowOff>138994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61929" y="34240695"/>
          <a:ext cx="1688738" cy="457240"/>
        </a:xfrm>
        <a:prstGeom prst="rect">
          <a:avLst/>
        </a:prstGeom>
      </xdr:spPr>
    </xdr:pic>
    <xdr:clientData/>
  </xdr:twoCellAnchor>
  <xdr:twoCellAnchor editAs="oneCell">
    <xdr:from>
      <xdr:col>9</xdr:col>
      <xdr:colOff>562534</xdr:colOff>
      <xdr:row>171</xdr:row>
      <xdr:rowOff>47067</xdr:rowOff>
    </xdr:from>
    <xdr:to>
      <xdr:col>11</xdr:col>
      <xdr:colOff>480743</xdr:colOff>
      <xdr:row>173</xdr:row>
      <xdr:rowOff>123307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9858" y="29451302"/>
          <a:ext cx="1688738" cy="457240"/>
        </a:xfrm>
        <a:prstGeom prst="rect">
          <a:avLst/>
        </a:prstGeom>
      </xdr:spPr>
    </xdr:pic>
    <xdr:clientData/>
  </xdr:twoCellAnchor>
  <xdr:twoCellAnchor editAs="oneCell">
    <xdr:from>
      <xdr:col>8</xdr:col>
      <xdr:colOff>692523</xdr:colOff>
      <xdr:row>134</xdr:row>
      <xdr:rowOff>64997</xdr:rowOff>
    </xdr:from>
    <xdr:to>
      <xdr:col>10</xdr:col>
      <xdr:colOff>610732</xdr:colOff>
      <xdr:row>136</xdr:row>
      <xdr:rowOff>141237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2670" y="23193938"/>
          <a:ext cx="1688738" cy="457240"/>
        </a:xfrm>
        <a:prstGeom prst="rect">
          <a:avLst/>
        </a:prstGeom>
      </xdr:spPr>
    </xdr:pic>
    <xdr:clientData/>
  </xdr:twoCellAnchor>
  <xdr:twoCellAnchor editAs="oneCell">
    <xdr:from>
      <xdr:col>9</xdr:col>
      <xdr:colOff>486334</xdr:colOff>
      <xdr:row>105</xdr:row>
      <xdr:rowOff>82925</xdr:rowOff>
    </xdr:from>
    <xdr:to>
      <xdr:col>11</xdr:col>
      <xdr:colOff>404543</xdr:colOff>
      <xdr:row>107</xdr:row>
      <xdr:rowOff>159165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03658" y="18225249"/>
          <a:ext cx="1688738" cy="457240"/>
        </a:xfrm>
        <a:prstGeom prst="rect">
          <a:avLst/>
        </a:prstGeom>
      </xdr:spPr>
    </xdr:pic>
    <xdr:clientData/>
  </xdr:twoCellAnchor>
  <xdr:twoCellAnchor editAs="oneCell">
    <xdr:from>
      <xdr:col>9</xdr:col>
      <xdr:colOff>470645</xdr:colOff>
      <xdr:row>67</xdr:row>
      <xdr:rowOff>67237</xdr:rowOff>
    </xdr:from>
    <xdr:to>
      <xdr:col>11</xdr:col>
      <xdr:colOff>388854</xdr:colOff>
      <xdr:row>69</xdr:row>
      <xdr:rowOff>143477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87969" y="11519649"/>
          <a:ext cx="1688738" cy="457240"/>
        </a:xfrm>
        <a:prstGeom prst="rect">
          <a:avLst/>
        </a:prstGeom>
      </xdr:spPr>
    </xdr:pic>
    <xdr:clientData/>
  </xdr:twoCellAnchor>
  <xdr:twoCellAnchor editAs="oneCell">
    <xdr:from>
      <xdr:col>9</xdr:col>
      <xdr:colOff>544603</xdr:colOff>
      <xdr:row>30</xdr:row>
      <xdr:rowOff>118784</xdr:rowOff>
    </xdr:from>
    <xdr:to>
      <xdr:col>11</xdr:col>
      <xdr:colOff>462812</xdr:colOff>
      <xdr:row>33</xdr:row>
      <xdr:rowOff>105377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61927" y="5497608"/>
          <a:ext cx="1688738" cy="4572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553900</xdr:colOff>
      <xdr:row>115</xdr:row>
      <xdr:rowOff>57977</xdr:rowOff>
    </xdr:from>
    <xdr:to>
      <xdr:col>10</xdr:col>
      <xdr:colOff>599231</xdr:colOff>
      <xdr:row>117</xdr:row>
      <xdr:rowOff>183873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900" y="21965477"/>
          <a:ext cx="658244" cy="50689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357187</xdr:colOff>
      <xdr:row>157</xdr:row>
      <xdr:rowOff>104180</xdr:rowOff>
    </xdr:from>
    <xdr:to>
      <xdr:col>4</xdr:col>
      <xdr:colOff>246899</xdr:colOff>
      <xdr:row>161</xdr:row>
      <xdr:rowOff>141112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4101" y="30494883"/>
          <a:ext cx="1511939" cy="810838"/>
        </a:xfrm>
        <a:prstGeom prst="rect">
          <a:avLst/>
        </a:prstGeom>
      </xdr:spPr>
    </xdr:pic>
    <xdr:clientData/>
  </xdr:twoCellAnchor>
  <xdr:twoCellAnchor editAs="oneCell">
    <xdr:from>
      <xdr:col>10</xdr:col>
      <xdr:colOff>669726</xdr:colOff>
      <xdr:row>159</xdr:row>
      <xdr:rowOff>59532</xdr:rowOff>
    </xdr:from>
    <xdr:to>
      <xdr:col>11</xdr:col>
      <xdr:colOff>399653</xdr:colOff>
      <xdr:row>161</xdr:row>
      <xdr:rowOff>189387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49257" y="30837188"/>
          <a:ext cx="667544" cy="516808"/>
        </a:xfrm>
        <a:prstGeom prst="rect">
          <a:avLst/>
        </a:prstGeom>
      </xdr:spPr>
    </xdr:pic>
    <xdr:clientData/>
  </xdr:twoCellAnchor>
  <xdr:twoCellAnchor editAs="oneCell">
    <xdr:from>
      <xdr:col>2</xdr:col>
      <xdr:colOff>569117</xdr:colOff>
      <xdr:row>112</xdr:row>
      <xdr:rowOff>48221</xdr:rowOff>
    </xdr:from>
    <xdr:to>
      <xdr:col>4</xdr:col>
      <xdr:colOff>458829</xdr:colOff>
      <xdr:row>116</xdr:row>
      <xdr:rowOff>85153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6031" y="21702713"/>
          <a:ext cx="1511939" cy="810838"/>
        </a:xfrm>
        <a:prstGeom prst="rect">
          <a:avLst/>
        </a:prstGeom>
      </xdr:spPr>
    </xdr:pic>
    <xdr:clientData/>
  </xdr:twoCellAnchor>
  <xdr:twoCellAnchor editAs="oneCell">
    <xdr:from>
      <xdr:col>10</xdr:col>
      <xdr:colOff>881656</xdr:colOff>
      <xdr:row>114</xdr:row>
      <xdr:rowOff>3573</xdr:rowOff>
    </xdr:from>
    <xdr:to>
      <xdr:col>12</xdr:col>
      <xdr:colOff>75801</xdr:colOff>
      <xdr:row>116</xdr:row>
      <xdr:rowOff>133428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61187" y="22045018"/>
          <a:ext cx="667544" cy="516808"/>
        </a:xfrm>
        <a:prstGeom prst="rect">
          <a:avLst/>
        </a:prstGeom>
      </xdr:spPr>
    </xdr:pic>
    <xdr:clientData/>
  </xdr:twoCellAnchor>
  <xdr:twoCellAnchor editAs="oneCell">
    <xdr:from>
      <xdr:col>2</xdr:col>
      <xdr:colOff>18454</xdr:colOff>
      <xdr:row>69</xdr:row>
      <xdr:rowOff>167284</xdr:rowOff>
    </xdr:from>
    <xdr:to>
      <xdr:col>3</xdr:col>
      <xdr:colOff>339768</xdr:colOff>
      <xdr:row>74</xdr:row>
      <xdr:rowOff>10739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5368" y="13517167"/>
          <a:ext cx="1511939" cy="810838"/>
        </a:xfrm>
        <a:prstGeom prst="rect">
          <a:avLst/>
        </a:prstGeom>
      </xdr:spPr>
    </xdr:pic>
    <xdr:clientData/>
  </xdr:twoCellAnchor>
  <xdr:twoCellAnchor editAs="oneCell">
    <xdr:from>
      <xdr:col>12</xdr:col>
      <xdr:colOff>122633</xdr:colOff>
      <xdr:row>70</xdr:row>
      <xdr:rowOff>33339</xdr:rowOff>
    </xdr:from>
    <xdr:to>
      <xdr:col>12</xdr:col>
      <xdr:colOff>790177</xdr:colOff>
      <xdr:row>72</xdr:row>
      <xdr:rowOff>163193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75563" y="13576698"/>
          <a:ext cx="667544" cy="51680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438150</xdr:colOff>
      <xdr:row>77</xdr:row>
      <xdr:rowOff>9525</xdr:rowOff>
    </xdr:from>
    <xdr:ext cx="1225402" cy="774259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525" y="13134975"/>
          <a:ext cx="1225402" cy="774259"/>
        </a:xfrm>
        <a:prstGeom prst="rect">
          <a:avLst/>
        </a:prstGeom>
      </xdr:spPr>
    </xdr:pic>
    <xdr:clientData/>
  </xdr:oneCellAnchor>
  <xdr:oneCellAnchor>
    <xdr:from>
      <xdr:col>9</xdr:col>
      <xdr:colOff>638175</xdr:colOff>
      <xdr:row>48</xdr:row>
      <xdr:rowOff>57150</xdr:rowOff>
    </xdr:from>
    <xdr:ext cx="1225402" cy="774259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700" y="7839075"/>
          <a:ext cx="1225402" cy="774259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240888</xdr:colOff>
      <xdr:row>63</xdr:row>
      <xdr:rowOff>125814</xdr:rowOff>
    </xdr:from>
    <xdr:to>
      <xdr:col>11</xdr:col>
      <xdr:colOff>299357</xdr:colOff>
      <xdr:row>67</xdr:row>
      <xdr:rowOff>104146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75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9299" y="10181493"/>
          <a:ext cx="1310326" cy="645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784412</xdr:colOff>
      <xdr:row>89</xdr:row>
      <xdr:rowOff>67236</xdr:rowOff>
    </xdr:from>
    <xdr:to>
      <xdr:col>11</xdr:col>
      <xdr:colOff>223104</xdr:colOff>
      <xdr:row>94</xdr:row>
      <xdr:rowOff>101975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701" b="100000" l="0" r="100000">
                      <a14:foregroundMark x1="7143" y1="71769" x2="7143" y2="71769"/>
                      <a14:foregroundMark x1="13825" y1="72449" x2="13825" y2="72449"/>
                      <a14:foregroundMark x1="21659" y1="76190" x2="21659" y2="76190"/>
                      <a14:foregroundMark x1="28111" y1="77891" x2="28111" y2="77891"/>
                      <a14:foregroundMark x1="67742" y1="94558" x2="67742" y2="94558"/>
                      <a14:foregroundMark x1="71429" y1="94558" x2="71429" y2="94558"/>
                      <a14:foregroundMark x1="79724" y1="96599" x2="79724" y2="96599"/>
                      <a14:foregroundMark x1="43088" y1="77891" x2="43088" y2="77891"/>
                      <a14:foregroundMark x1="91014" y1="69048" x2="91014" y2="69048"/>
                      <a14:foregroundMark x1="90553" y1="60204" x2="90553" y2="60204"/>
                      <a14:foregroundMark x1="30645" y1="12245" x2="30645" y2="12245"/>
                      <a14:foregroundMark x1="37097" y1="12245" x2="37097" y2="12245"/>
                      <a14:foregroundMark x1="40092" y1="9864" x2="40092" y2="9864"/>
                      <a14:foregroundMark x1="43088" y1="11565" x2="43088" y2="11565"/>
                      <a14:foregroundMark x1="44931" y1="13265" x2="44931" y2="13265"/>
                      <a14:foregroundMark x1="59908" y1="33673" x2="59908" y2="33673"/>
                      <a14:foregroundMark x1="58065" y1="38776" x2="58065" y2="38776"/>
                      <a14:foregroundMark x1="55760" y1="43197" x2="55760" y2="43197"/>
                      <a14:foregroundMark x1="86406" y1="51361" x2="86406" y2="51361"/>
                      <a14:foregroundMark x1="89862" y1="54082" x2="89862" y2="54082"/>
                      <a14:foregroundMark x1="91705" y1="59184" x2="91705" y2="59184"/>
                      <a14:foregroundMark x1="91705" y1="65646" x2="91705" y2="65646"/>
                      <a14:foregroundMark x1="91705" y1="73469" x2="91705" y2="73469"/>
                      <a14:foregroundMark x1="89862" y1="77891" x2="89862" y2="7789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2088" y="14108207"/>
          <a:ext cx="1209222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863852</xdr:colOff>
      <xdr:row>272</xdr:row>
      <xdr:rowOff>14911</xdr:rowOff>
    </xdr:from>
    <xdr:to>
      <xdr:col>1</xdr:col>
      <xdr:colOff>1781176</xdr:colOff>
      <xdr:row>276</xdr:row>
      <xdr:rowOff>48429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8227" y="44201386"/>
          <a:ext cx="917324" cy="681218"/>
        </a:xfrm>
        <a:prstGeom prst="rect">
          <a:avLst/>
        </a:prstGeom>
      </xdr:spPr>
    </xdr:pic>
    <xdr:clientData/>
  </xdr:twoCellAnchor>
  <xdr:twoCellAnchor editAs="oneCell">
    <xdr:from>
      <xdr:col>9</xdr:col>
      <xdr:colOff>780256</xdr:colOff>
      <xdr:row>270</xdr:row>
      <xdr:rowOff>160696</xdr:rowOff>
    </xdr:from>
    <xdr:to>
      <xdr:col>10</xdr:col>
      <xdr:colOff>581025</xdr:colOff>
      <xdr:row>274</xdr:row>
      <xdr:rowOff>29804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28981" y="44023321"/>
          <a:ext cx="667544" cy="516808"/>
        </a:xfrm>
        <a:prstGeom prst="rect">
          <a:avLst/>
        </a:prstGeom>
      </xdr:spPr>
    </xdr:pic>
    <xdr:clientData/>
  </xdr:twoCellAnchor>
  <xdr:twoCellAnchor editAs="oneCell">
    <xdr:from>
      <xdr:col>1</xdr:col>
      <xdr:colOff>828675</xdr:colOff>
      <xdr:row>248</xdr:row>
      <xdr:rowOff>19050</xdr:rowOff>
    </xdr:from>
    <xdr:to>
      <xdr:col>1</xdr:col>
      <xdr:colOff>1745999</xdr:colOff>
      <xdr:row>252</xdr:row>
      <xdr:rowOff>52568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3050" y="40300275"/>
          <a:ext cx="917324" cy="68121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246</xdr:row>
      <xdr:rowOff>57150</xdr:rowOff>
    </xdr:from>
    <xdr:to>
      <xdr:col>10</xdr:col>
      <xdr:colOff>667544</xdr:colOff>
      <xdr:row>249</xdr:row>
      <xdr:rowOff>88183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5500" y="40014525"/>
          <a:ext cx="667544" cy="516808"/>
        </a:xfrm>
        <a:prstGeom prst="rect">
          <a:avLst/>
        </a:prstGeom>
      </xdr:spPr>
    </xdr:pic>
    <xdr:clientData/>
  </xdr:twoCellAnchor>
  <xdr:twoCellAnchor editAs="oneCell">
    <xdr:from>
      <xdr:col>9</xdr:col>
      <xdr:colOff>828675</xdr:colOff>
      <xdr:row>212</xdr:row>
      <xdr:rowOff>123825</xdr:rowOff>
    </xdr:from>
    <xdr:to>
      <xdr:col>10</xdr:col>
      <xdr:colOff>629444</xdr:colOff>
      <xdr:row>215</xdr:row>
      <xdr:rowOff>154858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77400" y="34556700"/>
          <a:ext cx="667544" cy="516808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914400</xdr:colOff>
      <xdr:row>213</xdr:row>
      <xdr:rowOff>95250</xdr:rowOff>
    </xdr:from>
    <xdr:to>
      <xdr:col>1</xdr:col>
      <xdr:colOff>1831724</xdr:colOff>
      <xdr:row>217</xdr:row>
      <xdr:rowOff>128768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8775" y="34690050"/>
          <a:ext cx="917324" cy="681218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176</xdr:row>
      <xdr:rowOff>9525</xdr:rowOff>
    </xdr:from>
    <xdr:to>
      <xdr:col>1</xdr:col>
      <xdr:colOff>1774574</xdr:colOff>
      <xdr:row>180</xdr:row>
      <xdr:rowOff>43043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1625" y="28594050"/>
          <a:ext cx="917324" cy="68121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175</xdr:row>
      <xdr:rowOff>0</xdr:rowOff>
    </xdr:from>
    <xdr:to>
      <xdr:col>10</xdr:col>
      <xdr:colOff>667544</xdr:colOff>
      <xdr:row>178</xdr:row>
      <xdr:rowOff>31033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5500" y="28422600"/>
          <a:ext cx="667544" cy="51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118</xdr:row>
      <xdr:rowOff>0</xdr:rowOff>
    </xdr:from>
    <xdr:to>
      <xdr:col>10</xdr:col>
      <xdr:colOff>667544</xdr:colOff>
      <xdr:row>121</xdr:row>
      <xdr:rowOff>31033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5500" y="19173825"/>
          <a:ext cx="667544" cy="516808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838200</xdr:colOff>
      <xdr:row>118</xdr:row>
      <xdr:rowOff>95250</xdr:rowOff>
    </xdr:from>
    <xdr:to>
      <xdr:col>1</xdr:col>
      <xdr:colOff>1755524</xdr:colOff>
      <xdr:row>122</xdr:row>
      <xdr:rowOff>128768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2575" y="19269075"/>
          <a:ext cx="917324" cy="681218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876300</xdr:colOff>
      <xdr:row>86</xdr:row>
      <xdr:rowOff>85725</xdr:rowOff>
    </xdr:from>
    <xdr:to>
      <xdr:col>1</xdr:col>
      <xdr:colOff>1793624</xdr:colOff>
      <xdr:row>90</xdr:row>
      <xdr:rowOff>119243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0675" y="14058900"/>
          <a:ext cx="917324" cy="68121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86</xdr:row>
      <xdr:rowOff>0</xdr:rowOff>
    </xdr:from>
    <xdr:to>
      <xdr:col>10</xdr:col>
      <xdr:colOff>667544</xdr:colOff>
      <xdr:row>89</xdr:row>
      <xdr:rowOff>31033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5500" y="13973175"/>
          <a:ext cx="667544" cy="51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57</xdr:row>
      <xdr:rowOff>0</xdr:rowOff>
    </xdr:from>
    <xdr:to>
      <xdr:col>10</xdr:col>
      <xdr:colOff>667544</xdr:colOff>
      <xdr:row>60</xdr:row>
      <xdr:rowOff>31033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5500" y="9258300"/>
          <a:ext cx="667544" cy="516808"/>
        </a:xfrm>
        <a:prstGeom prst="rect">
          <a:avLst/>
        </a:prstGeom>
      </xdr:spPr>
    </xdr:pic>
    <xdr:clientData/>
  </xdr:twoCellAnchor>
  <xdr:twoCellAnchor editAs="oneCell">
    <xdr:from>
      <xdr:col>1</xdr:col>
      <xdr:colOff>1019175</xdr:colOff>
      <xdr:row>57</xdr:row>
      <xdr:rowOff>114300</xdr:rowOff>
    </xdr:from>
    <xdr:to>
      <xdr:col>1</xdr:col>
      <xdr:colOff>1936499</xdr:colOff>
      <xdr:row>61</xdr:row>
      <xdr:rowOff>147818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3550" y="9372600"/>
          <a:ext cx="917324" cy="681218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18</xdr:row>
      <xdr:rowOff>133350</xdr:rowOff>
    </xdr:from>
    <xdr:to>
      <xdr:col>1</xdr:col>
      <xdr:colOff>1726949</xdr:colOff>
      <xdr:row>23</xdr:row>
      <xdr:rowOff>4943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3057525"/>
          <a:ext cx="917324" cy="68121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667544</xdr:colOff>
      <xdr:row>21</xdr:row>
      <xdr:rowOff>31033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5500" y="2924175"/>
          <a:ext cx="667544" cy="5168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104</xdr:row>
      <xdr:rowOff>57150</xdr:rowOff>
    </xdr:from>
    <xdr:to>
      <xdr:col>12</xdr:col>
      <xdr:colOff>48644</xdr:colOff>
      <xdr:row>106</xdr:row>
      <xdr:rowOff>183046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5700" y="19897725"/>
          <a:ext cx="658244" cy="506896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104</xdr:row>
      <xdr:rowOff>47625</xdr:rowOff>
    </xdr:from>
    <xdr:to>
      <xdr:col>4</xdr:col>
      <xdr:colOff>435429</xdr:colOff>
      <xdr:row>108</xdr:row>
      <xdr:rowOff>9525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19888200"/>
          <a:ext cx="1349829" cy="723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173181</xdr:colOff>
      <xdr:row>42</xdr:row>
      <xdr:rowOff>0</xdr:rowOff>
    </xdr:from>
    <xdr:to>
      <xdr:col>12</xdr:col>
      <xdr:colOff>831425</xdr:colOff>
      <xdr:row>44</xdr:row>
      <xdr:rowOff>125896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8636" y="8001000"/>
          <a:ext cx="658244" cy="506896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121228</xdr:colOff>
      <xdr:row>41</xdr:row>
      <xdr:rowOff>181839</xdr:rowOff>
    </xdr:from>
    <xdr:to>
      <xdr:col>4</xdr:col>
      <xdr:colOff>311727</xdr:colOff>
      <xdr:row>48</xdr:row>
      <xdr:rowOff>17317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864" y="7992339"/>
          <a:ext cx="2234045" cy="11170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521368</xdr:colOff>
      <xdr:row>58</xdr:row>
      <xdr:rowOff>80211</xdr:rowOff>
    </xdr:from>
    <xdr:to>
      <xdr:col>11</xdr:col>
      <xdr:colOff>100319</xdr:colOff>
      <xdr:row>61</xdr:row>
      <xdr:rowOff>61161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9026" y="11269579"/>
          <a:ext cx="932504" cy="552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481853</xdr:colOff>
      <xdr:row>36</xdr:row>
      <xdr:rowOff>16808</xdr:rowOff>
    </xdr:from>
    <xdr:to>
      <xdr:col>12</xdr:col>
      <xdr:colOff>593912</xdr:colOff>
      <xdr:row>40</xdr:row>
      <xdr:rowOff>145676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0177" y="6874808"/>
          <a:ext cx="1781735" cy="890868"/>
        </a:xfrm>
        <a:prstGeom prst="rect">
          <a:avLst/>
        </a:prstGeom>
      </xdr:spPr>
    </xdr:pic>
    <xdr:clientData/>
  </xdr:twoCellAnchor>
  <xdr:twoCellAnchor editAs="oneCell">
    <xdr:from>
      <xdr:col>9</xdr:col>
      <xdr:colOff>448236</xdr:colOff>
      <xdr:row>78</xdr:row>
      <xdr:rowOff>22411</xdr:rowOff>
    </xdr:from>
    <xdr:to>
      <xdr:col>11</xdr:col>
      <xdr:colOff>593912</xdr:colOff>
      <xdr:row>82</xdr:row>
      <xdr:rowOff>151279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7677" y="14881411"/>
          <a:ext cx="1781735" cy="890868"/>
        </a:xfrm>
        <a:prstGeom prst="rect">
          <a:avLst/>
        </a:prstGeom>
      </xdr:spPr>
    </xdr:pic>
    <xdr:clientData/>
  </xdr:twoCellAnchor>
  <xdr:twoCellAnchor editAs="oneCell">
    <xdr:from>
      <xdr:col>9</xdr:col>
      <xdr:colOff>560295</xdr:colOff>
      <xdr:row>121</xdr:row>
      <xdr:rowOff>11206</xdr:rowOff>
    </xdr:from>
    <xdr:to>
      <xdr:col>11</xdr:col>
      <xdr:colOff>705971</xdr:colOff>
      <xdr:row>125</xdr:row>
      <xdr:rowOff>140074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9736" y="23061706"/>
          <a:ext cx="1781735" cy="890868"/>
        </a:xfrm>
        <a:prstGeom prst="rect">
          <a:avLst/>
        </a:prstGeom>
      </xdr:spPr>
    </xdr:pic>
    <xdr:clientData/>
  </xdr:twoCellAnchor>
  <xdr:twoCellAnchor editAs="oneCell">
    <xdr:from>
      <xdr:col>9</xdr:col>
      <xdr:colOff>616324</xdr:colOff>
      <xdr:row>164</xdr:row>
      <xdr:rowOff>89647</xdr:rowOff>
    </xdr:from>
    <xdr:to>
      <xdr:col>11</xdr:col>
      <xdr:colOff>762000</xdr:colOff>
      <xdr:row>169</xdr:row>
      <xdr:rowOff>28015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765" y="31331647"/>
          <a:ext cx="1781735" cy="890868"/>
        </a:xfrm>
        <a:prstGeom prst="rect">
          <a:avLst/>
        </a:prstGeom>
      </xdr:spPr>
    </xdr:pic>
    <xdr:clientData/>
  </xdr:twoCellAnchor>
  <xdr:twoCellAnchor editAs="oneCell">
    <xdr:from>
      <xdr:col>3</xdr:col>
      <xdr:colOff>560293</xdr:colOff>
      <xdr:row>165</xdr:row>
      <xdr:rowOff>11206</xdr:rowOff>
    </xdr:from>
    <xdr:to>
      <xdr:col>5</xdr:col>
      <xdr:colOff>649942</xdr:colOff>
      <xdr:row>168</xdr:row>
      <xdr:rowOff>145678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4469" y="31443706"/>
          <a:ext cx="1411944" cy="705972"/>
        </a:xfrm>
        <a:prstGeom prst="rect">
          <a:avLst/>
        </a:prstGeom>
      </xdr:spPr>
    </xdr:pic>
    <xdr:clientData/>
  </xdr:twoCellAnchor>
  <xdr:twoCellAnchor editAs="oneCell">
    <xdr:from>
      <xdr:col>3</xdr:col>
      <xdr:colOff>638736</xdr:colOff>
      <xdr:row>122</xdr:row>
      <xdr:rowOff>22411</xdr:rowOff>
    </xdr:from>
    <xdr:to>
      <xdr:col>5</xdr:col>
      <xdr:colOff>728385</xdr:colOff>
      <xdr:row>125</xdr:row>
      <xdr:rowOff>156883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2912" y="23263411"/>
          <a:ext cx="1411944" cy="705972"/>
        </a:xfrm>
        <a:prstGeom prst="rect">
          <a:avLst/>
        </a:prstGeom>
      </xdr:spPr>
    </xdr:pic>
    <xdr:clientData/>
  </xdr:twoCellAnchor>
  <xdr:twoCellAnchor editAs="oneCell">
    <xdr:from>
      <xdr:col>3</xdr:col>
      <xdr:colOff>493060</xdr:colOff>
      <xdr:row>78</xdr:row>
      <xdr:rowOff>179294</xdr:rowOff>
    </xdr:from>
    <xdr:to>
      <xdr:col>5</xdr:col>
      <xdr:colOff>582709</xdr:colOff>
      <xdr:row>82</xdr:row>
      <xdr:rowOff>123266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7236" y="15038294"/>
          <a:ext cx="1411944" cy="705972"/>
        </a:xfrm>
        <a:prstGeom prst="rect">
          <a:avLst/>
        </a:prstGeom>
      </xdr:spPr>
    </xdr:pic>
    <xdr:clientData/>
  </xdr:twoCellAnchor>
  <xdr:twoCellAnchor editAs="oneCell">
    <xdr:from>
      <xdr:col>3</xdr:col>
      <xdr:colOff>493060</xdr:colOff>
      <xdr:row>36</xdr:row>
      <xdr:rowOff>156883</xdr:rowOff>
    </xdr:from>
    <xdr:to>
      <xdr:col>5</xdr:col>
      <xdr:colOff>582709</xdr:colOff>
      <xdr:row>40</xdr:row>
      <xdr:rowOff>100855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7236" y="7014883"/>
          <a:ext cx="1411944" cy="7059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45</xdr:row>
      <xdr:rowOff>66675</xdr:rowOff>
    </xdr:from>
    <xdr:to>
      <xdr:col>11</xdr:col>
      <xdr:colOff>648719</xdr:colOff>
      <xdr:row>47</xdr:row>
      <xdr:rowOff>192571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7650" y="8582025"/>
          <a:ext cx="658244" cy="506896"/>
        </a:xfrm>
        <a:prstGeom prst="rect">
          <a:avLst/>
        </a:prstGeom>
      </xdr:spPr>
    </xdr:pic>
    <xdr:clientData/>
  </xdr:twoCellAnchor>
  <xdr:twoCellAnchor editAs="oneCell">
    <xdr:from>
      <xdr:col>2</xdr:col>
      <xdr:colOff>2085975</xdr:colOff>
      <xdr:row>43</xdr:row>
      <xdr:rowOff>76199</xdr:rowOff>
    </xdr:from>
    <xdr:to>
      <xdr:col>6</xdr:col>
      <xdr:colOff>123825</xdr:colOff>
      <xdr:row>48</xdr:row>
      <xdr:rowOff>190499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8210549"/>
          <a:ext cx="2152650" cy="10763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819150</xdr:colOff>
      <xdr:row>54</xdr:row>
      <xdr:rowOff>0</xdr:rowOff>
    </xdr:from>
    <xdr:to>
      <xdr:col>10</xdr:col>
      <xdr:colOff>610619</xdr:colOff>
      <xdr:row>57</xdr:row>
      <xdr:rowOff>21121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10675" y="8686800"/>
          <a:ext cx="658244" cy="50689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847725</xdr:colOff>
      <xdr:row>76</xdr:row>
      <xdr:rowOff>180975</xdr:rowOff>
    </xdr:from>
    <xdr:to>
      <xdr:col>10</xdr:col>
      <xdr:colOff>639194</xdr:colOff>
      <xdr:row>80</xdr:row>
      <xdr:rowOff>2071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9250" y="12430125"/>
          <a:ext cx="658244" cy="5068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workbookViewId="0">
      <selection activeCell="H26" sqref="H26"/>
    </sheetView>
  </sheetViews>
  <sheetFormatPr defaultRowHeight="15" x14ac:dyDescent="0.25"/>
  <cols>
    <col min="2" max="2" width="30.140625" customWidth="1"/>
    <col min="5" max="5" width="12.28515625" customWidth="1"/>
    <col min="6" max="6" width="20.7109375" customWidth="1"/>
    <col min="7" max="7" width="13.28515625" bestFit="1" customWidth="1"/>
    <col min="8" max="8" width="11.85546875" customWidth="1"/>
    <col min="9" max="9" width="12.85546875" bestFit="1" customWidth="1"/>
    <col min="10" max="10" width="10.5703125" bestFit="1" customWidth="1"/>
    <col min="11" max="11" width="14.5703125" customWidth="1"/>
    <col min="12" max="13" width="11.5703125" bestFit="1" customWidth="1"/>
    <col min="15" max="15" width="14.5703125" customWidth="1"/>
    <col min="16" max="16" width="14" customWidth="1"/>
  </cols>
  <sheetData>
    <row r="1" spans="1:16" ht="15.75" x14ac:dyDescent="0.25">
      <c r="A1" s="374" t="s">
        <v>453</v>
      </c>
      <c r="B1" s="374"/>
      <c r="C1" s="374"/>
      <c r="D1" s="374"/>
      <c r="E1" s="374"/>
      <c r="F1" s="374"/>
    </row>
    <row r="2" spans="1:16" ht="15.75" x14ac:dyDescent="0.25">
      <c r="A2" s="374"/>
      <c r="B2" s="1434" t="s">
        <v>454</v>
      </c>
      <c r="C2" s="1434"/>
      <c r="D2" s="1434"/>
      <c r="E2" s="1434"/>
      <c r="F2" s="1434"/>
    </row>
    <row r="3" spans="1:16" ht="16.5" thickBot="1" x14ac:dyDescent="0.3">
      <c r="A3" s="374"/>
      <c r="B3" s="375"/>
      <c r="C3" s="375"/>
      <c r="D3" s="375"/>
      <c r="E3" s="375"/>
      <c r="F3" s="375"/>
    </row>
    <row r="4" spans="1:16" ht="16.5" thickBot="1" x14ac:dyDescent="0.3">
      <c r="A4" s="374"/>
      <c r="B4" s="376" t="s">
        <v>455</v>
      </c>
      <c r="C4" s="1435" t="s">
        <v>456</v>
      </c>
      <c r="D4" s="1436"/>
      <c r="E4" s="1436"/>
      <c r="F4" s="377" t="s">
        <v>457</v>
      </c>
      <c r="G4" s="378"/>
      <c r="H4" s="379"/>
      <c r="I4" s="380"/>
      <c r="J4" s="380"/>
      <c r="K4" s="380"/>
    </row>
    <row r="5" spans="1:16" ht="16.5" thickBot="1" x14ac:dyDescent="0.3">
      <c r="A5" s="381"/>
      <c r="B5" s="382" t="s">
        <v>458</v>
      </c>
      <c r="C5" s="1430" t="s">
        <v>459</v>
      </c>
      <c r="D5" s="1431"/>
      <c r="E5" s="1431"/>
      <c r="F5" s="383">
        <f>MO!F115+'MO-BFP'!G40+'MO-HRMO'!F59+'MO-PIWAS'!F164+'MO-COMELEC'!F43+'MO-Nutrition'!F54+'MO-Tourism'!F77+'MO-PNP'!F50+'MO-PNP'!F78+'MO-MVM'!G100</f>
        <v>2234236.0300000003</v>
      </c>
      <c r="G5" s="378"/>
      <c r="H5" s="379"/>
      <c r="I5" s="384"/>
      <c r="J5" s="379"/>
      <c r="K5" s="385"/>
      <c r="L5" s="378"/>
      <c r="M5" s="378"/>
      <c r="N5" s="386"/>
      <c r="O5" s="378"/>
      <c r="P5" s="378"/>
    </row>
    <row r="6" spans="1:16" ht="16.5" thickBot="1" x14ac:dyDescent="0.3">
      <c r="A6" s="381"/>
      <c r="B6" s="382" t="s">
        <v>460</v>
      </c>
      <c r="C6" s="1430" t="s">
        <v>461</v>
      </c>
      <c r="D6" s="1431"/>
      <c r="E6" s="1431"/>
      <c r="F6" s="387">
        <f>MPDO!F55+MPDO!F61+MPDO!F64+'MPDO-KALAHI'!F58+'MPDO-KALAHI'!F60+'MPDO-KALAHI'!F62</f>
        <v>264506</v>
      </c>
      <c r="H6" s="380"/>
      <c r="I6" s="388"/>
      <c r="J6" s="380"/>
      <c r="K6" s="241"/>
    </row>
    <row r="7" spans="1:16" ht="16.5" thickBot="1" x14ac:dyDescent="0.3">
      <c r="A7" s="381"/>
      <c r="B7" s="382" t="s">
        <v>462</v>
      </c>
      <c r="C7" s="1430" t="s">
        <v>1759</v>
      </c>
      <c r="D7" s="1431"/>
      <c r="E7" s="1431"/>
      <c r="F7" s="387">
        <f>MBO!F64</f>
        <v>65844.2</v>
      </c>
      <c r="G7" s="378"/>
      <c r="H7" s="380"/>
      <c r="I7" s="389"/>
      <c r="J7" s="380"/>
      <c r="K7" s="390"/>
    </row>
    <row r="8" spans="1:16" ht="16.5" thickBot="1" x14ac:dyDescent="0.3">
      <c r="A8" s="381"/>
      <c r="B8" s="382" t="s">
        <v>1757</v>
      </c>
      <c r="C8" s="1430" t="s">
        <v>1758</v>
      </c>
      <c r="D8" s="1431"/>
      <c r="E8" s="1431"/>
      <c r="F8" s="387">
        <f>MSWDO!F60+MSWDO!F84+MSWDO!F103+MSWDO!F121+'MSWDO(OSCA-PWD)'!F48+'MSWDO(OSCA-PWD)'!F83</f>
        <v>462439.08</v>
      </c>
      <c r="G8" s="386"/>
      <c r="H8" s="380"/>
      <c r="I8" s="388"/>
      <c r="J8" s="380"/>
      <c r="K8" s="241"/>
    </row>
    <row r="9" spans="1:16" ht="16.5" thickBot="1" x14ac:dyDescent="0.3">
      <c r="A9" s="381"/>
      <c r="B9" s="382" t="s">
        <v>464</v>
      </c>
      <c r="C9" s="1430" t="s">
        <v>465</v>
      </c>
      <c r="D9" s="1431"/>
      <c r="E9" s="1431"/>
      <c r="F9" s="391">
        <f>LCRO!F67</f>
        <v>653592.35</v>
      </c>
      <c r="G9" s="378"/>
      <c r="H9" s="380"/>
      <c r="I9" s="388"/>
      <c r="J9" s="380"/>
      <c r="K9" s="392"/>
    </row>
    <row r="10" spans="1:16" ht="16.5" thickBot="1" x14ac:dyDescent="0.3">
      <c r="A10" s="381"/>
      <c r="B10" s="382" t="s">
        <v>466</v>
      </c>
      <c r="C10" s="1430" t="s">
        <v>467</v>
      </c>
      <c r="D10" s="1431"/>
      <c r="E10" s="1431"/>
      <c r="F10" s="393">
        <f>'VM&amp;SB'!F32+'VM&amp;SB'!F78+'VM&amp;SB'!F115+'VM&amp;SB'!F154</f>
        <v>353740</v>
      </c>
      <c r="G10" s="378"/>
      <c r="H10" s="380"/>
      <c r="I10" s="394"/>
      <c r="J10" s="380"/>
      <c r="K10" s="378"/>
    </row>
    <row r="11" spans="1:16" ht="16.5" thickBot="1" x14ac:dyDescent="0.3">
      <c r="A11" s="381"/>
      <c r="B11" s="382" t="s">
        <v>468</v>
      </c>
      <c r="C11" s="1430" t="s">
        <v>463</v>
      </c>
      <c r="D11" s="1431"/>
      <c r="E11" s="1437"/>
      <c r="F11" s="387">
        <f>ACCTNG!F72</f>
        <v>360322.29</v>
      </c>
      <c r="G11" s="378"/>
      <c r="H11" s="380"/>
      <c r="J11" s="380"/>
      <c r="K11" s="380"/>
    </row>
    <row r="12" spans="1:16" ht="16.5" thickBot="1" x14ac:dyDescent="0.3">
      <c r="A12" s="381"/>
      <c r="B12" s="382" t="s">
        <v>469</v>
      </c>
      <c r="C12" s="1430" t="s">
        <v>470</v>
      </c>
      <c r="D12" s="1431"/>
      <c r="E12" s="1431"/>
      <c r="F12" s="393">
        <f>RHU!F39+RHU!F135+RHU!F182+RHU!F277+RHU!F316+RHU!F340+RHU!F366+RHU!F411+RHU!F445</f>
        <v>4411759.5999999996</v>
      </c>
      <c r="G12" s="378"/>
      <c r="H12" s="380"/>
      <c r="I12" s="394"/>
      <c r="J12" s="380"/>
      <c r="K12" s="380"/>
    </row>
    <row r="13" spans="1:16" ht="16.5" thickBot="1" x14ac:dyDescent="0.3">
      <c r="A13" s="381"/>
      <c r="B13" s="382" t="s">
        <v>471</v>
      </c>
      <c r="C13" s="1430" t="s">
        <v>472</v>
      </c>
      <c r="D13" s="1431"/>
      <c r="E13" s="1431"/>
      <c r="F13" s="387">
        <f>MAO!F31+MAO!F67+MAO!F105+MAO!F134+MAO!F171+MAO!F198+MAO!F224+MAO!F256+MAO!F287</f>
        <v>1370164.3</v>
      </c>
      <c r="G13" s="378"/>
      <c r="H13" s="380"/>
      <c r="I13" s="380"/>
      <c r="J13" s="380"/>
      <c r="K13" s="380"/>
    </row>
    <row r="14" spans="1:16" ht="16.5" thickBot="1" x14ac:dyDescent="0.3">
      <c r="A14" s="381"/>
      <c r="B14" s="382" t="s">
        <v>473</v>
      </c>
      <c r="C14" s="1430" t="s">
        <v>474</v>
      </c>
      <c r="D14" s="1431"/>
      <c r="E14" s="1431"/>
      <c r="F14" s="387">
        <f>ENGINEERING!G67+ENGINEERING!G110+ENGINEERING!G155</f>
        <v>654670</v>
      </c>
      <c r="H14" s="380"/>
      <c r="I14" s="380"/>
      <c r="J14" s="380"/>
      <c r="K14" s="380"/>
    </row>
    <row r="15" spans="1:16" ht="16.5" thickBot="1" x14ac:dyDescent="0.3">
      <c r="A15" s="381"/>
      <c r="B15" s="382" t="s">
        <v>475</v>
      </c>
      <c r="C15" s="1430" t="s">
        <v>476</v>
      </c>
      <c r="D15" s="1431"/>
      <c r="E15" s="1431"/>
      <c r="F15" s="387" t="e">
        <f>#REF!+#REF!</f>
        <v>#REF!</v>
      </c>
      <c r="H15" s="380"/>
      <c r="I15" s="380"/>
      <c r="J15" s="380"/>
      <c r="K15" s="380"/>
    </row>
    <row r="16" spans="1:16" ht="16.5" thickBot="1" x14ac:dyDescent="0.3">
      <c r="A16" s="381"/>
      <c r="B16" s="382" t="s">
        <v>1761</v>
      </c>
      <c r="C16" s="1430" t="s">
        <v>477</v>
      </c>
      <c r="D16" s="1431"/>
      <c r="E16" s="1431"/>
      <c r="F16" s="387">
        <f>ASSESSORS!F62</f>
        <v>248985</v>
      </c>
      <c r="H16" s="380"/>
      <c r="I16" s="380"/>
      <c r="J16" s="380"/>
      <c r="K16" s="380"/>
    </row>
    <row r="17" spans="1:11" ht="16.5" thickBot="1" x14ac:dyDescent="0.3">
      <c r="A17" s="381"/>
      <c r="B17" s="382" t="s">
        <v>478</v>
      </c>
      <c r="C17" s="1430" t="s">
        <v>479</v>
      </c>
      <c r="D17" s="1431"/>
      <c r="E17" s="1431"/>
      <c r="F17" s="395">
        <f>'LDRRMO Supplies'!F90</f>
        <v>255000</v>
      </c>
      <c r="G17" s="386"/>
      <c r="H17" s="380"/>
      <c r="I17" s="380"/>
      <c r="J17" s="380"/>
      <c r="K17" s="380"/>
    </row>
    <row r="18" spans="1:11" ht="16.5" thickBot="1" x14ac:dyDescent="0.3">
      <c r="A18" s="381"/>
      <c r="B18" s="382" t="s">
        <v>480</v>
      </c>
      <c r="C18" s="1430" t="s">
        <v>481</v>
      </c>
      <c r="D18" s="1431"/>
      <c r="E18" s="1431"/>
      <c r="F18" s="387">
        <f>MENRO!F17+MENRO!F56+MENRO!F85+MENRO!F117+MENRO!F174+MENRO!F212+MENRO!F246+MENRO!F271</f>
        <v>637164</v>
      </c>
      <c r="G18" s="378"/>
      <c r="H18" s="380"/>
      <c r="I18" s="380"/>
      <c r="J18" s="380"/>
      <c r="K18" s="380"/>
    </row>
    <row r="19" spans="1:11" ht="16.5" thickBot="1" x14ac:dyDescent="0.3">
      <c r="A19" s="381"/>
      <c r="B19" s="382"/>
      <c r="C19" s="396"/>
      <c r="D19" s="396"/>
      <c r="E19" s="396"/>
      <c r="F19" s="397"/>
      <c r="H19" s="380"/>
      <c r="I19" s="380"/>
      <c r="J19" s="380"/>
      <c r="K19" s="398"/>
    </row>
    <row r="20" spans="1:11" ht="16.5" thickBot="1" x14ac:dyDescent="0.3">
      <c r="A20" s="381"/>
      <c r="B20" s="382"/>
      <c r="C20" s="396"/>
      <c r="D20" s="396"/>
      <c r="E20" s="396"/>
      <c r="F20" s="397"/>
      <c r="H20" s="380"/>
      <c r="I20" s="380"/>
      <c r="J20" s="380"/>
      <c r="K20" s="392"/>
    </row>
    <row r="21" spans="1:11" ht="16.5" thickBot="1" x14ac:dyDescent="0.3">
      <c r="A21" s="381"/>
      <c r="B21" s="382" t="s">
        <v>482</v>
      </c>
      <c r="C21" s="396"/>
      <c r="D21" s="396"/>
      <c r="E21" s="396"/>
      <c r="F21" s="399" t="e">
        <f>SUM(F5:F20)</f>
        <v>#REF!</v>
      </c>
      <c r="H21" s="380"/>
      <c r="I21" s="380"/>
      <c r="J21" s="380"/>
      <c r="K21" s="392"/>
    </row>
    <row r="22" spans="1:11" ht="16.5" thickBot="1" x14ac:dyDescent="0.3">
      <c r="A22" s="381"/>
      <c r="B22" s="382"/>
      <c r="C22" s="396"/>
      <c r="D22" s="396"/>
      <c r="E22" s="396"/>
      <c r="F22" s="397"/>
      <c r="H22" s="380"/>
      <c r="I22" s="380"/>
      <c r="J22" s="380"/>
      <c r="K22" s="392"/>
    </row>
    <row r="23" spans="1:11" ht="16.5" thickBot="1" x14ac:dyDescent="0.3">
      <c r="A23" s="381"/>
      <c r="B23" s="382"/>
      <c r="C23" s="396"/>
      <c r="D23" s="396"/>
      <c r="E23" s="396"/>
      <c r="F23" s="397"/>
      <c r="H23" s="380"/>
      <c r="I23" s="380"/>
      <c r="J23" s="380"/>
      <c r="K23" s="392"/>
    </row>
    <row r="24" spans="1:11" x14ac:dyDescent="0.25">
      <c r="B24" s="287"/>
      <c r="C24" s="287"/>
      <c r="D24" s="287"/>
      <c r="E24" s="287"/>
      <c r="F24" s="287"/>
      <c r="H24" s="380"/>
      <c r="I24" s="380"/>
      <c r="J24" s="380"/>
      <c r="K24" s="379"/>
    </row>
    <row r="25" spans="1:11" ht="39" customHeight="1" x14ac:dyDescent="0.25">
      <c r="B25" s="1432" t="s">
        <v>483</v>
      </c>
      <c r="C25" s="1432"/>
      <c r="D25" s="1432"/>
      <c r="E25" s="1432"/>
      <c r="F25" s="1432"/>
      <c r="H25" s="380"/>
      <c r="I25" s="380"/>
      <c r="J25" s="380"/>
      <c r="K25" s="380"/>
    </row>
    <row r="26" spans="1:11" x14ac:dyDescent="0.25">
      <c r="B26" s="380"/>
      <c r="C26" s="380"/>
      <c r="D26" s="380"/>
      <c r="E26" s="380"/>
      <c r="F26" s="380"/>
      <c r="H26" s="400"/>
      <c r="I26" s="380"/>
      <c r="J26" s="380"/>
      <c r="K26" s="380"/>
    </row>
    <row r="27" spans="1:11" x14ac:dyDescent="0.25">
      <c r="B27" s="380"/>
      <c r="C27" s="380"/>
      <c r="D27" s="380"/>
      <c r="E27" s="380"/>
      <c r="F27" s="380"/>
      <c r="H27" s="400"/>
      <c r="I27" s="380"/>
      <c r="J27" s="380"/>
      <c r="K27" s="380"/>
    </row>
    <row r="28" spans="1:11" x14ac:dyDescent="0.25">
      <c r="B28" s="380"/>
      <c r="C28" s="380"/>
      <c r="D28" s="380"/>
      <c r="E28" s="380"/>
      <c r="F28" s="380"/>
      <c r="H28" s="380"/>
      <c r="I28" s="380"/>
      <c r="J28" s="380"/>
      <c r="K28" s="380"/>
    </row>
    <row r="29" spans="1:11" x14ac:dyDescent="0.25">
      <c r="B29" s="1433" t="s">
        <v>484</v>
      </c>
      <c r="C29" s="1433"/>
      <c r="F29" s="401" t="s">
        <v>69</v>
      </c>
    </row>
    <row r="30" spans="1:11" x14ac:dyDescent="0.25">
      <c r="B30" s="1429" t="s">
        <v>485</v>
      </c>
      <c r="C30" s="1429"/>
      <c r="F30" s="401" t="s">
        <v>486</v>
      </c>
    </row>
  </sheetData>
  <sheetProtection algorithmName="SHA-512" hashValue="NAxxJL97sAkJGkAB6J5y9cvoO/nlHt2fPAfTXfVjRqwAuE6MM97a3zrJt5R/pdWOW77QzX+SX/NtUujsdQh7mw==" saltValue="M9L3dUgAh1ZSMNAsKhZElQ==" spinCount="100000" sheet="1" objects="1" scenarios="1" selectLockedCells="1" selectUnlockedCells="1"/>
  <mergeCells count="19">
    <mergeCell ref="C14:E14"/>
    <mergeCell ref="B2:F2"/>
    <mergeCell ref="C4:E4"/>
    <mergeCell ref="C5:E5"/>
    <mergeCell ref="C6:E6"/>
    <mergeCell ref="C7:E7"/>
    <mergeCell ref="C8:E8"/>
    <mergeCell ref="C9:E9"/>
    <mergeCell ref="C10:E10"/>
    <mergeCell ref="C11:E11"/>
    <mergeCell ref="C12:E12"/>
    <mergeCell ref="C13:E13"/>
    <mergeCell ref="B30:C30"/>
    <mergeCell ref="C15:E15"/>
    <mergeCell ref="C16:E16"/>
    <mergeCell ref="C17:E17"/>
    <mergeCell ref="C18:E18"/>
    <mergeCell ref="B25:F25"/>
    <mergeCell ref="B29:C29"/>
  </mergeCells>
  <pageMargins left="0" right="0" top="1" bottom="1" header="0.3" footer="0.3"/>
  <pageSetup paperSize="256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2"/>
  <sheetViews>
    <sheetView tabSelected="1" topLeftCell="B61" zoomScaleNormal="100" zoomScaleSheetLayoutView="85" workbookViewId="0">
      <selection activeCell="H86" sqref="H86"/>
    </sheetView>
  </sheetViews>
  <sheetFormatPr defaultRowHeight="12.75" x14ac:dyDescent="0.2"/>
  <cols>
    <col min="1" max="1" width="10.7109375" style="1" customWidth="1"/>
    <col min="2" max="2" width="34.28515625" style="1" customWidth="1"/>
    <col min="3" max="3" width="13.85546875" style="1" customWidth="1"/>
    <col min="4" max="4" width="9.140625" style="1" customWidth="1"/>
    <col min="5" max="5" width="6.42578125" style="1" customWidth="1"/>
    <col min="6" max="6" width="17.7109375" style="1" customWidth="1"/>
    <col min="7" max="7" width="10.7109375" style="1" customWidth="1"/>
    <col min="8" max="8" width="12.28515625" style="1" bestFit="1" customWidth="1"/>
    <col min="9" max="9" width="10.7109375" style="1" customWidth="1"/>
    <col min="10" max="10" width="13" style="1" customWidth="1"/>
    <col min="11" max="11" width="10.7109375" style="1" customWidth="1"/>
    <col min="12" max="12" width="13.140625" style="1" customWidth="1"/>
    <col min="13" max="13" width="10.7109375" style="1" customWidth="1"/>
    <col min="14" max="14" width="13" style="1" customWidth="1"/>
    <col min="15" max="256" width="9.140625" style="5"/>
    <col min="257" max="257" width="10.7109375" style="5" customWidth="1"/>
    <col min="258" max="258" width="34.28515625" style="5" customWidth="1"/>
    <col min="259" max="259" width="13.85546875" style="5" customWidth="1"/>
    <col min="260" max="260" width="7.7109375" style="5" customWidth="1"/>
    <col min="261" max="261" width="6.42578125" style="5" customWidth="1"/>
    <col min="262" max="262" width="17.7109375" style="5" customWidth="1"/>
    <col min="263" max="263" width="10.7109375" style="5" customWidth="1"/>
    <col min="264" max="264" width="15.7109375" style="5" customWidth="1"/>
    <col min="265" max="265" width="10.7109375" style="5" customWidth="1"/>
    <col min="266" max="266" width="15.7109375" style="5" customWidth="1"/>
    <col min="267" max="267" width="10.7109375" style="5" customWidth="1"/>
    <col min="268" max="268" width="15.7109375" style="5" customWidth="1"/>
    <col min="269" max="269" width="10.7109375" style="5" customWidth="1"/>
    <col min="270" max="270" width="15.7109375" style="5" customWidth="1"/>
    <col min="271" max="512" width="9.140625" style="5"/>
    <col min="513" max="513" width="10.7109375" style="5" customWidth="1"/>
    <col min="514" max="514" width="34.28515625" style="5" customWidth="1"/>
    <col min="515" max="515" width="13.85546875" style="5" customWidth="1"/>
    <col min="516" max="516" width="7.7109375" style="5" customWidth="1"/>
    <col min="517" max="517" width="6.42578125" style="5" customWidth="1"/>
    <col min="518" max="518" width="17.7109375" style="5" customWidth="1"/>
    <col min="519" max="519" width="10.7109375" style="5" customWidth="1"/>
    <col min="520" max="520" width="15.7109375" style="5" customWidth="1"/>
    <col min="521" max="521" width="10.7109375" style="5" customWidth="1"/>
    <col min="522" max="522" width="15.7109375" style="5" customWidth="1"/>
    <col min="523" max="523" width="10.7109375" style="5" customWidth="1"/>
    <col min="524" max="524" width="15.7109375" style="5" customWidth="1"/>
    <col min="525" max="525" width="10.7109375" style="5" customWidth="1"/>
    <col min="526" max="526" width="15.7109375" style="5" customWidth="1"/>
    <col min="527" max="768" width="9.140625" style="5"/>
    <col min="769" max="769" width="10.7109375" style="5" customWidth="1"/>
    <col min="770" max="770" width="34.28515625" style="5" customWidth="1"/>
    <col min="771" max="771" width="13.85546875" style="5" customWidth="1"/>
    <col min="772" max="772" width="7.7109375" style="5" customWidth="1"/>
    <col min="773" max="773" width="6.42578125" style="5" customWidth="1"/>
    <col min="774" max="774" width="17.7109375" style="5" customWidth="1"/>
    <col min="775" max="775" width="10.7109375" style="5" customWidth="1"/>
    <col min="776" max="776" width="15.7109375" style="5" customWidth="1"/>
    <col min="777" max="777" width="10.7109375" style="5" customWidth="1"/>
    <col min="778" max="778" width="15.7109375" style="5" customWidth="1"/>
    <col min="779" max="779" width="10.7109375" style="5" customWidth="1"/>
    <col min="780" max="780" width="15.7109375" style="5" customWidth="1"/>
    <col min="781" max="781" width="10.7109375" style="5" customWidth="1"/>
    <col min="782" max="782" width="15.7109375" style="5" customWidth="1"/>
    <col min="783" max="1024" width="9.140625" style="5"/>
    <col min="1025" max="1025" width="10.7109375" style="5" customWidth="1"/>
    <col min="1026" max="1026" width="34.28515625" style="5" customWidth="1"/>
    <col min="1027" max="1027" width="13.85546875" style="5" customWidth="1"/>
    <col min="1028" max="1028" width="7.7109375" style="5" customWidth="1"/>
    <col min="1029" max="1029" width="6.42578125" style="5" customWidth="1"/>
    <col min="1030" max="1030" width="17.7109375" style="5" customWidth="1"/>
    <col min="1031" max="1031" width="10.7109375" style="5" customWidth="1"/>
    <col min="1032" max="1032" width="15.7109375" style="5" customWidth="1"/>
    <col min="1033" max="1033" width="10.7109375" style="5" customWidth="1"/>
    <col min="1034" max="1034" width="15.7109375" style="5" customWidth="1"/>
    <col min="1035" max="1035" width="10.7109375" style="5" customWidth="1"/>
    <col min="1036" max="1036" width="15.7109375" style="5" customWidth="1"/>
    <col min="1037" max="1037" width="10.7109375" style="5" customWidth="1"/>
    <col min="1038" max="1038" width="15.7109375" style="5" customWidth="1"/>
    <col min="1039" max="1280" width="9.140625" style="5"/>
    <col min="1281" max="1281" width="10.7109375" style="5" customWidth="1"/>
    <col min="1282" max="1282" width="34.28515625" style="5" customWidth="1"/>
    <col min="1283" max="1283" width="13.85546875" style="5" customWidth="1"/>
    <col min="1284" max="1284" width="7.7109375" style="5" customWidth="1"/>
    <col min="1285" max="1285" width="6.42578125" style="5" customWidth="1"/>
    <col min="1286" max="1286" width="17.7109375" style="5" customWidth="1"/>
    <col min="1287" max="1287" width="10.7109375" style="5" customWidth="1"/>
    <col min="1288" max="1288" width="15.7109375" style="5" customWidth="1"/>
    <col min="1289" max="1289" width="10.7109375" style="5" customWidth="1"/>
    <col min="1290" max="1290" width="15.7109375" style="5" customWidth="1"/>
    <col min="1291" max="1291" width="10.7109375" style="5" customWidth="1"/>
    <col min="1292" max="1292" width="15.7109375" style="5" customWidth="1"/>
    <col min="1293" max="1293" width="10.7109375" style="5" customWidth="1"/>
    <col min="1294" max="1294" width="15.7109375" style="5" customWidth="1"/>
    <col min="1295" max="1536" width="9.140625" style="5"/>
    <col min="1537" max="1537" width="10.7109375" style="5" customWidth="1"/>
    <col min="1538" max="1538" width="34.28515625" style="5" customWidth="1"/>
    <col min="1539" max="1539" width="13.85546875" style="5" customWidth="1"/>
    <col min="1540" max="1540" width="7.7109375" style="5" customWidth="1"/>
    <col min="1541" max="1541" width="6.42578125" style="5" customWidth="1"/>
    <col min="1542" max="1542" width="17.7109375" style="5" customWidth="1"/>
    <col min="1543" max="1543" width="10.7109375" style="5" customWidth="1"/>
    <col min="1544" max="1544" width="15.7109375" style="5" customWidth="1"/>
    <col min="1545" max="1545" width="10.7109375" style="5" customWidth="1"/>
    <col min="1546" max="1546" width="15.7109375" style="5" customWidth="1"/>
    <col min="1547" max="1547" width="10.7109375" style="5" customWidth="1"/>
    <col min="1548" max="1548" width="15.7109375" style="5" customWidth="1"/>
    <col min="1549" max="1549" width="10.7109375" style="5" customWidth="1"/>
    <col min="1550" max="1550" width="15.7109375" style="5" customWidth="1"/>
    <col min="1551" max="1792" width="9.140625" style="5"/>
    <col min="1793" max="1793" width="10.7109375" style="5" customWidth="1"/>
    <col min="1794" max="1794" width="34.28515625" style="5" customWidth="1"/>
    <col min="1795" max="1795" width="13.85546875" style="5" customWidth="1"/>
    <col min="1796" max="1796" width="7.7109375" style="5" customWidth="1"/>
    <col min="1797" max="1797" width="6.42578125" style="5" customWidth="1"/>
    <col min="1798" max="1798" width="17.7109375" style="5" customWidth="1"/>
    <col min="1799" max="1799" width="10.7109375" style="5" customWidth="1"/>
    <col min="1800" max="1800" width="15.7109375" style="5" customWidth="1"/>
    <col min="1801" max="1801" width="10.7109375" style="5" customWidth="1"/>
    <col min="1802" max="1802" width="15.7109375" style="5" customWidth="1"/>
    <col min="1803" max="1803" width="10.7109375" style="5" customWidth="1"/>
    <col min="1804" max="1804" width="15.7109375" style="5" customWidth="1"/>
    <col min="1805" max="1805" width="10.7109375" style="5" customWidth="1"/>
    <col min="1806" max="1806" width="15.7109375" style="5" customWidth="1"/>
    <col min="1807" max="2048" width="9.140625" style="5"/>
    <col min="2049" max="2049" width="10.7109375" style="5" customWidth="1"/>
    <col min="2050" max="2050" width="34.28515625" style="5" customWidth="1"/>
    <col min="2051" max="2051" width="13.85546875" style="5" customWidth="1"/>
    <col min="2052" max="2052" width="7.7109375" style="5" customWidth="1"/>
    <col min="2053" max="2053" width="6.42578125" style="5" customWidth="1"/>
    <col min="2054" max="2054" width="17.7109375" style="5" customWidth="1"/>
    <col min="2055" max="2055" width="10.7109375" style="5" customWidth="1"/>
    <col min="2056" max="2056" width="15.7109375" style="5" customWidth="1"/>
    <col min="2057" max="2057" width="10.7109375" style="5" customWidth="1"/>
    <col min="2058" max="2058" width="15.7109375" style="5" customWidth="1"/>
    <col min="2059" max="2059" width="10.7109375" style="5" customWidth="1"/>
    <col min="2060" max="2060" width="15.7109375" style="5" customWidth="1"/>
    <col min="2061" max="2061" width="10.7109375" style="5" customWidth="1"/>
    <col min="2062" max="2062" width="15.7109375" style="5" customWidth="1"/>
    <col min="2063" max="2304" width="9.140625" style="5"/>
    <col min="2305" max="2305" width="10.7109375" style="5" customWidth="1"/>
    <col min="2306" max="2306" width="34.28515625" style="5" customWidth="1"/>
    <col min="2307" max="2307" width="13.85546875" style="5" customWidth="1"/>
    <col min="2308" max="2308" width="7.7109375" style="5" customWidth="1"/>
    <col min="2309" max="2309" width="6.42578125" style="5" customWidth="1"/>
    <col min="2310" max="2310" width="17.7109375" style="5" customWidth="1"/>
    <col min="2311" max="2311" width="10.7109375" style="5" customWidth="1"/>
    <col min="2312" max="2312" width="15.7109375" style="5" customWidth="1"/>
    <col min="2313" max="2313" width="10.7109375" style="5" customWidth="1"/>
    <col min="2314" max="2314" width="15.7109375" style="5" customWidth="1"/>
    <col min="2315" max="2315" width="10.7109375" style="5" customWidth="1"/>
    <col min="2316" max="2316" width="15.7109375" style="5" customWidth="1"/>
    <col min="2317" max="2317" width="10.7109375" style="5" customWidth="1"/>
    <col min="2318" max="2318" width="15.7109375" style="5" customWidth="1"/>
    <col min="2319" max="2560" width="9.140625" style="5"/>
    <col min="2561" max="2561" width="10.7109375" style="5" customWidth="1"/>
    <col min="2562" max="2562" width="34.28515625" style="5" customWidth="1"/>
    <col min="2563" max="2563" width="13.85546875" style="5" customWidth="1"/>
    <col min="2564" max="2564" width="7.7109375" style="5" customWidth="1"/>
    <col min="2565" max="2565" width="6.42578125" style="5" customWidth="1"/>
    <col min="2566" max="2566" width="17.7109375" style="5" customWidth="1"/>
    <col min="2567" max="2567" width="10.7109375" style="5" customWidth="1"/>
    <col min="2568" max="2568" width="15.7109375" style="5" customWidth="1"/>
    <col min="2569" max="2569" width="10.7109375" style="5" customWidth="1"/>
    <col min="2570" max="2570" width="15.7109375" style="5" customWidth="1"/>
    <col min="2571" max="2571" width="10.7109375" style="5" customWidth="1"/>
    <col min="2572" max="2572" width="15.7109375" style="5" customWidth="1"/>
    <col min="2573" max="2573" width="10.7109375" style="5" customWidth="1"/>
    <col min="2574" max="2574" width="15.7109375" style="5" customWidth="1"/>
    <col min="2575" max="2816" width="9.140625" style="5"/>
    <col min="2817" max="2817" width="10.7109375" style="5" customWidth="1"/>
    <col min="2818" max="2818" width="34.28515625" style="5" customWidth="1"/>
    <col min="2819" max="2819" width="13.85546875" style="5" customWidth="1"/>
    <col min="2820" max="2820" width="7.7109375" style="5" customWidth="1"/>
    <col min="2821" max="2821" width="6.42578125" style="5" customWidth="1"/>
    <col min="2822" max="2822" width="17.7109375" style="5" customWidth="1"/>
    <col min="2823" max="2823" width="10.7109375" style="5" customWidth="1"/>
    <col min="2824" max="2824" width="15.7109375" style="5" customWidth="1"/>
    <col min="2825" max="2825" width="10.7109375" style="5" customWidth="1"/>
    <col min="2826" max="2826" width="15.7109375" style="5" customWidth="1"/>
    <col min="2827" max="2827" width="10.7109375" style="5" customWidth="1"/>
    <col min="2828" max="2828" width="15.7109375" style="5" customWidth="1"/>
    <col min="2829" max="2829" width="10.7109375" style="5" customWidth="1"/>
    <col min="2830" max="2830" width="15.7109375" style="5" customWidth="1"/>
    <col min="2831" max="3072" width="9.140625" style="5"/>
    <col min="3073" max="3073" width="10.7109375" style="5" customWidth="1"/>
    <col min="3074" max="3074" width="34.28515625" style="5" customWidth="1"/>
    <col min="3075" max="3075" width="13.85546875" style="5" customWidth="1"/>
    <col min="3076" max="3076" width="7.7109375" style="5" customWidth="1"/>
    <col min="3077" max="3077" width="6.42578125" style="5" customWidth="1"/>
    <col min="3078" max="3078" width="17.7109375" style="5" customWidth="1"/>
    <col min="3079" max="3079" width="10.7109375" style="5" customWidth="1"/>
    <col min="3080" max="3080" width="15.7109375" style="5" customWidth="1"/>
    <col min="3081" max="3081" width="10.7109375" style="5" customWidth="1"/>
    <col min="3082" max="3082" width="15.7109375" style="5" customWidth="1"/>
    <col min="3083" max="3083" width="10.7109375" style="5" customWidth="1"/>
    <col min="3084" max="3084" width="15.7109375" style="5" customWidth="1"/>
    <col min="3085" max="3085" width="10.7109375" style="5" customWidth="1"/>
    <col min="3086" max="3086" width="15.7109375" style="5" customWidth="1"/>
    <col min="3087" max="3328" width="9.140625" style="5"/>
    <col min="3329" max="3329" width="10.7109375" style="5" customWidth="1"/>
    <col min="3330" max="3330" width="34.28515625" style="5" customWidth="1"/>
    <col min="3331" max="3331" width="13.85546875" style="5" customWidth="1"/>
    <col min="3332" max="3332" width="7.7109375" style="5" customWidth="1"/>
    <col min="3333" max="3333" width="6.42578125" style="5" customWidth="1"/>
    <col min="3334" max="3334" width="17.7109375" style="5" customWidth="1"/>
    <col min="3335" max="3335" width="10.7109375" style="5" customWidth="1"/>
    <col min="3336" max="3336" width="15.7109375" style="5" customWidth="1"/>
    <col min="3337" max="3337" width="10.7109375" style="5" customWidth="1"/>
    <col min="3338" max="3338" width="15.7109375" style="5" customWidth="1"/>
    <col min="3339" max="3339" width="10.7109375" style="5" customWidth="1"/>
    <col min="3340" max="3340" width="15.7109375" style="5" customWidth="1"/>
    <col min="3341" max="3341" width="10.7109375" style="5" customWidth="1"/>
    <col min="3342" max="3342" width="15.7109375" style="5" customWidth="1"/>
    <col min="3343" max="3584" width="9.140625" style="5"/>
    <col min="3585" max="3585" width="10.7109375" style="5" customWidth="1"/>
    <col min="3586" max="3586" width="34.28515625" style="5" customWidth="1"/>
    <col min="3587" max="3587" width="13.85546875" style="5" customWidth="1"/>
    <col min="3588" max="3588" width="7.7109375" style="5" customWidth="1"/>
    <col min="3589" max="3589" width="6.42578125" style="5" customWidth="1"/>
    <col min="3590" max="3590" width="17.7109375" style="5" customWidth="1"/>
    <col min="3591" max="3591" width="10.7109375" style="5" customWidth="1"/>
    <col min="3592" max="3592" width="15.7109375" style="5" customWidth="1"/>
    <col min="3593" max="3593" width="10.7109375" style="5" customWidth="1"/>
    <col min="3594" max="3594" width="15.7109375" style="5" customWidth="1"/>
    <col min="3595" max="3595" width="10.7109375" style="5" customWidth="1"/>
    <col min="3596" max="3596" width="15.7109375" style="5" customWidth="1"/>
    <col min="3597" max="3597" width="10.7109375" style="5" customWidth="1"/>
    <col min="3598" max="3598" width="15.7109375" style="5" customWidth="1"/>
    <col min="3599" max="3840" width="9.140625" style="5"/>
    <col min="3841" max="3841" width="10.7109375" style="5" customWidth="1"/>
    <col min="3842" max="3842" width="34.28515625" style="5" customWidth="1"/>
    <col min="3843" max="3843" width="13.85546875" style="5" customWidth="1"/>
    <col min="3844" max="3844" width="7.7109375" style="5" customWidth="1"/>
    <col min="3845" max="3845" width="6.42578125" style="5" customWidth="1"/>
    <col min="3846" max="3846" width="17.7109375" style="5" customWidth="1"/>
    <col min="3847" max="3847" width="10.7109375" style="5" customWidth="1"/>
    <col min="3848" max="3848" width="15.7109375" style="5" customWidth="1"/>
    <col min="3849" max="3849" width="10.7109375" style="5" customWidth="1"/>
    <col min="3850" max="3850" width="15.7109375" style="5" customWidth="1"/>
    <col min="3851" max="3851" width="10.7109375" style="5" customWidth="1"/>
    <col min="3852" max="3852" width="15.7109375" style="5" customWidth="1"/>
    <col min="3853" max="3853" width="10.7109375" style="5" customWidth="1"/>
    <col min="3854" max="3854" width="15.7109375" style="5" customWidth="1"/>
    <col min="3855" max="4096" width="9.140625" style="5"/>
    <col min="4097" max="4097" width="10.7109375" style="5" customWidth="1"/>
    <col min="4098" max="4098" width="34.28515625" style="5" customWidth="1"/>
    <col min="4099" max="4099" width="13.85546875" style="5" customWidth="1"/>
    <col min="4100" max="4100" width="7.7109375" style="5" customWidth="1"/>
    <col min="4101" max="4101" width="6.42578125" style="5" customWidth="1"/>
    <col min="4102" max="4102" width="17.7109375" style="5" customWidth="1"/>
    <col min="4103" max="4103" width="10.7109375" style="5" customWidth="1"/>
    <col min="4104" max="4104" width="15.7109375" style="5" customWidth="1"/>
    <col min="4105" max="4105" width="10.7109375" style="5" customWidth="1"/>
    <col min="4106" max="4106" width="15.7109375" style="5" customWidth="1"/>
    <col min="4107" max="4107" width="10.7109375" style="5" customWidth="1"/>
    <col min="4108" max="4108" width="15.7109375" style="5" customWidth="1"/>
    <col min="4109" max="4109" width="10.7109375" style="5" customWidth="1"/>
    <col min="4110" max="4110" width="15.7109375" style="5" customWidth="1"/>
    <col min="4111" max="4352" width="9.140625" style="5"/>
    <col min="4353" max="4353" width="10.7109375" style="5" customWidth="1"/>
    <col min="4354" max="4354" width="34.28515625" style="5" customWidth="1"/>
    <col min="4355" max="4355" width="13.85546875" style="5" customWidth="1"/>
    <col min="4356" max="4356" width="7.7109375" style="5" customWidth="1"/>
    <col min="4357" max="4357" width="6.42578125" style="5" customWidth="1"/>
    <col min="4358" max="4358" width="17.7109375" style="5" customWidth="1"/>
    <col min="4359" max="4359" width="10.7109375" style="5" customWidth="1"/>
    <col min="4360" max="4360" width="15.7109375" style="5" customWidth="1"/>
    <col min="4361" max="4361" width="10.7109375" style="5" customWidth="1"/>
    <col min="4362" max="4362" width="15.7109375" style="5" customWidth="1"/>
    <col min="4363" max="4363" width="10.7109375" style="5" customWidth="1"/>
    <col min="4364" max="4364" width="15.7109375" style="5" customWidth="1"/>
    <col min="4365" max="4365" width="10.7109375" style="5" customWidth="1"/>
    <col min="4366" max="4366" width="15.7109375" style="5" customWidth="1"/>
    <col min="4367" max="4608" width="9.140625" style="5"/>
    <col min="4609" max="4609" width="10.7109375" style="5" customWidth="1"/>
    <col min="4610" max="4610" width="34.28515625" style="5" customWidth="1"/>
    <col min="4611" max="4611" width="13.85546875" style="5" customWidth="1"/>
    <col min="4612" max="4612" width="7.7109375" style="5" customWidth="1"/>
    <col min="4613" max="4613" width="6.42578125" style="5" customWidth="1"/>
    <col min="4614" max="4614" width="17.7109375" style="5" customWidth="1"/>
    <col min="4615" max="4615" width="10.7109375" style="5" customWidth="1"/>
    <col min="4616" max="4616" width="15.7109375" style="5" customWidth="1"/>
    <col min="4617" max="4617" width="10.7109375" style="5" customWidth="1"/>
    <col min="4618" max="4618" width="15.7109375" style="5" customWidth="1"/>
    <col min="4619" max="4619" width="10.7109375" style="5" customWidth="1"/>
    <col min="4620" max="4620" width="15.7109375" style="5" customWidth="1"/>
    <col min="4621" max="4621" width="10.7109375" style="5" customWidth="1"/>
    <col min="4622" max="4622" width="15.7109375" style="5" customWidth="1"/>
    <col min="4623" max="4864" width="9.140625" style="5"/>
    <col min="4865" max="4865" width="10.7109375" style="5" customWidth="1"/>
    <col min="4866" max="4866" width="34.28515625" style="5" customWidth="1"/>
    <col min="4867" max="4867" width="13.85546875" style="5" customWidth="1"/>
    <col min="4868" max="4868" width="7.7109375" style="5" customWidth="1"/>
    <col min="4869" max="4869" width="6.42578125" style="5" customWidth="1"/>
    <col min="4870" max="4870" width="17.7109375" style="5" customWidth="1"/>
    <col min="4871" max="4871" width="10.7109375" style="5" customWidth="1"/>
    <col min="4872" max="4872" width="15.7109375" style="5" customWidth="1"/>
    <col min="4873" max="4873" width="10.7109375" style="5" customWidth="1"/>
    <col min="4874" max="4874" width="15.7109375" style="5" customWidth="1"/>
    <col min="4875" max="4875" width="10.7109375" style="5" customWidth="1"/>
    <col min="4876" max="4876" width="15.7109375" style="5" customWidth="1"/>
    <col min="4877" max="4877" width="10.7109375" style="5" customWidth="1"/>
    <col min="4878" max="4878" width="15.7109375" style="5" customWidth="1"/>
    <col min="4879" max="5120" width="9.140625" style="5"/>
    <col min="5121" max="5121" width="10.7109375" style="5" customWidth="1"/>
    <col min="5122" max="5122" width="34.28515625" style="5" customWidth="1"/>
    <col min="5123" max="5123" width="13.85546875" style="5" customWidth="1"/>
    <col min="5124" max="5124" width="7.7109375" style="5" customWidth="1"/>
    <col min="5125" max="5125" width="6.42578125" style="5" customWidth="1"/>
    <col min="5126" max="5126" width="17.7109375" style="5" customWidth="1"/>
    <col min="5127" max="5127" width="10.7109375" style="5" customWidth="1"/>
    <col min="5128" max="5128" width="15.7109375" style="5" customWidth="1"/>
    <col min="5129" max="5129" width="10.7109375" style="5" customWidth="1"/>
    <col min="5130" max="5130" width="15.7109375" style="5" customWidth="1"/>
    <col min="5131" max="5131" width="10.7109375" style="5" customWidth="1"/>
    <col min="5132" max="5132" width="15.7109375" style="5" customWidth="1"/>
    <col min="5133" max="5133" width="10.7109375" style="5" customWidth="1"/>
    <col min="5134" max="5134" width="15.7109375" style="5" customWidth="1"/>
    <col min="5135" max="5376" width="9.140625" style="5"/>
    <col min="5377" max="5377" width="10.7109375" style="5" customWidth="1"/>
    <col min="5378" max="5378" width="34.28515625" style="5" customWidth="1"/>
    <col min="5379" max="5379" width="13.85546875" style="5" customWidth="1"/>
    <col min="5380" max="5380" width="7.7109375" style="5" customWidth="1"/>
    <col min="5381" max="5381" width="6.42578125" style="5" customWidth="1"/>
    <col min="5382" max="5382" width="17.7109375" style="5" customWidth="1"/>
    <col min="5383" max="5383" width="10.7109375" style="5" customWidth="1"/>
    <col min="5384" max="5384" width="15.7109375" style="5" customWidth="1"/>
    <col min="5385" max="5385" width="10.7109375" style="5" customWidth="1"/>
    <col min="5386" max="5386" width="15.7109375" style="5" customWidth="1"/>
    <col min="5387" max="5387" width="10.7109375" style="5" customWidth="1"/>
    <col min="5388" max="5388" width="15.7109375" style="5" customWidth="1"/>
    <col min="5389" max="5389" width="10.7109375" style="5" customWidth="1"/>
    <col min="5390" max="5390" width="15.7109375" style="5" customWidth="1"/>
    <col min="5391" max="5632" width="9.140625" style="5"/>
    <col min="5633" max="5633" width="10.7109375" style="5" customWidth="1"/>
    <col min="5634" max="5634" width="34.28515625" style="5" customWidth="1"/>
    <col min="5635" max="5635" width="13.85546875" style="5" customWidth="1"/>
    <col min="5636" max="5636" width="7.7109375" style="5" customWidth="1"/>
    <col min="5637" max="5637" width="6.42578125" style="5" customWidth="1"/>
    <col min="5638" max="5638" width="17.7109375" style="5" customWidth="1"/>
    <col min="5639" max="5639" width="10.7109375" style="5" customWidth="1"/>
    <col min="5640" max="5640" width="15.7109375" style="5" customWidth="1"/>
    <col min="5641" max="5641" width="10.7109375" style="5" customWidth="1"/>
    <col min="5642" max="5642" width="15.7109375" style="5" customWidth="1"/>
    <col min="5643" max="5643" width="10.7109375" style="5" customWidth="1"/>
    <col min="5644" max="5644" width="15.7109375" style="5" customWidth="1"/>
    <col min="5645" max="5645" width="10.7109375" style="5" customWidth="1"/>
    <col min="5646" max="5646" width="15.7109375" style="5" customWidth="1"/>
    <col min="5647" max="5888" width="9.140625" style="5"/>
    <col min="5889" max="5889" width="10.7109375" style="5" customWidth="1"/>
    <col min="5890" max="5890" width="34.28515625" style="5" customWidth="1"/>
    <col min="5891" max="5891" width="13.85546875" style="5" customWidth="1"/>
    <col min="5892" max="5892" width="7.7109375" style="5" customWidth="1"/>
    <col min="5893" max="5893" width="6.42578125" style="5" customWidth="1"/>
    <col min="5894" max="5894" width="17.7109375" style="5" customWidth="1"/>
    <col min="5895" max="5895" width="10.7109375" style="5" customWidth="1"/>
    <col min="5896" max="5896" width="15.7109375" style="5" customWidth="1"/>
    <col min="5897" max="5897" width="10.7109375" style="5" customWidth="1"/>
    <col min="5898" max="5898" width="15.7109375" style="5" customWidth="1"/>
    <col min="5899" max="5899" width="10.7109375" style="5" customWidth="1"/>
    <col min="5900" max="5900" width="15.7109375" style="5" customWidth="1"/>
    <col min="5901" max="5901" width="10.7109375" style="5" customWidth="1"/>
    <col min="5902" max="5902" width="15.7109375" style="5" customWidth="1"/>
    <col min="5903" max="6144" width="9.140625" style="5"/>
    <col min="6145" max="6145" width="10.7109375" style="5" customWidth="1"/>
    <col min="6146" max="6146" width="34.28515625" style="5" customWidth="1"/>
    <col min="6147" max="6147" width="13.85546875" style="5" customWidth="1"/>
    <col min="6148" max="6148" width="7.7109375" style="5" customWidth="1"/>
    <col min="6149" max="6149" width="6.42578125" style="5" customWidth="1"/>
    <col min="6150" max="6150" width="17.7109375" style="5" customWidth="1"/>
    <col min="6151" max="6151" width="10.7109375" style="5" customWidth="1"/>
    <col min="6152" max="6152" width="15.7109375" style="5" customWidth="1"/>
    <col min="6153" max="6153" width="10.7109375" style="5" customWidth="1"/>
    <col min="6154" max="6154" width="15.7109375" style="5" customWidth="1"/>
    <col min="6155" max="6155" width="10.7109375" style="5" customWidth="1"/>
    <col min="6156" max="6156" width="15.7109375" style="5" customWidth="1"/>
    <col min="6157" max="6157" width="10.7109375" style="5" customWidth="1"/>
    <col min="6158" max="6158" width="15.7109375" style="5" customWidth="1"/>
    <col min="6159" max="6400" width="9.140625" style="5"/>
    <col min="6401" max="6401" width="10.7109375" style="5" customWidth="1"/>
    <col min="6402" max="6402" width="34.28515625" style="5" customWidth="1"/>
    <col min="6403" max="6403" width="13.85546875" style="5" customWidth="1"/>
    <col min="6404" max="6404" width="7.7109375" style="5" customWidth="1"/>
    <col min="6405" max="6405" width="6.42578125" style="5" customWidth="1"/>
    <col min="6406" max="6406" width="17.7109375" style="5" customWidth="1"/>
    <col min="6407" max="6407" width="10.7109375" style="5" customWidth="1"/>
    <col min="6408" max="6408" width="15.7109375" style="5" customWidth="1"/>
    <col min="6409" max="6409" width="10.7109375" style="5" customWidth="1"/>
    <col min="6410" max="6410" width="15.7109375" style="5" customWidth="1"/>
    <col min="6411" max="6411" width="10.7109375" style="5" customWidth="1"/>
    <col min="6412" max="6412" width="15.7109375" style="5" customWidth="1"/>
    <col min="6413" max="6413" width="10.7109375" style="5" customWidth="1"/>
    <col min="6414" max="6414" width="15.7109375" style="5" customWidth="1"/>
    <col min="6415" max="6656" width="9.140625" style="5"/>
    <col min="6657" max="6657" width="10.7109375" style="5" customWidth="1"/>
    <col min="6658" max="6658" width="34.28515625" style="5" customWidth="1"/>
    <col min="6659" max="6659" width="13.85546875" style="5" customWidth="1"/>
    <col min="6660" max="6660" width="7.7109375" style="5" customWidth="1"/>
    <col min="6661" max="6661" width="6.42578125" style="5" customWidth="1"/>
    <col min="6662" max="6662" width="17.7109375" style="5" customWidth="1"/>
    <col min="6663" max="6663" width="10.7109375" style="5" customWidth="1"/>
    <col min="6664" max="6664" width="15.7109375" style="5" customWidth="1"/>
    <col min="6665" max="6665" width="10.7109375" style="5" customWidth="1"/>
    <col min="6666" max="6666" width="15.7109375" style="5" customWidth="1"/>
    <col min="6667" max="6667" width="10.7109375" style="5" customWidth="1"/>
    <col min="6668" max="6668" width="15.7109375" style="5" customWidth="1"/>
    <col min="6669" max="6669" width="10.7109375" style="5" customWidth="1"/>
    <col min="6670" max="6670" width="15.7109375" style="5" customWidth="1"/>
    <col min="6671" max="6912" width="9.140625" style="5"/>
    <col min="6913" max="6913" width="10.7109375" style="5" customWidth="1"/>
    <col min="6914" max="6914" width="34.28515625" style="5" customWidth="1"/>
    <col min="6915" max="6915" width="13.85546875" style="5" customWidth="1"/>
    <col min="6916" max="6916" width="7.7109375" style="5" customWidth="1"/>
    <col min="6917" max="6917" width="6.42578125" style="5" customWidth="1"/>
    <col min="6918" max="6918" width="17.7109375" style="5" customWidth="1"/>
    <col min="6919" max="6919" width="10.7109375" style="5" customWidth="1"/>
    <col min="6920" max="6920" width="15.7109375" style="5" customWidth="1"/>
    <col min="6921" max="6921" width="10.7109375" style="5" customWidth="1"/>
    <col min="6922" max="6922" width="15.7109375" style="5" customWidth="1"/>
    <col min="6923" max="6923" width="10.7109375" style="5" customWidth="1"/>
    <col min="6924" max="6924" width="15.7109375" style="5" customWidth="1"/>
    <col min="6925" max="6925" width="10.7109375" style="5" customWidth="1"/>
    <col min="6926" max="6926" width="15.7109375" style="5" customWidth="1"/>
    <col min="6927" max="7168" width="9.140625" style="5"/>
    <col min="7169" max="7169" width="10.7109375" style="5" customWidth="1"/>
    <col min="7170" max="7170" width="34.28515625" style="5" customWidth="1"/>
    <col min="7171" max="7171" width="13.85546875" style="5" customWidth="1"/>
    <col min="7172" max="7172" width="7.7109375" style="5" customWidth="1"/>
    <col min="7173" max="7173" width="6.42578125" style="5" customWidth="1"/>
    <col min="7174" max="7174" width="17.7109375" style="5" customWidth="1"/>
    <col min="7175" max="7175" width="10.7109375" style="5" customWidth="1"/>
    <col min="7176" max="7176" width="15.7109375" style="5" customWidth="1"/>
    <col min="7177" max="7177" width="10.7109375" style="5" customWidth="1"/>
    <col min="7178" max="7178" width="15.7109375" style="5" customWidth="1"/>
    <col min="7179" max="7179" width="10.7109375" style="5" customWidth="1"/>
    <col min="7180" max="7180" width="15.7109375" style="5" customWidth="1"/>
    <col min="7181" max="7181" width="10.7109375" style="5" customWidth="1"/>
    <col min="7182" max="7182" width="15.7109375" style="5" customWidth="1"/>
    <col min="7183" max="7424" width="9.140625" style="5"/>
    <col min="7425" max="7425" width="10.7109375" style="5" customWidth="1"/>
    <col min="7426" max="7426" width="34.28515625" style="5" customWidth="1"/>
    <col min="7427" max="7427" width="13.85546875" style="5" customWidth="1"/>
    <col min="7428" max="7428" width="7.7109375" style="5" customWidth="1"/>
    <col min="7429" max="7429" width="6.42578125" style="5" customWidth="1"/>
    <col min="7430" max="7430" width="17.7109375" style="5" customWidth="1"/>
    <col min="7431" max="7431" width="10.7109375" style="5" customWidth="1"/>
    <col min="7432" max="7432" width="15.7109375" style="5" customWidth="1"/>
    <col min="7433" max="7433" width="10.7109375" style="5" customWidth="1"/>
    <col min="7434" max="7434" width="15.7109375" style="5" customWidth="1"/>
    <col min="7435" max="7435" width="10.7109375" style="5" customWidth="1"/>
    <col min="7436" max="7436" width="15.7109375" style="5" customWidth="1"/>
    <col min="7437" max="7437" width="10.7109375" style="5" customWidth="1"/>
    <col min="7438" max="7438" width="15.7109375" style="5" customWidth="1"/>
    <col min="7439" max="7680" width="9.140625" style="5"/>
    <col min="7681" max="7681" width="10.7109375" style="5" customWidth="1"/>
    <col min="7682" max="7682" width="34.28515625" style="5" customWidth="1"/>
    <col min="7683" max="7683" width="13.85546875" style="5" customWidth="1"/>
    <col min="7684" max="7684" width="7.7109375" style="5" customWidth="1"/>
    <col min="7685" max="7685" width="6.42578125" style="5" customWidth="1"/>
    <col min="7686" max="7686" width="17.7109375" style="5" customWidth="1"/>
    <col min="7687" max="7687" width="10.7109375" style="5" customWidth="1"/>
    <col min="7688" max="7688" width="15.7109375" style="5" customWidth="1"/>
    <col min="7689" max="7689" width="10.7109375" style="5" customWidth="1"/>
    <col min="7690" max="7690" width="15.7109375" style="5" customWidth="1"/>
    <col min="7691" max="7691" width="10.7109375" style="5" customWidth="1"/>
    <col min="7692" max="7692" width="15.7109375" style="5" customWidth="1"/>
    <col min="7693" max="7693" width="10.7109375" style="5" customWidth="1"/>
    <col min="7694" max="7694" width="15.7109375" style="5" customWidth="1"/>
    <col min="7695" max="7936" width="9.140625" style="5"/>
    <col min="7937" max="7937" width="10.7109375" style="5" customWidth="1"/>
    <col min="7938" max="7938" width="34.28515625" style="5" customWidth="1"/>
    <col min="7939" max="7939" width="13.85546875" style="5" customWidth="1"/>
    <col min="7940" max="7940" width="7.7109375" style="5" customWidth="1"/>
    <col min="7941" max="7941" width="6.42578125" style="5" customWidth="1"/>
    <col min="7942" max="7942" width="17.7109375" style="5" customWidth="1"/>
    <col min="7943" max="7943" width="10.7109375" style="5" customWidth="1"/>
    <col min="7944" max="7944" width="15.7109375" style="5" customWidth="1"/>
    <col min="7945" max="7945" width="10.7109375" style="5" customWidth="1"/>
    <col min="7946" max="7946" width="15.7109375" style="5" customWidth="1"/>
    <col min="7947" max="7947" width="10.7109375" style="5" customWidth="1"/>
    <col min="7948" max="7948" width="15.7109375" style="5" customWidth="1"/>
    <col min="7949" max="7949" width="10.7109375" style="5" customWidth="1"/>
    <col min="7950" max="7950" width="15.7109375" style="5" customWidth="1"/>
    <col min="7951" max="8192" width="9.140625" style="5"/>
    <col min="8193" max="8193" width="10.7109375" style="5" customWidth="1"/>
    <col min="8194" max="8194" width="34.28515625" style="5" customWidth="1"/>
    <col min="8195" max="8195" width="13.85546875" style="5" customWidth="1"/>
    <col min="8196" max="8196" width="7.7109375" style="5" customWidth="1"/>
    <col min="8197" max="8197" width="6.42578125" style="5" customWidth="1"/>
    <col min="8198" max="8198" width="17.7109375" style="5" customWidth="1"/>
    <col min="8199" max="8199" width="10.7109375" style="5" customWidth="1"/>
    <col min="8200" max="8200" width="15.7109375" style="5" customWidth="1"/>
    <col min="8201" max="8201" width="10.7109375" style="5" customWidth="1"/>
    <col min="8202" max="8202" width="15.7109375" style="5" customWidth="1"/>
    <col min="8203" max="8203" width="10.7109375" style="5" customWidth="1"/>
    <col min="8204" max="8204" width="15.7109375" style="5" customWidth="1"/>
    <col min="8205" max="8205" width="10.7109375" style="5" customWidth="1"/>
    <col min="8206" max="8206" width="15.7109375" style="5" customWidth="1"/>
    <col min="8207" max="8448" width="9.140625" style="5"/>
    <col min="8449" max="8449" width="10.7109375" style="5" customWidth="1"/>
    <col min="8450" max="8450" width="34.28515625" style="5" customWidth="1"/>
    <col min="8451" max="8451" width="13.85546875" style="5" customWidth="1"/>
    <col min="8452" max="8452" width="7.7109375" style="5" customWidth="1"/>
    <col min="8453" max="8453" width="6.42578125" style="5" customWidth="1"/>
    <col min="8454" max="8454" width="17.7109375" style="5" customWidth="1"/>
    <col min="8455" max="8455" width="10.7109375" style="5" customWidth="1"/>
    <col min="8456" max="8456" width="15.7109375" style="5" customWidth="1"/>
    <col min="8457" max="8457" width="10.7109375" style="5" customWidth="1"/>
    <col min="8458" max="8458" width="15.7109375" style="5" customWidth="1"/>
    <col min="8459" max="8459" width="10.7109375" style="5" customWidth="1"/>
    <col min="8460" max="8460" width="15.7109375" style="5" customWidth="1"/>
    <col min="8461" max="8461" width="10.7109375" style="5" customWidth="1"/>
    <col min="8462" max="8462" width="15.7109375" style="5" customWidth="1"/>
    <col min="8463" max="8704" width="9.140625" style="5"/>
    <col min="8705" max="8705" width="10.7109375" style="5" customWidth="1"/>
    <col min="8706" max="8706" width="34.28515625" style="5" customWidth="1"/>
    <col min="8707" max="8707" width="13.85546875" style="5" customWidth="1"/>
    <col min="8708" max="8708" width="7.7109375" style="5" customWidth="1"/>
    <col min="8709" max="8709" width="6.42578125" style="5" customWidth="1"/>
    <col min="8710" max="8710" width="17.7109375" style="5" customWidth="1"/>
    <col min="8711" max="8711" width="10.7109375" style="5" customWidth="1"/>
    <col min="8712" max="8712" width="15.7109375" style="5" customWidth="1"/>
    <col min="8713" max="8713" width="10.7109375" style="5" customWidth="1"/>
    <col min="8714" max="8714" width="15.7109375" style="5" customWidth="1"/>
    <col min="8715" max="8715" width="10.7109375" style="5" customWidth="1"/>
    <col min="8716" max="8716" width="15.7109375" style="5" customWidth="1"/>
    <col min="8717" max="8717" width="10.7109375" style="5" customWidth="1"/>
    <col min="8718" max="8718" width="15.7109375" style="5" customWidth="1"/>
    <col min="8719" max="8960" width="9.140625" style="5"/>
    <col min="8961" max="8961" width="10.7109375" style="5" customWidth="1"/>
    <col min="8962" max="8962" width="34.28515625" style="5" customWidth="1"/>
    <col min="8963" max="8963" width="13.85546875" style="5" customWidth="1"/>
    <col min="8964" max="8964" width="7.7109375" style="5" customWidth="1"/>
    <col min="8965" max="8965" width="6.42578125" style="5" customWidth="1"/>
    <col min="8966" max="8966" width="17.7109375" style="5" customWidth="1"/>
    <col min="8967" max="8967" width="10.7109375" style="5" customWidth="1"/>
    <col min="8968" max="8968" width="15.7109375" style="5" customWidth="1"/>
    <col min="8969" max="8969" width="10.7109375" style="5" customWidth="1"/>
    <col min="8970" max="8970" width="15.7109375" style="5" customWidth="1"/>
    <col min="8971" max="8971" width="10.7109375" style="5" customWidth="1"/>
    <col min="8972" max="8972" width="15.7109375" style="5" customWidth="1"/>
    <col min="8973" max="8973" width="10.7109375" style="5" customWidth="1"/>
    <col min="8974" max="8974" width="15.7109375" style="5" customWidth="1"/>
    <col min="8975" max="9216" width="9.140625" style="5"/>
    <col min="9217" max="9217" width="10.7109375" style="5" customWidth="1"/>
    <col min="9218" max="9218" width="34.28515625" style="5" customWidth="1"/>
    <col min="9219" max="9219" width="13.85546875" style="5" customWidth="1"/>
    <col min="9220" max="9220" width="7.7109375" style="5" customWidth="1"/>
    <col min="9221" max="9221" width="6.42578125" style="5" customWidth="1"/>
    <col min="9222" max="9222" width="17.7109375" style="5" customWidth="1"/>
    <col min="9223" max="9223" width="10.7109375" style="5" customWidth="1"/>
    <col min="9224" max="9224" width="15.7109375" style="5" customWidth="1"/>
    <col min="9225" max="9225" width="10.7109375" style="5" customWidth="1"/>
    <col min="9226" max="9226" width="15.7109375" style="5" customWidth="1"/>
    <col min="9227" max="9227" width="10.7109375" style="5" customWidth="1"/>
    <col min="9228" max="9228" width="15.7109375" style="5" customWidth="1"/>
    <col min="9229" max="9229" width="10.7109375" style="5" customWidth="1"/>
    <col min="9230" max="9230" width="15.7109375" style="5" customWidth="1"/>
    <col min="9231" max="9472" width="9.140625" style="5"/>
    <col min="9473" max="9473" width="10.7109375" style="5" customWidth="1"/>
    <col min="9474" max="9474" width="34.28515625" style="5" customWidth="1"/>
    <col min="9475" max="9475" width="13.85546875" style="5" customWidth="1"/>
    <col min="9476" max="9476" width="7.7109375" style="5" customWidth="1"/>
    <col min="9477" max="9477" width="6.42578125" style="5" customWidth="1"/>
    <col min="9478" max="9478" width="17.7109375" style="5" customWidth="1"/>
    <col min="9479" max="9479" width="10.7109375" style="5" customWidth="1"/>
    <col min="9480" max="9480" width="15.7109375" style="5" customWidth="1"/>
    <col min="9481" max="9481" width="10.7109375" style="5" customWidth="1"/>
    <col min="9482" max="9482" width="15.7109375" style="5" customWidth="1"/>
    <col min="9483" max="9483" width="10.7109375" style="5" customWidth="1"/>
    <col min="9484" max="9484" width="15.7109375" style="5" customWidth="1"/>
    <col min="9485" max="9485" width="10.7109375" style="5" customWidth="1"/>
    <col min="9486" max="9486" width="15.7109375" style="5" customWidth="1"/>
    <col min="9487" max="9728" width="9.140625" style="5"/>
    <col min="9729" max="9729" width="10.7109375" style="5" customWidth="1"/>
    <col min="9730" max="9730" width="34.28515625" style="5" customWidth="1"/>
    <col min="9731" max="9731" width="13.85546875" style="5" customWidth="1"/>
    <col min="9732" max="9732" width="7.7109375" style="5" customWidth="1"/>
    <col min="9733" max="9733" width="6.42578125" style="5" customWidth="1"/>
    <col min="9734" max="9734" width="17.7109375" style="5" customWidth="1"/>
    <col min="9735" max="9735" width="10.7109375" style="5" customWidth="1"/>
    <col min="9736" max="9736" width="15.7109375" style="5" customWidth="1"/>
    <col min="9737" max="9737" width="10.7109375" style="5" customWidth="1"/>
    <col min="9738" max="9738" width="15.7109375" style="5" customWidth="1"/>
    <col min="9739" max="9739" width="10.7109375" style="5" customWidth="1"/>
    <col min="9740" max="9740" width="15.7109375" style="5" customWidth="1"/>
    <col min="9741" max="9741" width="10.7109375" style="5" customWidth="1"/>
    <col min="9742" max="9742" width="15.7109375" style="5" customWidth="1"/>
    <col min="9743" max="9984" width="9.140625" style="5"/>
    <col min="9985" max="9985" width="10.7109375" style="5" customWidth="1"/>
    <col min="9986" max="9986" width="34.28515625" style="5" customWidth="1"/>
    <col min="9987" max="9987" width="13.85546875" style="5" customWidth="1"/>
    <col min="9988" max="9988" width="7.7109375" style="5" customWidth="1"/>
    <col min="9989" max="9989" width="6.42578125" style="5" customWidth="1"/>
    <col min="9990" max="9990" width="17.7109375" style="5" customWidth="1"/>
    <col min="9991" max="9991" width="10.7109375" style="5" customWidth="1"/>
    <col min="9992" max="9992" width="15.7109375" style="5" customWidth="1"/>
    <col min="9993" max="9993" width="10.7109375" style="5" customWidth="1"/>
    <col min="9994" max="9994" width="15.7109375" style="5" customWidth="1"/>
    <col min="9995" max="9995" width="10.7109375" style="5" customWidth="1"/>
    <col min="9996" max="9996" width="15.7109375" style="5" customWidth="1"/>
    <col min="9997" max="9997" width="10.7109375" style="5" customWidth="1"/>
    <col min="9998" max="9998" width="15.7109375" style="5" customWidth="1"/>
    <col min="9999" max="10240" width="9.140625" style="5"/>
    <col min="10241" max="10241" width="10.7109375" style="5" customWidth="1"/>
    <col min="10242" max="10242" width="34.28515625" style="5" customWidth="1"/>
    <col min="10243" max="10243" width="13.85546875" style="5" customWidth="1"/>
    <col min="10244" max="10244" width="7.7109375" style="5" customWidth="1"/>
    <col min="10245" max="10245" width="6.42578125" style="5" customWidth="1"/>
    <col min="10246" max="10246" width="17.7109375" style="5" customWidth="1"/>
    <col min="10247" max="10247" width="10.7109375" style="5" customWidth="1"/>
    <col min="10248" max="10248" width="15.7109375" style="5" customWidth="1"/>
    <col min="10249" max="10249" width="10.7109375" style="5" customWidth="1"/>
    <col min="10250" max="10250" width="15.7109375" style="5" customWidth="1"/>
    <col min="10251" max="10251" width="10.7109375" style="5" customWidth="1"/>
    <col min="10252" max="10252" width="15.7109375" style="5" customWidth="1"/>
    <col min="10253" max="10253" width="10.7109375" style="5" customWidth="1"/>
    <col min="10254" max="10254" width="15.7109375" style="5" customWidth="1"/>
    <col min="10255" max="10496" width="9.140625" style="5"/>
    <col min="10497" max="10497" width="10.7109375" style="5" customWidth="1"/>
    <col min="10498" max="10498" width="34.28515625" style="5" customWidth="1"/>
    <col min="10499" max="10499" width="13.85546875" style="5" customWidth="1"/>
    <col min="10500" max="10500" width="7.7109375" style="5" customWidth="1"/>
    <col min="10501" max="10501" width="6.42578125" style="5" customWidth="1"/>
    <col min="10502" max="10502" width="17.7109375" style="5" customWidth="1"/>
    <col min="10503" max="10503" width="10.7109375" style="5" customWidth="1"/>
    <col min="10504" max="10504" width="15.7109375" style="5" customWidth="1"/>
    <col min="10505" max="10505" width="10.7109375" style="5" customWidth="1"/>
    <col min="10506" max="10506" width="15.7109375" style="5" customWidth="1"/>
    <col min="10507" max="10507" width="10.7109375" style="5" customWidth="1"/>
    <col min="10508" max="10508" width="15.7109375" style="5" customWidth="1"/>
    <col min="10509" max="10509" width="10.7109375" style="5" customWidth="1"/>
    <col min="10510" max="10510" width="15.7109375" style="5" customWidth="1"/>
    <col min="10511" max="10752" width="9.140625" style="5"/>
    <col min="10753" max="10753" width="10.7109375" style="5" customWidth="1"/>
    <col min="10754" max="10754" width="34.28515625" style="5" customWidth="1"/>
    <col min="10755" max="10755" width="13.85546875" style="5" customWidth="1"/>
    <col min="10756" max="10756" width="7.7109375" style="5" customWidth="1"/>
    <col min="10757" max="10757" width="6.42578125" style="5" customWidth="1"/>
    <col min="10758" max="10758" width="17.7109375" style="5" customWidth="1"/>
    <col min="10759" max="10759" width="10.7109375" style="5" customWidth="1"/>
    <col min="10760" max="10760" width="15.7109375" style="5" customWidth="1"/>
    <col min="10761" max="10761" width="10.7109375" style="5" customWidth="1"/>
    <col min="10762" max="10762" width="15.7109375" style="5" customWidth="1"/>
    <col min="10763" max="10763" width="10.7109375" style="5" customWidth="1"/>
    <col min="10764" max="10764" width="15.7109375" style="5" customWidth="1"/>
    <col min="10765" max="10765" width="10.7109375" style="5" customWidth="1"/>
    <col min="10766" max="10766" width="15.7109375" style="5" customWidth="1"/>
    <col min="10767" max="11008" width="9.140625" style="5"/>
    <col min="11009" max="11009" width="10.7109375" style="5" customWidth="1"/>
    <col min="11010" max="11010" width="34.28515625" style="5" customWidth="1"/>
    <col min="11011" max="11011" width="13.85546875" style="5" customWidth="1"/>
    <col min="11012" max="11012" width="7.7109375" style="5" customWidth="1"/>
    <col min="11013" max="11013" width="6.42578125" style="5" customWidth="1"/>
    <col min="11014" max="11014" width="17.7109375" style="5" customWidth="1"/>
    <col min="11015" max="11015" width="10.7109375" style="5" customWidth="1"/>
    <col min="11016" max="11016" width="15.7109375" style="5" customWidth="1"/>
    <col min="11017" max="11017" width="10.7109375" style="5" customWidth="1"/>
    <col min="11018" max="11018" width="15.7109375" style="5" customWidth="1"/>
    <col min="11019" max="11019" width="10.7109375" style="5" customWidth="1"/>
    <col min="11020" max="11020" width="15.7109375" style="5" customWidth="1"/>
    <col min="11021" max="11021" width="10.7109375" style="5" customWidth="1"/>
    <col min="11022" max="11022" width="15.7109375" style="5" customWidth="1"/>
    <col min="11023" max="11264" width="9.140625" style="5"/>
    <col min="11265" max="11265" width="10.7109375" style="5" customWidth="1"/>
    <col min="11266" max="11266" width="34.28515625" style="5" customWidth="1"/>
    <col min="11267" max="11267" width="13.85546875" style="5" customWidth="1"/>
    <col min="11268" max="11268" width="7.7109375" style="5" customWidth="1"/>
    <col min="11269" max="11269" width="6.42578125" style="5" customWidth="1"/>
    <col min="11270" max="11270" width="17.7109375" style="5" customWidth="1"/>
    <col min="11271" max="11271" width="10.7109375" style="5" customWidth="1"/>
    <col min="11272" max="11272" width="15.7109375" style="5" customWidth="1"/>
    <col min="11273" max="11273" width="10.7109375" style="5" customWidth="1"/>
    <col min="11274" max="11274" width="15.7109375" style="5" customWidth="1"/>
    <col min="11275" max="11275" width="10.7109375" style="5" customWidth="1"/>
    <col min="11276" max="11276" width="15.7109375" style="5" customWidth="1"/>
    <col min="11277" max="11277" width="10.7109375" style="5" customWidth="1"/>
    <col min="11278" max="11278" width="15.7109375" style="5" customWidth="1"/>
    <col min="11279" max="11520" width="9.140625" style="5"/>
    <col min="11521" max="11521" width="10.7109375" style="5" customWidth="1"/>
    <col min="11522" max="11522" width="34.28515625" style="5" customWidth="1"/>
    <col min="11523" max="11523" width="13.85546875" style="5" customWidth="1"/>
    <col min="11524" max="11524" width="7.7109375" style="5" customWidth="1"/>
    <col min="11525" max="11525" width="6.42578125" style="5" customWidth="1"/>
    <col min="11526" max="11526" width="17.7109375" style="5" customWidth="1"/>
    <col min="11527" max="11527" width="10.7109375" style="5" customWidth="1"/>
    <col min="11528" max="11528" width="15.7109375" style="5" customWidth="1"/>
    <col min="11529" max="11529" width="10.7109375" style="5" customWidth="1"/>
    <col min="11530" max="11530" width="15.7109375" style="5" customWidth="1"/>
    <col min="11531" max="11531" width="10.7109375" style="5" customWidth="1"/>
    <col min="11532" max="11532" width="15.7109375" style="5" customWidth="1"/>
    <col min="11533" max="11533" width="10.7109375" style="5" customWidth="1"/>
    <col min="11534" max="11534" width="15.7109375" style="5" customWidth="1"/>
    <col min="11535" max="11776" width="9.140625" style="5"/>
    <col min="11777" max="11777" width="10.7109375" style="5" customWidth="1"/>
    <col min="11778" max="11778" width="34.28515625" style="5" customWidth="1"/>
    <col min="11779" max="11779" width="13.85546875" style="5" customWidth="1"/>
    <col min="11780" max="11780" width="7.7109375" style="5" customWidth="1"/>
    <col min="11781" max="11781" width="6.42578125" style="5" customWidth="1"/>
    <col min="11782" max="11782" width="17.7109375" style="5" customWidth="1"/>
    <col min="11783" max="11783" width="10.7109375" style="5" customWidth="1"/>
    <col min="11784" max="11784" width="15.7109375" style="5" customWidth="1"/>
    <col min="11785" max="11785" width="10.7109375" style="5" customWidth="1"/>
    <col min="11786" max="11786" width="15.7109375" style="5" customWidth="1"/>
    <col min="11787" max="11787" width="10.7109375" style="5" customWidth="1"/>
    <col min="11788" max="11788" width="15.7109375" style="5" customWidth="1"/>
    <col min="11789" max="11789" width="10.7109375" style="5" customWidth="1"/>
    <col min="11790" max="11790" width="15.7109375" style="5" customWidth="1"/>
    <col min="11791" max="12032" width="9.140625" style="5"/>
    <col min="12033" max="12033" width="10.7109375" style="5" customWidth="1"/>
    <col min="12034" max="12034" width="34.28515625" style="5" customWidth="1"/>
    <col min="12035" max="12035" width="13.85546875" style="5" customWidth="1"/>
    <col min="12036" max="12036" width="7.7109375" style="5" customWidth="1"/>
    <col min="12037" max="12037" width="6.42578125" style="5" customWidth="1"/>
    <col min="12038" max="12038" width="17.7109375" style="5" customWidth="1"/>
    <col min="12039" max="12039" width="10.7109375" style="5" customWidth="1"/>
    <col min="12040" max="12040" width="15.7109375" style="5" customWidth="1"/>
    <col min="12041" max="12041" width="10.7109375" style="5" customWidth="1"/>
    <col min="12042" max="12042" width="15.7109375" style="5" customWidth="1"/>
    <col min="12043" max="12043" width="10.7109375" style="5" customWidth="1"/>
    <col min="12044" max="12044" width="15.7109375" style="5" customWidth="1"/>
    <col min="12045" max="12045" width="10.7109375" style="5" customWidth="1"/>
    <col min="12046" max="12046" width="15.7109375" style="5" customWidth="1"/>
    <col min="12047" max="12288" width="9.140625" style="5"/>
    <col min="12289" max="12289" width="10.7109375" style="5" customWidth="1"/>
    <col min="12290" max="12290" width="34.28515625" style="5" customWidth="1"/>
    <col min="12291" max="12291" width="13.85546875" style="5" customWidth="1"/>
    <col min="12292" max="12292" width="7.7109375" style="5" customWidth="1"/>
    <col min="12293" max="12293" width="6.42578125" style="5" customWidth="1"/>
    <col min="12294" max="12294" width="17.7109375" style="5" customWidth="1"/>
    <col min="12295" max="12295" width="10.7109375" style="5" customWidth="1"/>
    <col min="12296" max="12296" width="15.7109375" style="5" customWidth="1"/>
    <col min="12297" max="12297" width="10.7109375" style="5" customWidth="1"/>
    <col min="12298" max="12298" width="15.7109375" style="5" customWidth="1"/>
    <col min="12299" max="12299" width="10.7109375" style="5" customWidth="1"/>
    <col min="12300" max="12300" width="15.7109375" style="5" customWidth="1"/>
    <col min="12301" max="12301" width="10.7109375" style="5" customWidth="1"/>
    <col min="12302" max="12302" width="15.7109375" style="5" customWidth="1"/>
    <col min="12303" max="12544" width="9.140625" style="5"/>
    <col min="12545" max="12545" width="10.7109375" style="5" customWidth="1"/>
    <col min="12546" max="12546" width="34.28515625" style="5" customWidth="1"/>
    <col min="12547" max="12547" width="13.85546875" style="5" customWidth="1"/>
    <col min="12548" max="12548" width="7.7109375" style="5" customWidth="1"/>
    <col min="12549" max="12549" width="6.42578125" style="5" customWidth="1"/>
    <col min="12550" max="12550" width="17.7109375" style="5" customWidth="1"/>
    <col min="12551" max="12551" width="10.7109375" style="5" customWidth="1"/>
    <col min="12552" max="12552" width="15.7109375" style="5" customWidth="1"/>
    <col min="12553" max="12553" width="10.7109375" style="5" customWidth="1"/>
    <col min="12554" max="12554" width="15.7109375" style="5" customWidth="1"/>
    <col min="12555" max="12555" width="10.7109375" style="5" customWidth="1"/>
    <col min="12556" max="12556" width="15.7109375" style="5" customWidth="1"/>
    <col min="12557" max="12557" width="10.7109375" style="5" customWidth="1"/>
    <col min="12558" max="12558" width="15.7109375" style="5" customWidth="1"/>
    <col min="12559" max="12800" width="9.140625" style="5"/>
    <col min="12801" max="12801" width="10.7109375" style="5" customWidth="1"/>
    <col min="12802" max="12802" width="34.28515625" style="5" customWidth="1"/>
    <col min="12803" max="12803" width="13.85546875" style="5" customWidth="1"/>
    <col min="12804" max="12804" width="7.7109375" style="5" customWidth="1"/>
    <col min="12805" max="12805" width="6.42578125" style="5" customWidth="1"/>
    <col min="12806" max="12806" width="17.7109375" style="5" customWidth="1"/>
    <col min="12807" max="12807" width="10.7109375" style="5" customWidth="1"/>
    <col min="12808" max="12808" width="15.7109375" style="5" customWidth="1"/>
    <col min="12809" max="12809" width="10.7109375" style="5" customWidth="1"/>
    <col min="12810" max="12810" width="15.7109375" style="5" customWidth="1"/>
    <col min="12811" max="12811" width="10.7109375" style="5" customWidth="1"/>
    <col min="12812" max="12812" width="15.7109375" style="5" customWidth="1"/>
    <col min="12813" max="12813" width="10.7109375" style="5" customWidth="1"/>
    <col min="12814" max="12814" width="15.7109375" style="5" customWidth="1"/>
    <col min="12815" max="13056" width="9.140625" style="5"/>
    <col min="13057" max="13057" width="10.7109375" style="5" customWidth="1"/>
    <col min="13058" max="13058" width="34.28515625" style="5" customWidth="1"/>
    <col min="13059" max="13059" width="13.85546875" style="5" customWidth="1"/>
    <col min="13060" max="13060" width="7.7109375" style="5" customWidth="1"/>
    <col min="13061" max="13061" width="6.42578125" style="5" customWidth="1"/>
    <col min="13062" max="13062" width="17.7109375" style="5" customWidth="1"/>
    <col min="13063" max="13063" width="10.7109375" style="5" customWidth="1"/>
    <col min="13064" max="13064" width="15.7109375" style="5" customWidth="1"/>
    <col min="13065" max="13065" width="10.7109375" style="5" customWidth="1"/>
    <col min="13066" max="13066" width="15.7109375" style="5" customWidth="1"/>
    <col min="13067" max="13067" width="10.7109375" style="5" customWidth="1"/>
    <col min="13068" max="13068" width="15.7109375" style="5" customWidth="1"/>
    <col min="13069" max="13069" width="10.7109375" style="5" customWidth="1"/>
    <col min="13070" max="13070" width="15.7109375" style="5" customWidth="1"/>
    <col min="13071" max="13312" width="9.140625" style="5"/>
    <col min="13313" max="13313" width="10.7109375" style="5" customWidth="1"/>
    <col min="13314" max="13314" width="34.28515625" style="5" customWidth="1"/>
    <col min="13315" max="13315" width="13.85546875" style="5" customWidth="1"/>
    <col min="13316" max="13316" width="7.7109375" style="5" customWidth="1"/>
    <col min="13317" max="13317" width="6.42578125" style="5" customWidth="1"/>
    <col min="13318" max="13318" width="17.7109375" style="5" customWidth="1"/>
    <col min="13319" max="13319" width="10.7109375" style="5" customWidth="1"/>
    <col min="13320" max="13320" width="15.7109375" style="5" customWidth="1"/>
    <col min="13321" max="13321" width="10.7109375" style="5" customWidth="1"/>
    <col min="13322" max="13322" width="15.7109375" style="5" customWidth="1"/>
    <col min="13323" max="13323" width="10.7109375" style="5" customWidth="1"/>
    <col min="13324" max="13324" width="15.7109375" style="5" customWidth="1"/>
    <col min="13325" max="13325" width="10.7109375" style="5" customWidth="1"/>
    <col min="13326" max="13326" width="15.7109375" style="5" customWidth="1"/>
    <col min="13327" max="13568" width="9.140625" style="5"/>
    <col min="13569" max="13569" width="10.7109375" style="5" customWidth="1"/>
    <col min="13570" max="13570" width="34.28515625" style="5" customWidth="1"/>
    <col min="13571" max="13571" width="13.85546875" style="5" customWidth="1"/>
    <col min="13572" max="13572" width="7.7109375" style="5" customWidth="1"/>
    <col min="13573" max="13573" width="6.42578125" style="5" customWidth="1"/>
    <col min="13574" max="13574" width="17.7109375" style="5" customWidth="1"/>
    <col min="13575" max="13575" width="10.7109375" style="5" customWidth="1"/>
    <col min="13576" max="13576" width="15.7109375" style="5" customWidth="1"/>
    <col min="13577" max="13577" width="10.7109375" style="5" customWidth="1"/>
    <col min="13578" max="13578" width="15.7109375" style="5" customWidth="1"/>
    <col min="13579" max="13579" width="10.7109375" style="5" customWidth="1"/>
    <col min="13580" max="13580" width="15.7109375" style="5" customWidth="1"/>
    <col min="13581" max="13581" width="10.7109375" style="5" customWidth="1"/>
    <col min="13582" max="13582" width="15.7109375" style="5" customWidth="1"/>
    <col min="13583" max="13824" width="9.140625" style="5"/>
    <col min="13825" max="13825" width="10.7109375" style="5" customWidth="1"/>
    <col min="13826" max="13826" width="34.28515625" style="5" customWidth="1"/>
    <col min="13827" max="13827" width="13.85546875" style="5" customWidth="1"/>
    <col min="13828" max="13828" width="7.7109375" style="5" customWidth="1"/>
    <col min="13829" max="13829" width="6.42578125" style="5" customWidth="1"/>
    <col min="13830" max="13830" width="17.7109375" style="5" customWidth="1"/>
    <col min="13831" max="13831" width="10.7109375" style="5" customWidth="1"/>
    <col min="13832" max="13832" width="15.7109375" style="5" customWidth="1"/>
    <col min="13833" max="13833" width="10.7109375" style="5" customWidth="1"/>
    <col min="13834" max="13834" width="15.7109375" style="5" customWidth="1"/>
    <col min="13835" max="13835" width="10.7109375" style="5" customWidth="1"/>
    <col min="13836" max="13836" width="15.7109375" style="5" customWidth="1"/>
    <col min="13837" max="13837" width="10.7109375" style="5" customWidth="1"/>
    <col min="13838" max="13838" width="15.7109375" style="5" customWidth="1"/>
    <col min="13839" max="14080" width="9.140625" style="5"/>
    <col min="14081" max="14081" width="10.7109375" style="5" customWidth="1"/>
    <col min="14082" max="14082" width="34.28515625" style="5" customWidth="1"/>
    <col min="14083" max="14083" width="13.85546875" style="5" customWidth="1"/>
    <col min="14084" max="14084" width="7.7109375" style="5" customWidth="1"/>
    <col min="14085" max="14085" width="6.42578125" style="5" customWidth="1"/>
    <col min="14086" max="14086" width="17.7109375" style="5" customWidth="1"/>
    <col min="14087" max="14087" width="10.7109375" style="5" customWidth="1"/>
    <col min="14088" max="14088" width="15.7109375" style="5" customWidth="1"/>
    <col min="14089" max="14089" width="10.7109375" style="5" customWidth="1"/>
    <col min="14090" max="14090" width="15.7109375" style="5" customWidth="1"/>
    <col min="14091" max="14091" width="10.7109375" style="5" customWidth="1"/>
    <col min="14092" max="14092" width="15.7109375" style="5" customWidth="1"/>
    <col min="14093" max="14093" width="10.7109375" style="5" customWidth="1"/>
    <col min="14094" max="14094" width="15.7109375" style="5" customWidth="1"/>
    <col min="14095" max="14336" width="9.140625" style="5"/>
    <col min="14337" max="14337" width="10.7109375" style="5" customWidth="1"/>
    <col min="14338" max="14338" width="34.28515625" style="5" customWidth="1"/>
    <col min="14339" max="14339" width="13.85546875" style="5" customWidth="1"/>
    <col min="14340" max="14340" width="7.7109375" style="5" customWidth="1"/>
    <col min="14341" max="14341" width="6.42578125" style="5" customWidth="1"/>
    <col min="14342" max="14342" width="17.7109375" style="5" customWidth="1"/>
    <col min="14343" max="14343" width="10.7109375" style="5" customWidth="1"/>
    <col min="14344" max="14344" width="15.7109375" style="5" customWidth="1"/>
    <col min="14345" max="14345" width="10.7109375" style="5" customWidth="1"/>
    <col min="14346" max="14346" width="15.7109375" style="5" customWidth="1"/>
    <col min="14347" max="14347" width="10.7109375" style="5" customWidth="1"/>
    <col min="14348" max="14348" width="15.7109375" style="5" customWidth="1"/>
    <col min="14349" max="14349" width="10.7109375" style="5" customWidth="1"/>
    <col min="14350" max="14350" width="15.7109375" style="5" customWidth="1"/>
    <col min="14351" max="14592" width="9.140625" style="5"/>
    <col min="14593" max="14593" width="10.7109375" style="5" customWidth="1"/>
    <col min="14594" max="14594" width="34.28515625" style="5" customWidth="1"/>
    <col min="14595" max="14595" width="13.85546875" style="5" customWidth="1"/>
    <col min="14596" max="14596" width="7.7109375" style="5" customWidth="1"/>
    <col min="14597" max="14597" width="6.42578125" style="5" customWidth="1"/>
    <col min="14598" max="14598" width="17.7109375" style="5" customWidth="1"/>
    <col min="14599" max="14599" width="10.7109375" style="5" customWidth="1"/>
    <col min="14600" max="14600" width="15.7109375" style="5" customWidth="1"/>
    <col min="14601" max="14601" width="10.7109375" style="5" customWidth="1"/>
    <col min="14602" max="14602" width="15.7109375" style="5" customWidth="1"/>
    <col min="14603" max="14603" width="10.7109375" style="5" customWidth="1"/>
    <col min="14604" max="14604" width="15.7109375" style="5" customWidth="1"/>
    <col min="14605" max="14605" width="10.7109375" style="5" customWidth="1"/>
    <col min="14606" max="14606" width="15.7109375" style="5" customWidth="1"/>
    <col min="14607" max="14848" width="9.140625" style="5"/>
    <col min="14849" max="14849" width="10.7109375" style="5" customWidth="1"/>
    <col min="14850" max="14850" width="34.28515625" style="5" customWidth="1"/>
    <col min="14851" max="14851" width="13.85546875" style="5" customWidth="1"/>
    <col min="14852" max="14852" width="7.7109375" style="5" customWidth="1"/>
    <col min="14853" max="14853" width="6.42578125" style="5" customWidth="1"/>
    <col min="14854" max="14854" width="17.7109375" style="5" customWidth="1"/>
    <col min="14855" max="14855" width="10.7109375" style="5" customWidth="1"/>
    <col min="14856" max="14856" width="15.7109375" style="5" customWidth="1"/>
    <col min="14857" max="14857" width="10.7109375" style="5" customWidth="1"/>
    <col min="14858" max="14858" width="15.7109375" style="5" customWidth="1"/>
    <col min="14859" max="14859" width="10.7109375" style="5" customWidth="1"/>
    <col min="14860" max="14860" width="15.7109375" style="5" customWidth="1"/>
    <col min="14861" max="14861" width="10.7109375" style="5" customWidth="1"/>
    <col min="14862" max="14862" width="15.7109375" style="5" customWidth="1"/>
    <col min="14863" max="15104" width="9.140625" style="5"/>
    <col min="15105" max="15105" width="10.7109375" style="5" customWidth="1"/>
    <col min="15106" max="15106" width="34.28515625" style="5" customWidth="1"/>
    <col min="15107" max="15107" width="13.85546875" style="5" customWidth="1"/>
    <col min="15108" max="15108" width="7.7109375" style="5" customWidth="1"/>
    <col min="15109" max="15109" width="6.42578125" style="5" customWidth="1"/>
    <col min="15110" max="15110" width="17.7109375" style="5" customWidth="1"/>
    <col min="15111" max="15111" width="10.7109375" style="5" customWidth="1"/>
    <col min="15112" max="15112" width="15.7109375" style="5" customWidth="1"/>
    <col min="15113" max="15113" width="10.7109375" style="5" customWidth="1"/>
    <col min="15114" max="15114" width="15.7109375" style="5" customWidth="1"/>
    <col min="15115" max="15115" width="10.7109375" style="5" customWidth="1"/>
    <col min="15116" max="15116" width="15.7109375" style="5" customWidth="1"/>
    <col min="15117" max="15117" width="10.7109375" style="5" customWidth="1"/>
    <col min="15118" max="15118" width="15.7109375" style="5" customWidth="1"/>
    <col min="15119" max="15360" width="9.140625" style="5"/>
    <col min="15361" max="15361" width="10.7109375" style="5" customWidth="1"/>
    <col min="15362" max="15362" width="34.28515625" style="5" customWidth="1"/>
    <col min="15363" max="15363" width="13.85546875" style="5" customWidth="1"/>
    <col min="15364" max="15364" width="7.7109375" style="5" customWidth="1"/>
    <col min="15365" max="15365" width="6.42578125" style="5" customWidth="1"/>
    <col min="15366" max="15366" width="17.7109375" style="5" customWidth="1"/>
    <col min="15367" max="15367" width="10.7109375" style="5" customWidth="1"/>
    <col min="15368" max="15368" width="15.7109375" style="5" customWidth="1"/>
    <col min="15369" max="15369" width="10.7109375" style="5" customWidth="1"/>
    <col min="15370" max="15370" width="15.7109375" style="5" customWidth="1"/>
    <col min="15371" max="15371" width="10.7109375" style="5" customWidth="1"/>
    <col min="15372" max="15372" width="15.7109375" style="5" customWidth="1"/>
    <col min="15373" max="15373" width="10.7109375" style="5" customWidth="1"/>
    <col min="15374" max="15374" width="15.7109375" style="5" customWidth="1"/>
    <col min="15375" max="15616" width="9.140625" style="5"/>
    <col min="15617" max="15617" width="10.7109375" style="5" customWidth="1"/>
    <col min="15618" max="15618" width="34.28515625" style="5" customWidth="1"/>
    <col min="15619" max="15619" width="13.85546875" style="5" customWidth="1"/>
    <col min="15620" max="15620" width="7.7109375" style="5" customWidth="1"/>
    <col min="15621" max="15621" width="6.42578125" style="5" customWidth="1"/>
    <col min="15622" max="15622" width="17.7109375" style="5" customWidth="1"/>
    <col min="15623" max="15623" width="10.7109375" style="5" customWidth="1"/>
    <col min="15624" max="15624" width="15.7109375" style="5" customWidth="1"/>
    <col min="15625" max="15625" width="10.7109375" style="5" customWidth="1"/>
    <col min="15626" max="15626" width="15.7109375" style="5" customWidth="1"/>
    <col min="15627" max="15627" width="10.7109375" style="5" customWidth="1"/>
    <col min="15628" max="15628" width="15.7109375" style="5" customWidth="1"/>
    <col min="15629" max="15629" width="10.7109375" style="5" customWidth="1"/>
    <col min="15630" max="15630" width="15.7109375" style="5" customWidth="1"/>
    <col min="15631" max="15872" width="9.140625" style="5"/>
    <col min="15873" max="15873" width="10.7109375" style="5" customWidth="1"/>
    <col min="15874" max="15874" width="34.28515625" style="5" customWidth="1"/>
    <col min="15875" max="15875" width="13.85546875" style="5" customWidth="1"/>
    <col min="15876" max="15876" width="7.7109375" style="5" customWidth="1"/>
    <col min="15877" max="15877" width="6.42578125" style="5" customWidth="1"/>
    <col min="15878" max="15878" width="17.7109375" style="5" customWidth="1"/>
    <col min="15879" max="15879" width="10.7109375" style="5" customWidth="1"/>
    <col min="15880" max="15880" width="15.7109375" style="5" customWidth="1"/>
    <col min="15881" max="15881" width="10.7109375" style="5" customWidth="1"/>
    <col min="15882" max="15882" width="15.7109375" style="5" customWidth="1"/>
    <col min="15883" max="15883" width="10.7109375" style="5" customWidth="1"/>
    <col min="15884" max="15884" width="15.7109375" style="5" customWidth="1"/>
    <col min="15885" max="15885" width="10.7109375" style="5" customWidth="1"/>
    <col min="15886" max="15886" width="15.7109375" style="5" customWidth="1"/>
    <col min="15887" max="16128" width="9.140625" style="5"/>
    <col min="16129" max="16129" width="10.7109375" style="5" customWidth="1"/>
    <col min="16130" max="16130" width="34.28515625" style="5" customWidth="1"/>
    <col min="16131" max="16131" width="13.85546875" style="5" customWidth="1"/>
    <col min="16132" max="16132" width="7.7109375" style="5" customWidth="1"/>
    <col min="16133" max="16133" width="6.42578125" style="5" customWidth="1"/>
    <col min="16134" max="16134" width="17.7109375" style="5" customWidth="1"/>
    <col min="16135" max="16135" width="10.7109375" style="5" customWidth="1"/>
    <col min="16136" max="16136" width="15.7109375" style="5" customWidth="1"/>
    <col min="16137" max="16137" width="10.7109375" style="5" customWidth="1"/>
    <col min="16138" max="16138" width="15.7109375" style="5" customWidth="1"/>
    <col min="16139" max="16139" width="10.7109375" style="5" customWidth="1"/>
    <col min="16140" max="16140" width="15.7109375" style="5" customWidth="1"/>
    <col min="16141" max="16141" width="10.7109375" style="5" customWidth="1"/>
    <col min="16142" max="16142" width="15.7109375" style="5" customWidth="1"/>
    <col min="16143" max="16384" width="9.140625" style="5"/>
  </cols>
  <sheetData>
    <row r="1" spans="1:15" x14ac:dyDescent="0.2">
      <c r="A1" s="1" t="s">
        <v>0</v>
      </c>
      <c r="K1" s="2" t="s">
        <v>1</v>
      </c>
      <c r="L1" s="3"/>
      <c r="M1" s="3"/>
      <c r="N1" s="4"/>
    </row>
    <row r="2" spans="1:15" x14ac:dyDescent="0.2">
      <c r="K2" s="6" t="s">
        <v>2</v>
      </c>
      <c r="L2" s="7"/>
      <c r="M2" s="7"/>
      <c r="N2" s="8"/>
    </row>
    <row r="3" spans="1:15" ht="13.5" thickBot="1" x14ac:dyDescent="0.25">
      <c r="K3" s="9" t="s">
        <v>3</v>
      </c>
      <c r="L3" s="10"/>
      <c r="M3" s="10"/>
      <c r="N3" s="11"/>
    </row>
    <row r="4" spans="1:15" x14ac:dyDescent="0.2">
      <c r="A4" s="1525" t="s">
        <v>4</v>
      </c>
      <c r="B4" s="1525"/>
      <c r="C4" s="1525"/>
      <c r="D4" s="1525"/>
      <c r="E4" s="1525"/>
      <c r="F4" s="1525"/>
      <c r="G4" s="1525"/>
      <c r="H4" s="1525"/>
      <c r="I4" s="1525"/>
      <c r="J4" s="1525"/>
      <c r="K4" s="1525"/>
      <c r="L4" s="1525"/>
      <c r="M4" s="1525"/>
      <c r="N4" s="1525"/>
      <c r="O4" s="12"/>
    </row>
    <row r="5" spans="1:15" x14ac:dyDescent="0.2">
      <c r="A5" s="1526" t="s">
        <v>5</v>
      </c>
      <c r="B5" s="1526"/>
      <c r="C5" s="1526"/>
      <c r="D5" s="1526"/>
      <c r="E5" s="1526"/>
      <c r="F5" s="1526"/>
      <c r="G5" s="1526"/>
      <c r="H5" s="1526"/>
      <c r="I5" s="1526"/>
      <c r="J5" s="1526"/>
      <c r="K5" s="1526"/>
      <c r="L5" s="1526"/>
      <c r="M5" s="1526"/>
      <c r="N5" s="1526"/>
      <c r="O5" s="13"/>
    </row>
    <row r="6" spans="1:15" x14ac:dyDescent="0.2">
      <c r="C6" s="14"/>
      <c r="D6" s="15"/>
      <c r="E6" s="16"/>
      <c r="F6" s="7"/>
    </row>
    <row r="7" spans="1:15" x14ac:dyDescent="0.2">
      <c r="A7" s="17" t="s">
        <v>6</v>
      </c>
      <c r="B7" s="17"/>
      <c r="C7" s="14"/>
      <c r="D7" s="15"/>
      <c r="E7" s="16"/>
    </row>
    <row r="8" spans="1:15" x14ac:dyDescent="0.2">
      <c r="A8" s="18" t="s">
        <v>7</v>
      </c>
      <c r="B8" s="19"/>
      <c r="C8" s="20"/>
      <c r="D8" s="21"/>
      <c r="E8" s="22"/>
      <c r="F8" s="23" t="s">
        <v>8</v>
      </c>
      <c r="G8" s="24"/>
      <c r="H8" s="24"/>
      <c r="I8" s="24"/>
      <c r="J8" s="25"/>
      <c r="K8" s="26" t="s">
        <v>9</v>
      </c>
      <c r="L8" s="26"/>
      <c r="M8" s="26"/>
      <c r="N8" s="27"/>
    </row>
    <row r="9" spans="1:15" x14ac:dyDescent="0.2">
      <c r="A9" s="28" t="s">
        <v>10</v>
      </c>
      <c r="B9" s="17"/>
      <c r="C9" s="29"/>
      <c r="D9" s="30"/>
      <c r="E9" s="31"/>
      <c r="F9" s="32" t="s">
        <v>11</v>
      </c>
      <c r="G9" s="32" t="s">
        <v>12</v>
      </c>
      <c r="H9" s="33"/>
      <c r="I9" s="23" t="s">
        <v>13</v>
      </c>
      <c r="J9" s="25"/>
      <c r="K9" s="34" t="s">
        <v>14</v>
      </c>
      <c r="L9" s="34"/>
      <c r="M9" s="34"/>
      <c r="N9" s="33"/>
    </row>
    <row r="10" spans="1:15" x14ac:dyDescent="0.2">
      <c r="A10" s="35"/>
      <c r="B10" s="18"/>
      <c r="C10" s="36"/>
      <c r="D10" s="37"/>
      <c r="E10" s="38"/>
      <c r="F10" s="18"/>
      <c r="G10" s="1527" t="s">
        <v>15</v>
      </c>
      <c r="H10" s="1528"/>
      <c r="I10" s="1528"/>
      <c r="J10" s="1528"/>
      <c r="K10" s="1528"/>
      <c r="L10" s="1528"/>
      <c r="M10" s="1528"/>
      <c r="N10" s="1529"/>
    </row>
    <row r="11" spans="1:15" x14ac:dyDescent="0.2">
      <c r="A11" s="39" t="s">
        <v>16</v>
      </c>
      <c r="B11" s="40" t="s">
        <v>17</v>
      </c>
      <c r="C11" s="41" t="s">
        <v>18</v>
      </c>
      <c r="D11" s="1530" t="s">
        <v>19</v>
      </c>
      <c r="E11" s="1531"/>
      <c r="F11" s="40" t="s">
        <v>20</v>
      </c>
      <c r="G11" s="1527" t="s">
        <v>21</v>
      </c>
      <c r="H11" s="1529"/>
      <c r="I11" s="1527" t="s">
        <v>22</v>
      </c>
      <c r="J11" s="1529"/>
      <c r="K11" s="1527" t="s">
        <v>23</v>
      </c>
      <c r="L11" s="1529"/>
      <c r="M11" s="1527" t="s">
        <v>24</v>
      </c>
      <c r="N11" s="1529"/>
    </row>
    <row r="12" spans="1:15" x14ac:dyDescent="0.2">
      <c r="A12" s="42"/>
      <c r="B12" s="32"/>
      <c r="C12" s="43"/>
      <c r="D12" s="44"/>
      <c r="E12" s="45"/>
      <c r="F12" s="32"/>
      <c r="G12" s="46" t="s">
        <v>25</v>
      </c>
      <c r="H12" s="46" t="s">
        <v>26</v>
      </c>
      <c r="I12" s="46" t="s">
        <v>25</v>
      </c>
      <c r="J12" s="46" t="s">
        <v>27</v>
      </c>
      <c r="K12" s="46" t="s">
        <v>25</v>
      </c>
      <c r="L12" s="47" t="s">
        <v>27</v>
      </c>
      <c r="M12" s="46" t="s">
        <v>25</v>
      </c>
      <c r="N12" s="46" t="s">
        <v>26</v>
      </c>
    </row>
    <row r="13" spans="1:15" x14ac:dyDescent="0.2">
      <c r="A13" s="1532" t="s">
        <v>28</v>
      </c>
      <c r="B13" s="1533"/>
      <c r="C13" s="1533"/>
      <c r="D13" s="1533"/>
      <c r="E13" s="1533"/>
      <c r="F13" s="1533"/>
      <c r="G13" s="1533"/>
      <c r="H13" s="1533"/>
      <c r="I13" s="1533"/>
      <c r="J13" s="1533"/>
      <c r="K13" s="1533"/>
      <c r="L13" s="1533"/>
      <c r="M13" s="1533"/>
      <c r="N13" s="1534"/>
    </row>
    <row r="14" spans="1:15" s="54" customFormat="1" x14ac:dyDescent="0.2">
      <c r="A14" s="48">
        <v>1</v>
      </c>
      <c r="B14" s="49" t="s">
        <v>29</v>
      </c>
      <c r="C14" s="50">
        <v>220</v>
      </c>
      <c r="D14" s="51">
        <f t="shared" ref="D14:D44" si="0">G14+I14+K14+M14</f>
        <v>3</v>
      </c>
      <c r="E14" s="48" t="s">
        <v>30</v>
      </c>
      <c r="F14" s="52">
        <f t="shared" ref="F14:F44" si="1">H14+J14+L14+N14</f>
        <v>660</v>
      </c>
      <c r="G14" s="48">
        <v>1</v>
      </c>
      <c r="H14" s="53">
        <f t="shared" ref="H14:H44" si="2">G14*C14</f>
        <v>220</v>
      </c>
      <c r="I14" s="48"/>
      <c r="J14" s="53">
        <f t="shared" ref="J14:J44" si="3">I14*C14</f>
        <v>0</v>
      </c>
      <c r="K14" s="48">
        <v>1</v>
      </c>
      <c r="L14" s="53">
        <f t="shared" ref="L14:L44" si="4">K14*C14</f>
        <v>220</v>
      </c>
      <c r="M14" s="48">
        <v>1</v>
      </c>
      <c r="N14" s="53">
        <f t="shared" ref="N14:N44" si="5">M14*C14</f>
        <v>220</v>
      </c>
    </row>
    <row r="15" spans="1:15" s="54" customFormat="1" x14ac:dyDescent="0.2">
      <c r="A15" s="48">
        <v>2</v>
      </c>
      <c r="B15" s="49" t="s">
        <v>31</v>
      </c>
      <c r="C15" s="50">
        <v>200</v>
      </c>
      <c r="D15" s="51">
        <f t="shared" si="0"/>
        <v>3</v>
      </c>
      <c r="E15" s="48" t="s">
        <v>30</v>
      </c>
      <c r="F15" s="52">
        <f t="shared" si="1"/>
        <v>600</v>
      </c>
      <c r="G15" s="48">
        <v>1</v>
      </c>
      <c r="H15" s="53">
        <f t="shared" si="2"/>
        <v>200</v>
      </c>
      <c r="I15" s="48"/>
      <c r="J15" s="53">
        <f t="shared" si="3"/>
        <v>0</v>
      </c>
      <c r="K15" s="48">
        <v>1</v>
      </c>
      <c r="L15" s="53">
        <f t="shared" si="4"/>
        <v>200</v>
      </c>
      <c r="M15" s="48">
        <v>1</v>
      </c>
      <c r="N15" s="53">
        <f t="shared" si="5"/>
        <v>200</v>
      </c>
    </row>
    <row r="16" spans="1:15" s="54" customFormat="1" x14ac:dyDescent="0.2">
      <c r="A16" s="48">
        <v>3</v>
      </c>
      <c r="B16" s="49" t="s">
        <v>32</v>
      </c>
      <c r="C16" s="50">
        <v>210</v>
      </c>
      <c r="D16" s="51">
        <f t="shared" si="0"/>
        <v>3</v>
      </c>
      <c r="E16" s="48" t="s">
        <v>30</v>
      </c>
      <c r="F16" s="52">
        <f t="shared" si="1"/>
        <v>630</v>
      </c>
      <c r="G16" s="48">
        <v>1</v>
      </c>
      <c r="H16" s="53">
        <f t="shared" si="2"/>
        <v>210</v>
      </c>
      <c r="I16" s="48"/>
      <c r="J16" s="53">
        <f t="shared" si="3"/>
        <v>0</v>
      </c>
      <c r="K16" s="48">
        <v>1</v>
      </c>
      <c r="L16" s="53">
        <f t="shared" si="4"/>
        <v>210</v>
      </c>
      <c r="M16" s="48">
        <v>1</v>
      </c>
      <c r="N16" s="53">
        <f t="shared" si="5"/>
        <v>210</v>
      </c>
    </row>
    <row r="17" spans="1:14" s="54" customFormat="1" x14ac:dyDescent="0.2">
      <c r="A17" s="48">
        <v>4</v>
      </c>
      <c r="B17" s="49" t="s">
        <v>33</v>
      </c>
      <c r="C17" s="55">
        <v>520</v>
      </c>
      <c r="D17" s="51">
        <f t="shared" si="0"/>
        <v>1</v>
      </c>
      <c r="E17" s="48" t="s">
        <v>34</v>
      </c>
      <c r="F17" s="52">
        <f t="shared" si="1"/>
        <v>520</v>
      </c>
      <c r="G17" s="48"/>
      <c r="H17" s="53">
        <f t="shared" si="2"/>
        <v>0</v>
      </c>
      <c r="I17" s="48">
        <v>1</v>
      </c>
      <c r="J17" s="53">
        <f t="shared" si="3"/>
        <v>520</v>
      </c>
      <c r="K17" s="48"/>
      <c r="L17" s="53">
        <f t="shared" si="4"/>
        <v>0</v>
      </c>
      <c r="M17" s="48"/>
      <c r="N17" s="53">
        <f t="shared" si="5"/>
        <v>0</v>
      </c>
    </row>
    <row r="18" spans="1:14" s="54" customFormat="1" x14ac:dyDescent="0.2">
      <c r="A18" s="48">
        <v>5</v>
      </c>
      <c r="B18" s="49" t="s">
        <v>35</v>
      </c>
      <c r="C18" s="55">
        <v>520</v>
      </c>
      <c r="D18" s="51">
        <f t="shared" si="0"/>
        <v>1</v>
      </c>
      <c r="E18" s="48" t="s">
        <v>34</v>
      </c>
      <c r="F18" s="52">
        <f t="shared" si="1"/>
        <v>520</v>
      </c>
      <c r="G18" s="48"/>
      <c r="H18" s="53">
        <f t="shared" si="2"/>
        <v>0</v>
      </c>
      <c r="I18" s="48">
        <v>1</v>
      </c>
      <c r="J18" s="53">
        <f t="shared" si="3"/>
        <v>520</v>
      </c>
      <c r="K18" s="48"/>
      <c r="L18" s="53">
        <f t="shared" si="4"/>
        <v>0</v>
      </c>
      <c r="M18" s="48"/>
      <c r="N18" s="53">
        <f t="shared" si="5"/>
        <v>0</v>
      </c>
    </row>
    <row r="19" spans="1:14" s="54" customFormat="1" x14ac:dyDescent="0.2">
      <c r="A19" s="48">
        <v>6</v>
      </c>
      <c r="B19" s="49" t="s">
        <v>36</v>
      </c>
      <c r="C19" s="50">
        <v>520</v>
      </c>
      <c r="D19" s="51">
        <f t="shared" si="0"/>
        <v>1</v>
      </c>
      <c r="E19" s="48" t="s">
        <v>34</v>
      </c>
      <c r="F19" s="52">
        <f t="shared" si="1"/>
        <v>520</v>
      </c>
      <c r="G19" s="48"/>
      <c r="H19" s="53">
        <f t="shared" si="2"/>
        <v>0</v>
      </c>
      <c r="I19" s="48">
        <v>1</v>
      </c>
      <c r="J19" s="53">
        <f t="shared" si="3"/>
        <v>520</v>
      </c>
      <c r="K19" s="48"/>
      <c r="L19" s="53">
        <f t="shared" si="4"/>
        <v>0</v>
      </c>
      <c r="M19" s="48"/>
      <c r="N19" s="53">
        <f t="shared" si="5"/>
        <v>0</v>
      </c>
    </row>
    <row r="20" spans="1:14" s="54" customFormat="1" x14ac:dyDescent="0.2">
      <c r="A20" s="48">
        <v>7</v>
      </c>
      <c r="B20" s="49" t="s">
        <v>37</v>
      </c>
      <c r="C20" s="50">
        <v>520</v>
      </c>
      <c r="D20" s="51">
        <f t="shared" si="0"/>
        <v>1</v>
      </c>
      <c r="E20" s="48" t="s">
        <v>34</v>
      </c>
      <c r="F20" s="52">
        <f t="shared" si="1"/>
        <v>520</v>
      </c>
      <c r="G20" s="48"/>
      <c r="H20" s="53">
        <f t="shared" si="2"/>
        <v>0</v>
      </c>
      <c r="I20" s="48">
        <v>1</v>
      </c>
      <c r="J20" s="53">
        <f t="shared" si="3"/>
        <v>520</v>
      </c>
      <c r="K20" s="48"/>
      <c r="L20" s="53">
        <f t="shared" si="4"/>
        <v>0</v>
      </c>
      <c r="M20" s="48"/>
      <c r="N20" s="53">
        <f t="shared" si="5"/>
        <v>0</v>
      </c>
    </row>
    <row r="21" spans="1:14" s="54" customFormat="1" x14ac:dyDescent="0.2">
      <c r="A21" s="48">
        <v>8</v>
      </c>
      <c r="B21" s="49" t="s">
        <v>38</v>
      </c>
      <c r="C21" s="50">
        <v>15</v>
      </c>
      <c r="D21" s="51">
        <f t="shared" si="0"/>
        <v>10</v>
      </c>
      <c r="E21" s="48" t="s">
        <v>39</v>
      </c>
      <c r="F21" s="52">
        <f t="shared" si="1"/>
        <v>150</v>
      </c>
      <c r="G21" s="48">
        <v>3</v>
      </c>
      <c r="H21" s="53">
        <f t="shared" si="2"/>
        <v>45</v>
      </c>
      <c r="I21" s="48">
        <v>2</v>
      </c>
      <c r="J21" s="53">
        <f t="shared" si="3"/>
        <v>30</v>
      </c>
      <c r="K21" s="48">
        <v>3</v>
      </c>
      <c r="L21" s="53">
        <f t="shared" si="4"/>
        <v>45</v>
      </c>
      <c r="M21" s="48">
        <v>2</v>
      </c>
      <c r="N21" s="53">
        <f t="shared" si="5"/>
        <v>30</v>
      </c>
    </row>
    <row r="22" spans="1:14" s="54" customFormat="1" x14ac:dyDescent="0.2">
      <c r="A22" s="48">
        <v>9</v>
      </c>
      <c r="B22" s="49" t="s">
        <v>40</v>
      </c>
      <c r="C22" s="50">
        <v>50</v>
      </c>
      <c r="D22" s="51">
        <f t="shared" si="0"/>
        <v>2</v>
      </c>
      <c r="E22" s="48" t="s">
        <v>39</v>
      </c>
      <c r="F22" s="52">
        <f t="shared" si="1"/>
        <v>100</v>
      </c>
      <c r="G22" s="48">
        <v>1</v>
      </c>
      <c r="H22" s="53">
        <f t="shared" si="2"/>
        <v>50</v>
      </c>
      <c r="I22" s="48"/>
      <c r="J22" s="53">
        <f t="shared" si="3"/>
        <v>0</v>
      </c>
      <c r="K22" s="48">
        <v>1</v>
      </c>
      <c r="L22" s="53">
        <f t="shared" si="4"/>
        <v>50</v>
      </c>
      <c r="M22" s="48"/>
      <c r="N22" s="53">
        <f t="shared" si="5"/>
        <v>0</v>
      </c>
    </row>
    <row r="23" spans="1:14" s="54" customFormat="1" x14ac:dyDescent="0.2">
      <c r="A23" s="48">
        <v>10</v>
      </c>
      <c r="B23" s="49" t="s">
        <v>41</v>
      </c>
      <c r="C23" s="50">
        <v>60</v>
      </c>
      <c r="D23" s="51">
        <f t="shared" si="0"/>
        <v>2</v>
      </c>
      <c r="E23" s="48" t="s">
        <v>42</v>
      </c>
      <c r="F23" s="52">
        <f t="shared" si="1"/>
        <v>120</v>
      </c>
      <c r="G23" s="48">
        <v>2</v>
      </c>
      <c r="H23" s="53">
        <f t="shared" si="2"/>
        <v>120</v>
      </c>
      <c r="I23" s="48"/>
      <c r="J23" s="53">
        <f t="shared" si="3"/>
        <v>0</v>
      </c>
      <c r="K23" s="48"/>
      <c r="L23" s="53">
        <f t="shared" si="4"/>
        <v>0</v>
      </c>
      <c r="M23" s="48"/>
      <c r="N23" s="53">
        <f t="shared" si="5"/>
        <v>0</v>
      </c>
    </row>
    <row r="24" spans="1:14" s="54" customFormat="1" x14ac:dyDescent="0.2">
      <c r="A24" s="48">
        <v>11</v>
      </c>
      <c r="B24" s="49" t="s">
        <v>43</v>
      </c>
      <c r="C24" s="50">
        <v>25</v>
      </c>
      <c r="D24" s="51">
        <f t="shared" si="0"/>
        <v>2</v>
      </c>
      <c r="E24" s="48" t="s">
        <v>42</v>
      </c>
      <c r="F24" s="52">
        <f t="shared" si="1"/>
        <v>50</v>
      </c>
      <c r="G24" s="48">
        <v>1</v>
      </c>
      <c r="H24" s="53">
        <f t="shared" si="2"/>
        <v>25</v>
      </c>
      <c r="I24" s="48">
        <v>1</v>
      </c>
      <c r="J24" s="53">
        <f t="shared" si="3"/>
        <v>25</v>
      </c>
      <c r="K24" s="48"/>
      <c r="L24" s="53">
        <f t="shared" si="4"/>
        <v>0</v>
      </c>
      <c r="M24" s="48"/>
      <c r="N24" s="53">
        <f t="shared" si="5"/>
        <v>0</v>
      </c>
    </row>
    <row r="25" spans="1:14" s="54" customFormat="1" x14ac:dyDescent="0.2">
      <c r="A25" s="48">
        <v>13</v>
      </c>
      <c r="B25" s="49" t="s">
        <v>44</v>
      </c>
      <c r="C25" s="50">
        <v>40</v>
      </c>
      <c r="D25" s="51">
        <f t="shared" si="0"/>
        <v>1</v>
      </c>
      <c r="E25" s="48" t="s">
        <v>45</v>
      </c>
      <c r="F25" s="52">
        <f t="shared" si="1"/>
        <v>40</v>
      </c>
      <c r="G25" s="48">
        <v>1</v>
      </c>
      <c r="H25" s="53">
        <f t="shared" si="2"/>
        <v>40</v>
      </c>
      <c r="I25" s="48"/>
      <c r="J25" s="53">
        <f t="shared" si="3"/>
        <v>0</v>
      </c>
      <c r="K25" s="48"/>
      <c r="L25" s="53">
        <f t="shared" si="4"/>
        <v>0</v>
      </c>
      <c r="M25" s="48"/>
      <c r="N25" s="53">
        <f t="shared" si="5"/>
        <v>0</v>
      </c>
    </row>
    <row r="26" spans="1:14" s="54" customFormat="1" x14ac:dyDescent="0.2">
      <c r="A26" s="48">
        <v>15</v>
      </c>
      <c r="B26" s="49" t="s">
        <v>46</v>
      </c>
      <c r="C26" s="50">
        <v>20</v>
      </c>
      <c r="D26" s="51">
        <f t="shared" si="0"/>
        <v>1</v>
      </c>
      <c r="E26" s="48" t="s">
        <v>42</v>
      </c>
      <c r="F26" s="52">
        <f t="shared" si="1"/>
        <v>20</v>
      </c>
      <c r="G26" s="48"/>
      <c r="H26" s="53">
        <f t="shared" si="2"/>
        <v>0</v>
      </c>
      <c r="I26" s="48">
        <v>1</v>
      </c>
      <c r="J26" s="53">
        <f t="shared" si="3"/>
        <v>20</v>
      </c>
      <c r="K26" s="48"/>
      <c r="L26" s="53">
        <f t="shared" si="4"/>
        <v>0</v>
      </c>
      <c r="M26" s="48"/>
      <c r="N26" s="53">
        <f t="shared" si="5"/>
        <v>0</v>
      </c>
    </row>
    <row r="27" spans="1:14" s="54" customFormat="1" x14ac:dyDescent="0.2">
      <c r="A27" s="48">
        <v>16</v>
      </c>
      <c r="B27" s="49" t="s">
        <v>47</v>
      </c>
      <c r="C27" s="50">
        <v>6.5</v>
      </c>
      <c r="D27" s="51">
        <f t="shared" si="0"/>
        <v>6</v>
      </c>
      <c r="E27" s="48" t="s">
        <v>39</v>
      </c>
      <c r="F27" s="52">
        <f t="shared" si="1"/>
        <v>39</v>
      </c>
      <c r="G27" s="48"/>
      <c r="H27" s="53">
        <f t="shared" si="2"/>
        <v>0</v>
      </c>
      <c r="I27" s="48">
        <v>6</v>
      </c>
      <c r="J27" s="53">
        <f t="shared" si="3"/>
        <v>39</v>
      </c>
      <c r="K27" s="48"/>
      <c r="L27" s="53">
        <f t="shared" si="4"/>
        <v>0</v>
      </c>
      <c r="M27" s="48"/>
      <c r="N27" s="53">
        <f t="shared" si="5"/>
        <v>0</v>
      </c>
    </row>
    <row r="28" spans="1:14" s="54" customFormat="1" x14ac:dyDescent="0.2">
      <c r="A28" s="48">
        <v>17</v>
      </c>
      <c r="B28" s="49" t="s">
        <v>48</v>
      </c>
      <c r="C28" s="50">
        <v>6</v>
      </c>
      <c r="D28" s="51">
        <f t="shared" si="0"/>
        <v>6</v>
      </c>
      <c r="E28" s="48" t="s">
        <v>39</v>
      </c>
      <c r="F28" s="52">
        <f t="shared" si="1"/>
        <v>36</v>
      </c>
      <c r="G28" s="48"/>
      <c r="H28" s="53">
        <f t="shared" si="2"/>
        <v>0</v>
      </c>
      <c r="I28" s="48">
        <v>6</v>
      </c>
      <c r="J28" s="53">
        <f t="shared" si="3"/>
        <v>36</v>
      </c>
      <c r="K28" s="48"/>
      <c r="L28" s="53">
        <f t="shared" si="4"/>
        <v>0</v>
      </c>
      <c r="M28" s="48"/>
      <c r="N28" s="53">
        <f t="shared" si="5"/>
        <v>0</v>
      </c>
    </row>
    <row r="29" spans="1:14" s="54" customFormat="1" x14ac:dyDescent="0.2">
      <c r="A29" s="48">
        <v>18</v>
      </c>
      <c r="B29" s="49" t="s">
        <v>49</v>
      </c>
      <c r="C29" s="50">
        <v>5</v>
      </c>
      <c r="D29" s="51">
        <f t="shared" si="0"/>
        <v>6</v>
      </c>
      <c r="E29" s="48" t="s">
        <v>39</v>
      </c>
      <c r="F29" s="52">
        <f t="shared" si="1"/>
        <v>30</v>
      </c>
      <c r="G29" s="48"/>
      <c r="H29" s="53">
        <f t="shared" si="2"/>
        <v>0</v>
      </c>
      <c r="I29" s="48">
        <v>6</v>
      </c>
      <c r="J29" s="53">
        <f t="shared" si="3"/>
        <v>30</v>
      </c>
      <c r="K29" s="48"/>
      <c r="L29" s="53">
        <f t="shared" si="4"/>
        <v>0</v>
      </c>
      <c r="M29" s="48"/>
      <c r="N29" s="53">
        <f t="shared" si="5"/>
        <v>0</v>
      </c>
    </row>
    <row r="30" spans="1:14" s="54" customFormat="1" x14ac:dyDescent="0.2">
      <c r="A30" s="48">
        <v>19</v>
      </c>
      <c r="B30" s="49" t="s">
        <v>50</v>
      </c>
      <c r="C30" s="50">
        <v>4.5</v>
      </c>
      <c r="D30" s="51">
        <f t="shared" si="0"/>
        <v>6</v>
      </c>
      <c r="E30" s="48" t="s">
        <v>39</v>
      </c>
      <c r="F30" s="52">
        <f t="shared" si="1"/>
        <v>27</v>
      </c>
      <c r="G30" s="48"/>
      <c r="H30" s="53">
        <f t="shared" si="2"/>
        <v>0</v>
      </c>
      <c r="I30" s="48">
        <v>6</v>
      </c>
      <c r="J30" s="53">
        <f t="shared" si="3"/>
        <v>27</v>
      </c>
      <c r="K30" s="48"/>
      <c r="L30" s="53">
        <f t="shared" si="4"/>
        <v>0</v>
      </c>
      <c r="M30" s="48"/>
      <c r="N30" s="53">
        <f t="shared" si="5"/>
        <v>0</v>
      </c>
    </row>
    <row r="31" spans="1:14" s="54" customFormat="1" x14ac:dyDescent="0.2">
      <c r="A31" s="48">
        <v>20</v>
      </c>
      <c r="B31" s="49" t="s">
        <v>51</v>
      </c>
      <c r="C31" s="50">
        <v>100</v>
      </c>
      <c r="D31" s="51">
        <f t="shared" si="0"/>
        <v>1</v>
      </c>
      <c r="E31" s="48" t="s">
        <v>52</v>
      </c>
      <c r="F31" s="52">
        <f t="shared" si="1"/>
        <v>100</v>
      </c>
      <c r="G31" s="48"/>
      <c r="H31" s="53">
        <f t="shared" si="2"/>
        <v>0</v>
      </c>
      <c r="I31" s="48">
        <v>1</v>
      </c>
      <c r="J31" s="53">
        <f t="shared" si="3"/>
        <v>100</v>
      </c>
      <c r="K31" s="48"/>
      <c r="L31" s="53">
        <f t="shared" si="4"/>
        <v>0</v>
      </c>
      <c r="M31" s="48"/>
      <c r="N31" s="53">
        <f t="shared" si="5"/>
        <v>0</v>
      </c>
    </row>
    <row r="32" spans="1:14" s="54" customFormat="1" x14ac:dyDescent="0.2">
      <c r="A32" s="48">
        <v>21</v>
      </c>
      <c r="B32" s="49" t="s">
        <v>53</v>
      </c>
      <c r="C32" s="55">
        <v>20</v>
      </c>
      <c r="D32" s="51">
        <f t="shared" si="0"/>
        <v>2</v>
      </c>
      <c r="E32" s="48" t="s">
        <v>39</v>
      </c>
      <c r="F32" s="52">
        <f t="shared" si="1"/>
        <v>40</v>
      </c>
      <c r="G32" s="48">
        <v>1</v>
      </c>
      <c r="H32" s="53">
        <f t="shared" si="2"/>
        <v>20</v>
      </c>
      <c r="I32" s="48"/>
      <c r="J32" s="53">
        <f t="shared" si="3"/>
        <v>0</v>
      </c>
      <c r="K32" s="48">
        <v>1</v>
      </c>
      <c r="L32" s="53">
        <f t="shared" si="4"/>
        <v>20</v>
      </c>
      <c r="M32" s="48"/>
      <c r="N32" s="53">
        <f t="shared" si="5"/>
        <v>0</v>
      </c>
    </row>
    <row r="33" spans="1:14" s="54" customFormat="1" x14ac:dyDescent="0.2">
      <c r="A33" s="48">
        <v>24</v>
      </c>
      <c r="B33" s="49" t="s">
        <v>54</v>
      </c>
      <c r="C33" s="55">
        <v>10</v>
      </c>
      <c r="D33" s="51">
        <f t="shared" si="0"/>
        <v>10</v>
      </c>
      <c r="E33" s="48" t="s">
        <v>39</v>
      </c>
      <c r="F33" s="52">
        <f t="shared" si="1"/>
        <v>100</v>
      </c>
      <c r="G33" s="48"/>
      <c r="H33" s="53">
        <f t="shared" si="2"/>
        <v>0</v>
      </c>
      <c r="I33" s="48"/>
      <c r="J33" s="53">
        <f t="shared" si="3"/>
        <v>0</v>
      </c>
      <c r="K33" s="48">
        <v>10</v>
      </c>
      <c r="L33" s="53">
        <f t="shared" si="4"/>
        <v>100</v>
      </c>
      <c r="M33" s="48"/>
      <c r="N33" s="53">
        <f t="shared" si="5"/>
        <v>0</v>
      </c>
    </row>
    <row r="34" spans="1:14" s="54" customFormat="1" x14ac:dyDescent="0.2">
      <c r="A34" s="48">
        <v>26</v>
      </c>
      <c r="B34" s="49" t="s">
        <v>55</v>
      </c>
      <c r="C34" s="55">
        <v>40</v>
      </c>
      <c r="D34" s="51">
        <f t="shared" si="0"/>
        <v>2</v>
      </c>
      <c r="E34" s="48" t="s">
        <v>39</v>
      </c>
      <c r="F34" s="52">
        <f t="shared" si="1"/>
        <v>80</v>
      </c>
      <c r="G34" s="48">
        <v>2</v>
      </c>
      <c r="H34" s="53">
        <f t="shared" si="2"/>
        <v>80</v>
      </c>
      <c r="I34" s="48"/>
      <c r="J34" s="53">
        <f t="shared" si="3"/>
        <v>0</v>
      </c>
      <c r="K34" s="48"/>
      <c r="L34" s="53">
        <f t="shared" si="4"/>
        <v>0</v>
      </c>
      <c r="M34" s="48"/>
      <c r="N34" s="53">
        <f t="shared" si="5"/>
        <v>0</v>
      </c>
    </row>
    <row r="35" spans="1:14" s="54" customFormat="1" x14ac:dyDescent="0.2">
      <c r="A35" s="48">
        <v>27</v>
      </c>
      <c r="B35" s="49" t="s">
        <v>56</v>
      </c>
      <c r="C35" s="55">
        <v>35</v>
      </c>
      <c r="D35" s="51">
        <f t="shared" si="0"/>
        <v>2</v>
      </c>
      <c r="E35" s="48" t="s">
        <v>39</v>
      </c>
      <c r="F35" s="52">
        <f t="shared" si="1"/>
        <v>70</v>
      </c>
      <c r="G35" s="48">
        <v>1</v>
      </c>
      <c r="H35" s="53">
        <f t="shared" si="2"/>
        <v>35</v>
      </c>
      <c r="I35" s="48"/>
      <c r="J35" s="53">
        <f t="shared" si="3"/>
        <v>0</v>
      </c>
      <c r="K35" s="48">
        <v>1</v>
      </c>
      <c r="L35" s="53">
        <f t="shared" si="4"/>
        <v>35</v>
      </c>
      <c r="M35" s="48"/>
      <c r="N35" s="53">
        <f t="shared" si="5"/>
        <v>0</v>
      </c>
    </row>
    <row r="36" spans="1:14" s="54" customFormat="1" x14ac:dyDescent="0.2">
      <c r="A36" s="48">
        <v>28</v>
      </c>
      <c r="B36" s="49" t="s">
        <v>57</v>
      </c>
      <c r="C36" s="55">
        <v>50</v>
      </c>
      <c r="D36" s="51">
        <f t="shared" si="0"/>
        <v>2</v>
      </c>
      <c r="E36" s="48" t="s">
        <v>39</v>
      </c>
      <c r="F36" s="52">
        <f t="shared" si="1"/>
        <v>100</v>
      </c>
      <c r="G36" s="48">
        <v>1</v>
      </c>
      <c r="H36" s="53">
        <f t="shared" si="2"/>
        <v>50</v>
      </c>
      <c r="I36" s="48"/>
      <c r="J36" s="53">
        <f t="shared" si="3"/>
        <v>0</v>
      </c>
      <c r="K36" s="48">
        <v>1</v>
      </c>
      <c r="L36" s="53">
        <f t="shared" si="4"/>
        <v>50</v>
      </c>
      <c r="M36" s="48"/>
      <c r="N36" s="53">
        <f t="shared" si="5"/>
        <v>0</v>
      </c>
    </row>
    <row r="37" spans="1:14" s="54" customFormat="1" x14ac:dyDescent="0.2">
      <c r="A37" s="48">
        <v>29</v>
      </c>
      <c r="B37" s="49" t="s">
        <v>58</v>
      </c>
      <c r="C37" s="55">
        <v>40</v>
      </c>
      <c r="D37" s="51">
        <f t="shared" si="0"/>
        <v>2</v>
      </c>
      <c r="E37" s="48" t="s">
        <v>39</v>
      </c>
      <c r="F37" s="52">
        <f t="shared" si="1"/>
        <v>80</v>
      </c>
      <c r="G37" s="48">
        <v>1</v>
      </c>
      <c r="H37" s="53">
        <f t="shared" si="2"/>
        <v>40</v>
      </c>
      <c r="I37" s="48"/>
      <c r="J37" s="53">
        <f t="shared" si="3"/>
        <v>0</v>
      </c>
      <c r="K37" s="48">
        <v>1</v>
      </c>
      <c r="L37" s="53">
        <f t="shared" si="4"/>
        <v>40</v>
      </c>
      <c r="M37" s="48"/>
      <c r="N37" s="53">
        <f t="shared" si="5"/>
        <v>0</v>
      </c>
    </row>
    <row r="38" spans="1:14" s="54" customFormat="1" x14ac:dyDescent="0.2">
      <c r="A38" s="48">
        <v>30</v>
      </c>
      <c r="B38" s="49" t="s">
        <v>59</v>
      </c>
      <c r="C38" s="55">
        <v>45</v>
      </c>
      <c r="D38" s="51">
        <f t="shared" si="0"/>
        <v>2</v>
      </c>
      <c r="E38" s="48" t="s">
        <v>39</v>
      </c>
      <c r="F38" s="52">
        <f t="shared" si="1"/>
        <v>90</v>
      </c>
      <c r="G38" s="48">
        <v>1</v>
      </c>
      <c r="H38" s="53">
        <f t="shared" si="2"/>
        <v>45</v>
      </c>
      <c r="I38" s="48"/>
      <c r="J38" s="53">
        <f t="shared" si="3"/>
        <v>0</v>
      </c>
      <c r="K38" s="48">
        <v>1</v>
      </c>
      <c r="L38" s="53">
        <f t="shared" si="4"/>
        <v>45</v>
      </c>
      <c r="M38" s="48"/>
      <c r="N38" s="53">
        <f t="shared" si="5"/>
        <v>0</v>
      </c>
    </row>
    <row r="39" spans="1:14" s="54" customFormat="1" x14ac:dyDescent="0.2">
      <c r="A39" s="48">
        <v>31</v>
      </c>
      <c r="B39" s="49" t="s">
        <v>60</v>
      </c>
      <c r="C39" s="55">
        <v>30</v>
      </c>
      <c r="D39" s="51">
        <f t="shared" si="0"/>
        <v>2</v>
      </c>
      <c r="E39" s="48" t="s">
        <v>39</v>
      </c>
      <c r="F39" s="52">
        <f t="shared" si="1"/>
        <v>60</v>
      </c>
      <c r="G39" s="48">
        <v>1</v>
      </c>
      <c r="H39" s="53">
        <f t="shared" si="2"/>
        <v>30</v>
      </c>
      <c r="I39" s="48"/>
      <c r="J39" s="53">
        <f t="shared" si="3"/>
        <v>0</v>
      </c>
      <c r="K39" s="48">
        <v>1</v>
      </c>
      <c r="L39" s="53">
        <f t="shared" si="4"/>
        <v>30</v>
      </c>
      <c r="M39" s="48"/>
      <c r="N39" s="53">
        <f t="shared" si="5"/>
        <v>0</v>
      </c>
    </row>
    <row r="40" spans="1:14" s="54" customFormat="1" x14ac:dyDescent="0.2">
      <c r="A40" s="48">
        <v>32</v>
      </c>
      <c r="B40" s="49" t="s">
        <v>61</v>
      </c>
      <c r="C40" s="50">
        <v>35</v>
      </c>
      <c r="D40" s="51">
        <f t="shared" si="0"/>
        <v>1</v>
      </c>
      <c r="E40" s="48" t="s">
        <v>39</v>
      </c>
      <c r="F40" s="52">
        <f t="shared" si="1"/>
        <v>35</v>
      </c>
      <c r="G40" s="48"/>
      <c r="H40" s="53">
        <f t="shared" si="2"/>
        <v>0</v>
      </c>
      <c r="I40" s="48"/>
      <c r="J40" s="53">
        <f t="shared" si="3"/>
        <v>0</v>
      </c>
      <c r="K40" s="48">
        <v>1</v>
      </c>
      <c r="L40" s="53">
        <f t="shared" si="4"/>
        <v>35</v>
      </c>
      <c r="M40" s="48"/>
      <c r="N40" s="53">
        <f t="shared" si="5"/>
        <v>0</v>
      </c>
    </row>
    <row r="41" spans="1:14" s="54" customFormat="1" x14ac:dyDescent="0.2">
      <c r="A41" s="48">
        <v>33</v>
      </c>
      <c r="B41" s="49" t="s">
        <v>62</v>
      </c>
      <c r="C41" s="50">
        <v>15</v>
      </c>
      <c r="D41" s="51">
        <f t="shared" si="0"/>
        <v>1</v>
      </c>
      <c r="E41" s="48" t="s">
        <v>39</v>
      </c>
      <c r="F41" s="52">
        <f t="shared" si="1"/>
        <v>15</v>
      </c>
      <c r="G41" s="48">
        <v>1</v>
      </c>
      <c r="H41" s="53">
        <f t="shared" si="2"/>
        <v>15</v>
      </c>
      <c r="I41" s="48"/>
      <c r="J41" s="53">
        <f t="shared" si="3"/>
        <v>0</v>
      </c>
      <c r="K41" s="48"/>
      <c r="L41" s="53">
        <f t="shared" si="4"/>
        <v>0</v>
      </c>
      <c r="M41" s="48"/>
      <c r="N41" s="53">
        <f t="shared" si="5"/>
        <v>0</v>
      </c>
    </row>
    <row r="42" spans="1:14" s="54" customFormat="1" x14ac:dyDescent="0.2">
      <c r="A42" s="48">
        <v>34</v>
      </c>
      <c r="B42" s="49" t="s">
        <v>63</v>
      </c>
      <c r="C42" s="50">
        <v>45</v>
      </c>
      <c r="D42" s="51">
        <f t="shared" si="0"/>
        <v>2</v>
      </c>
      <c r="E42" s="48" t="s">
        <v>52</v>
      </c>
      <c r="F42" s="52">
        <f t="shared" si="1"/>
        <v>90</v>
      </c>
      <c r="G42" s="48">
        <v>2</v>
      </c>
      <c r="H42" s="53">
        <f t="shared" si="2"/>
        <v>90</v>
      </c>
      <c r="I42" s="48"/>
      <c r="J42" s="53">
        <f t="shared" si="3"/>
        <v>0</v>
      </c>
      <c r="K42" s="48"/>
      <c r="L42" s="53">
        <f t="shared" si="4"/>
        <v>0</v>
      </c>
      <c r="M42" s="48"/>
      <c r="N42" s="53">
        <f t="shared" si="5"/>
        <v>0</v>
      </c>
    </row>
    <row r="43" spans="1:14" s="54" customFormat="1" x14ac:dyDescent="0.2">
      <c r="A43" s="48">
        <v>35</v>
      </c>
      <c r="B43" s="49" t="s">
        <v>64</v>
      </c>
      <c r="C43" s="55">
        <v>75</v>
      </c>
      <c r="D43" s="51">
        <f t="shared" si="0"/>
        <v>1</v>
      </c>
      <c r="E43" s="48" t="s">
        <v>39</v>
      </c>
      <c r="F43" s="52">
        <f t="shared" si="1"/>
        <v>75</v>
      </c>
      <c r="G43" s="48"/>
      <c r="H43" s="53">
        <f t="shared" si="2"/>
        <v>0</v>
      </c>
      <c r="I43" s="48">
        <v>1</v>
      </c>
      <c r="J43" s="53">
        <f t="shared" si="3"/>
        <v>75</v>
      </c>
      <c r="K43" s="48"/>
      <c r="L43" s="53">
        <f t="shared" si="4"/>
        <v>0</v>
      </c>
      <c r="M43" s="48"/>
      <c r="N43" s="53">
        <f t="shared" si="5"/>
        <v>0</v>
      </c>
    </row>
    <row r="44" spans="1:14" s="54" customFormat="1" x14ac:dyDescent="0.2">
      <c r="A44" s="48">
        <v>36</v>
      </c>
      <c r="B44" s="49" t="s">
        <v>65</v>
      </c>
      <c r="C44" s="50">
        <v>35</v>
      </c>
      <c r="D44" s="51">
        <f t="shared" si="0"/>
        <v>1</v>
      </c>
      <c r="E44" s="48" t="s">
        <v>39</v>
      </c>
      <c r="F44" s="52">
        <f t="shared" si="1"/>
        <v>35</v>
      </c>
      <c r="G44" s="48"/>
      <c r="H44" s="53">
        <f t="shared" si="2"/>
        <v>0</v>
      </c>
      <c r="I44" s="48"/>
      <c r="J44" s="53">
        <f t="shared" si="3"/>
        <v>0</v>
      </c>
      <c r="K44" s="48">
        <v>1</v>
      </c>
      <c r="L44" s="53">
        <f t="shared" si="4"/>
        <v>35</v>
      </c>
      <c r="M44" s="48"/>
      <c r="N44" s="53">
        <f t="shared" si="5"/>
        <v>0</v>
      </c>
    </row>
    <row r="45" spans="1:14" ht="10.5" customHeight="1" x14ac:dyDescent="0.2">
      <c r="A45" s="48">
        <v>37</v>
      </c>
      <c r="B45" s="49" t="s">
        <v>71</v>
      </c>
      <c r="C45" s="50">
        <v>85</v>
      </c>
      <c r="D45" s="51">
        <f t="shared" ref="D45:D75" si="6">G45+I45+K45+M45</f>
        <v>2</v>
      </c>
      <c r="E45" s="48" t="s">
        <v>52</v>
      </c>
      <c r="F45" s="52">
        <f t="shared" ref="F45:F75" si="7">H45+J45+L45+N45</f>
        <v>170</v>
      </c>
      <c r="G45" s="48"/>
      <c r="H45" s="53">
        <f t="shared" ref="H45:H73" si="8">G45*C45</f>
        <v>0</v>
      </c>
      <c r="I45" s="48"/>
      <c r="J45" s="53">
        <f t="shared" ref="J45:J75" si="9">I45*C45</f>
        <v>0</v>
      </c>
      <c r="K45" s="48">
        <v>2</v>
      </c>
      <c r="L45" s="53">
        <f t="shared" ref="L45:L63" si="10">K45*C45</f>
        <v>170</v>
      </c>
      <c r="M45" s="48"/>
      <c r="N45" s="53">
        <f t="shared" ref="N45:N72" si="11">M45*C45</f>
        <v>0</v>
      </c>
    </row>
    <row r="46" spans="1:14" ht="10.5" customHeight="1" x14ac:dyDescent="0.2">
      <c r="A46" s="48">
        <v>38</v>
      </c>
      <c r="B46" s="49" t="s">
        <v>72</v>
      </c>
      <c r="C46" s="50">
        <v>75</v>
      </c>
      <c r="D46" s="51">
        <f t="shared" si="6"/>
        <v>2</v>
      </c>
      <c r="E46" s="48" t="s">
        <v>52</v>
      </c>
      <c r="F46" s="52">
        <f t="shared" si="7"/>
        <v>150</v>
      </c>
      <c r="G46" s="48"/>
      <c r="H46" s="53">
        <f t="shared" si="8"/>
        <v>0</v>
      </c>
      <c r="I46" s="48"/>
      <c r="J46" s="53">
        <f t="shared" si="9"/>
        <v>0</v>
      </c>
      <c r="K46" s="48">
        <v>2</v>
      </c>
      <c r="L46" s="53">
        <f t="shared" si="10"/>
        <v>150</v>
      </c>
      <c r="M46" s="48"/>
      <c r="N46" s="53">
        <f t="shared" si="11"/>
        <v>0</v>
      </c>
    </row>
    <row r="47" spans="1:14" ht="12" customHeight="1" x14ac:dyDescent="0.2">
      <c r="A47" s="48">
        <v>39</v>
      </c>
      <c r="B47" s="49" t="s">
        <v>73</v>
      </c>
      <c r="C47" s="50">
        <v>15</v>
      </c>
      <c r="D47" s="51">
        <f t="shared" si="6"/>
        <v>6</v>
      </c>
      <c r="E47" s="48" t="s">
        <v>39</v>
      </c>
      <c r="F47" s="52">
        <f t="shared" si="7"/>
        <v>90</v>
      </c>
      <c r="G47" s="48">
        <v>3</v>
      </c>
      <c r="H47" s="53">
        <f t="shared" si="8"/>
        <v>45</v>
      </c>
      <c r="I47" s="48">
        <v>3</v>
      </c>
      <c r="J47" s="53">
        <f t="shared" si="9"/>
        <v>45</v>
      </c>
      <c r="K47" s="48"/>
      <c r="L47" s="53">
        <f t="shared" si="10"/>
        <v>0</v>
      </c>
      <c r="M47" s="48"/>
      <c r="N47" s="53">
        <f t="shared" si="11"/>
        <v>0</v>
      </c>
    </row>
    <row r="48" spans="1:14" x14ac:dyDescent="0.2">
      <c r="A48" s="48">
        <v>40</v>
      </c>
      <c r="B48" s="49" t="s">
        <v>73</v>
      </c>
      <c r="C48" s="50">
        <v>20</v>
      </c>
      <c r="D48" s="51">
        <f t="shared" si="6"/>
        <v>6</v>
      </c>
      <c r="E48" s="48" t="s">
        <v>39</v>
      </c>
      <c r="F48" s="52">
        <f t="shared" si="7"/>
        <v>120</v>
      </c>
      <c r="G48" s="48">
        <v>3</v>
      </c>
      <c r="H48" s="53">
        <f t="shared" si="8"/>
        <v>60</v>
      </c>
      <c r="I48" s="48">
        <v>3</v>
      </c>
      <c r="J48" s="53">
        <f t="shared" si="9"/>
        <v>60</v>
      </c>
      <c r="K48" s="48"/>
      <c r="L48" s="53">
        <f t="shared" si="10"/>
        <v>0</v>
      </c>
      <c r="M48" s="48"/>
      <c r="N48" s="53">
        <f t="shared" si="11"/>
        <v>0</v>
      </c>
    </row>
    <row r="49" spans="1:14" x14ac:dyDescent="0.2">
      <c r="A49" s="48">
        <v>41</v>
      </c>
      <c r="B49" s="49" t="s">
        <v>73</v>
      </c>
      <c r="C49" s="50">
        <v>25</v>
      </c>
      <c r="D49" s="51">
        <f t="shared" si="6"/>
        <v>6</v>
      </c>
      <c r="E49" s="48" t="s">
        <v>39</v>
      </c>
      <c r="F49" s="52">
        <f t="shared" si="7"/>
        <v>150</v>
      </c>
      <c r="G49" s="48">
        <v>3</v>
      </c>
      <c r="H49" s="53">
        <f t="shared" si="8"/>
        <v>75</v>
      </c>
      <c r="I49" s="48">
        <v>3</v>
      </c>
      <c r="J49" s="53">
        <f t="shared" si="9"/>
        <v>75</v>
      </c>
      <c r="K49" s="48"/>
      <c r="L49" s="53">
        <f t="shared" si="10"/>
        <v>0</v>
      </c>
      <c r="M49" s="48"/>
      <c r="N49" s="53">
        <f t="shared" si="11"/>
        <v>0</v>
      </c>
    </row>
    <row r="50" spans="1:14" x14ac:dyDescent="0.2">
      <c r="A50" s="48">
        <v>43</v>
      </c>
      <c r="B50" s="49" t="s">
        <v>74</v>
      </c>
      <c r="C50" s="50">
        <v>400</v>
      </c>
      <c r="D50" s="51">
        <f t="shared" si="6"/>
        <v>1</v>
      </c>
      <c r="E50" s="48" t="s">
        <v>39</v>
      </c>
      <c r="F50" s="52">
        <f>D50*C50</f>
        <v>400</v>
      </c>
      <c r="G50" s="48"/>
      <c r="H50" s="53">
        <f t="shared" si="8"/>
        <v>0</v>
      </c>
      <c r="I50" s="48">
        <v>1</v>
      </c>
      <c r="J50" s="53">
        <f t="shared" si="9"/>
        <v>400</v>
      </c>
      <c r="K50" s="48"/>
      <c r="L50" s="53">
        <f t="shared" si="10"/>
        <v>0</v>
      </c>
      <c r="M50" s="48"/>
      <c r="N50" s="53">
        <f t="shared" si="11"/>
        <v>0</v>
      </c>
    </row>
    <row r="51" spans="1:14" x14ac:dyDescent="0.2">
      <c r="A51" s="48">
        <v>44</v>
      </c>
      <c r="B51" s="49" t="s">
        <v>75</v>
      </c>
      <c r="C51" s="50">
        <v>300</v>
      </c>
      <c r="D51" s="51">
        <f t="shared" si="6"/>
        <v>1</v>
      </c>
      <c r="E51" s="48" t="s">
        <v>39</v>
      </c>
      <c r="F51" s="52">
        <f t="shared" si="7"/>
        <v>300</v>
      </c>
      <c r="G51" s="48"/>
      <c r="H51" s="53">
        <f t="shared" si="8"/>
        <v>0</v>
      </c>
      <c r="I51" s="48">
        <v>1</v>
      </c>
      <c r="J51" s="53">
        <f t="shared" si="9"/>
        <v>300</v>
      </c>
      <c r="K51" s="48"/>
      <c r="L51" s="53">
        <f t="shared" si="10"/>
        <v>0</v>
      </c>
      <c r="M51" s="48"/>
      <c r="N51" s="53">
        <f t="shared" si="11"/>
        <v>0</v>
      </c>
    </row>
    <row r="52" spans="1:14" x14ac:dyDescent="0.2">
      <c r="A52" s="48">
        <v>46</v>
      </c>
      <c r="B52" s="49" t="s">
        <v>76</v>
      </c>
      <c r="C52" s="50">
        <v>30</v>
      </c>
      <c r="D52" s="51">
        <f t="shared" si="6"/>
        <v>2</v>
      </c>
      <c r="E52" s="48" t="s">
        <v>52</v>
      </c>
      <c r="F52" s="52">
        <f t="shared" si="7"/>
        <v>60</v>
      </c>
      <c r="G52" s="48">
        <v>1</v>
      </c>
      <c r="H52" s="53">
        <f t="shared" si="8"/>
        <v>30</v>
      </c>
      <c r="I52" s="48"/>
      <c r="J52" s="53">
        <f t="shared" si="9"/>
        <v>0</v>
      </c>
      <c r="K52" s="48"/>
      <c r="L52" s="53">
        <f t="shared" si="10"/>
        <v>0</v>
      </c>
      <c r="M52" s="48">
        <v>1</v>
      </c>
      <c r="N52" s="53">
        <f t="shared" si="11"/>
        <v>30</v>
      </c>
    </row>
    <row r="53" spans="1:14" x14ac:dyDescent="0.2">
      <c r="A53" s="48">
        <v>47</v>
      </c>
      <c r="B53" s="49" t="s">
        <v>77</v>
      </c>
      <c r="C53" s="50">
        <v>25</v>
      </c>
      <c r="D53" s="51">
        <f t="shared" si="6"/>
        <v>2</v>
      </c>
      <c r="E53" s="48" t="s">
        <v>42</v>
      </c>
      <c r="F53" s="52">
        <f t="shared" si="7"/>
        <v>50</v>
      </c>
      <c r="G53" s="48"/>
      <c r="H53" s="53">
        <f t="shared" si="8"/>
        <v>0</v>
      </c>
      <c r="I53" s="48"/>
      <c r="J53" s="53">
        <f t="shared" si="9"/>
        <v>0</v>
      </c>
      <c r="K53" s="48">
        <v>2</v>
      </c>
      <c r="L53" s="53">
        <f t="shared" si="10"/>
        <v>50</v>
      </c>
      <c r="M53" s="48"/>
      <c r="N53" s="53">
        <f t="shared" si="11"/>
        <v>0</v>
      </c>
    </row>
    <row r="54" spans="1:14" x14ac:dyDescent="0.2">
      <c r="A54" s="48">
        <v>48</v>
      </c>
      <c r="B54" s="49" t="s">
        <v>78</v>
      </c>
      <c r="C54" s="50">
        <v>15</v>
      </c>
      <c r="D54" s="51">
        <f t="shared" si="6"/>
        <v>2</v>
      </c>
      <c r="E54" s="48" t="s">
        <v>79</v>
      </c>
      <c r="F54" s="52">
        <f t="shared" si="7"/>
        <v>30</v>
      </c>
      <c r="G54" s="48"/>
      <c r="H54" s="53">
        <f t="shared" si="8"/>
        <v>0</v>
      </c>
      <c r="I54" s="48"/>
      <c r="J54" s="53">
        <f t="shared" si="9"/>
        <v>0</v>
      </c>
      <c r="K54" s="48">
        <v>2</v>
      </c>
      <c r="L54" s="53">
        <f t="shared" si="10"/>
        <v>30</v>
      </c>
      <c r="M54" s="48"/>
      <c r="N54" s="53">
        <f t="shared" si="11"/>
        <v>0</v>
      </c>
    </row>
    <row r="55" spans="1:14" x14ac:dyDescent="0.2">
      <c r="A55" s="48">
        <v>49</v>
      </c>
      <c r="B55" s="49" t="s">
        <v>80</v>
      </c>
      <c r="C55" s="50">
        <v>15</v>
      </c>
      <c r="D55" s="51">
        <f t="shared" si="6"/>
        <v>12</v>
      </c>
      <c r="E55" s="48" t="s">
        <v>39</v>
      </c>
      <c r="F55" s="52">
        <f t="shared" si="7"/>
        <v>180</v>
      </c>
      <c r="G55" s="48"/>
      <c r="H55" s="53">
        <f t="shared" si="8"/>
        <v>0</v>
      </c>
      <c r="I55" s="48">
        <v>12</v>
      </c>
      <c r="J55" s="53">
        <f t="shared" si="9"/>
        <v>180</v>
      </c>
      <c r="K55" s="48"/>
      <c r="L55" s="53">
        <f t="shared" si="10"/>
        <v>0</v>
      </c>
      <c r="M55" s="48"/>
      <c r="N55" s="53">
        <f t="shared" si="11"/>
        <v>0</v>
      </c>
    </row>
    <row r="56" spans="1:14" x14ac:dyDescent="0.2">
      <c r="A56" s="48">
        <v>51</v>
      </c>
      <c r="B56" s="49" t="s">
        <v>81</v>
      </c>
      <c r="C56" s="50">
        <v>40</v>
      </c>
      <c r="D56" s="51">
        <f t="shared" si="6"/>
        <v>2</v>
      </c>
      <c r="E56" s="48" t="s">
        <v>39</v>
      </c>
      <c r="F56" s="52">
        <f t="shared" si="7"/>
        <v>80</v>
      </c>
      <c r="G56" s="48">
        <v>1</v>
      </c>
      <c r="H56" s="53">
        <f t="shared" si="8"/>
        <v>40</v>
      </c>
      <c r="I56" s="48"/>
      <c r="J56" s="53">
        <f t="shared" si="9"/>
        <v>0</v>
      </c>
      <c r="K56" s="48">
        <v>1</v>
      </c>
      <c r="L56" s="53">
        <f t="shared" si="10"/>
        <v>40</v>
      </c>
      <c r="M56" s="48"/>
      <c r="N56" s="53">
        <f t="shared" si="11"/>
        <v>0</v>
      </c>
    </row>
    <row r="57" spans="1:14" x14ac:dyDescent="0.2">
      <c r="A57" s="48">
        <v>52</v>
      </c>
      <c r="B57" s="49" t="s">
        <v>82</v>
      </c>
      <c r="C57" s="55">
        <v>15</v>
      </c>
      <c r="D57" s="51">
        <f t="shared" si="6"/>
        <v>5</v>
      </c>
      <c r="E57" s="48" t="s">
        <v>39</v>
      </c>
      <c r="F57" s="52">
        <f t="shared" si="7"/>
        <v>75</v>
      </c>
      <c r="G57" s="48"/>
      <c r="H57" s="53">
        <f t="shared" si="8"/>
        <v>0</v>
      </c>
      <c r="I57" s="48">
        <v>5</v>
      </c>
      <c r="J57" s="53">
        <f t="shared" si="9"/>
        <v>75</v>
      </c>
      <c r="K57" s="48"/>
      <c r="L57" s="53">
        <f t="shared" si="10"/>
        <v>0</v>
      </c>
      <c r="M57" s="48"/>
      <c r="N57" s="53">
        <f t="shared" si="11"/>
        <v>0</v>
      </c>
    </row>
    <row r="58" spans="1:14" x14ac:dyDescent="0.2">
      <c r="A58" s="48">
        <v>53</v>
      </c>
      <c r="B58" s="49" t="s">
        <v>83</v>
      </c>
      <c r="C58" s="55">
        <v>900</v>
      </c>
      <c r="D58" s="51">
        <f t="shared" si="6"/>
        <v>1</v>
      </c>
      <c r="E58" s="48" t="s">
        <v>39</v>
      </c>
      <c r="F58" s="52">
        <f t="shared" si="7"/>
        <v>900</v>
      </c>
      <c r="G58" s="48">
        <v>1</v>
      </c>
      <c r="H58" s="53">
        <f t="shared" si="8"/>
        <v>900</v>
      </c>
      <c r="I58" s="48"/>
      <c r="J58" s="53">
        <f t="shared" si="9"/>
        <v>0</v>
      </c>
      <c r="K58" s="48"/>
      <c r="L58" s="53">
        <f t="shared" si="10"/>
        <v>0</v>
      </c>
      <c r="M58" s="48"/>
      <c r="N58" s="53">
        <f t="shared" si="11"/>
        <v>0</v>
      </c>
    </row>
    <row r="59" spans="1:14" x14ac:dyDescent="0.2">
      <c r="A59" s="48">
        <v>54</v>
      </c>
      <c r="B59" s="49" t="s">
        <v>84</v>
      </c>
      <c r="C59" s="55">
        <v>7.5</v>
      </c>
      <c r="D59" s="51">
        <f t="shared" si="6"/>
        <v>5</v>
      </c>
      <c r="E59" s="48" t="s">
        <v>39</v>
      </c>
      <c r="F59" s="52">
        <f t="shared" si="7"/>
        <v>37.5</v>
      </c>
      <c r="G59" s="48"/>
      <c r="H59" s="53">
        <f t="shared" si="8"/>
        <v>0</v>
      </c>
      <c r="I59" s="48">
        <v>5</v>
      </c>
      <c r="J59" s="53">
        <f t="shared" si="9"/>
        <v>37.5</v>
      </c>
      <c r="K59" s="48"/>
      <c r="L59" s="53">
        <f t="shared" si="10"/>
        <v>0</v>
      </c>
      <c r="M59" s="48"/>
      <c r="N59" s="53">
        <f t="shared" si="11"/>
        <v>0</v>
      </c>
    </row>
    <row r="60" spans="1:14" x14ac:dyDescent="0.2">
      <c r="A60" s="48">
        <v>55</v>
      </c>
      <c r="B60" s="49" t="s">
        <v>85</v>
      </c>
      <c r="C60" s="55">
        <v>6.5</v>
      </c>
      <c r="D60" s="51">
        <f t="shared" si="6"/>
        <v>5</v>
      </c>
      <c r="E60" s="48" t="s">
        <v>39</v>
      </c>
      <c r="F60" s="52">
        <f t="shared" si="7"/>
        <v>32.5</v>
      </c>
      <c r="G60" s="48"/>
      <c r="H60" s="53">
        <f t="shared" si="8"/>
        <v>0</v>
      </c>
      <c r="I60" s="48">
        <v>5</v>
      </c>
      <c r="J60" s="53">
        <f t="shared" si="9"/>
        <v>32.5</v>
      </c>
      <c r="K60" s="48"/>
      <c r="L60" s="53">
        <f t="shared" si="10"/>
        <v>0</v>
      </c>
      <c r="M60" s="48"/>
      <c r="N60" s="53">
        <f t="shared" si="11"/>
        <v>0</v>
      </c>
    </row>
    <row r="61" spans="1:14" x14ac:dyDescent="0.2">
      <c r="A61" s="48">
        <v>56</v>
      </c>
      <c r="B61" s="49" t="s">
        <v>86</v>
      </c>
      <c r="C61" s="55">
        <v>40</v>
      </c>
      <c r="D61" s="51">
        <f t="shared" si="6"/>
        <v>6</v>
      </c>
      <c r="E61" s="48" t="s">
        <v>52</v>
      </c>
      <c r="F61" s="52">
        <f t="shared" si="7"/>
        <v>240</v>
      </c>
      <c r="G61" s="48">
        <v>2</v>
      </c>
      <c r="H61" s="53">
        <f t="shared" si="8"/>
        <v>80</v>
      </c>
      <c r="I61" s="48"/>
      <c r="J61" s="53">
        <f t="shared" si="9"/>
        <v>0</v>
      </c>
      <c r="K61" s="48">
        <v>2</v>
      </c>
      <c r="L61" s="53">
        <f t="shared" si="10"/>
        <v>80</v>
      </c>
      <c r="M61" s="48">
        <v>2</v>
      </c>
      <c r="N61" s="53">
        <f t="shared" si="11"/>
        <v>80</v>
      </c>
    </row>
    <row r="62" spans="1:14" x14ac:dyDescent="0.2">
      <c r="A62" s="48">
        <v>57</v>
      </c>
      <c r="B62" s="49" t="s">
        <v>87</v>
      </c>
      <c r="C62" s="55">
        <v>60</v>
      </c>
      <c r="D62" s="51">
        <f t="shared" si="6"/>
        <v>6</v>
      </c>
      <c r="E62" s="48" t="s">
        <v>52</v>
      </c>
      <c r="F62" s="52">
        <f t="shared" si="7"/>
        <v>360</v>
      </c>
      <c r="G62" s="48">
        <v>2</v>
      </c>
      <c r="H62" s="53">
        <f t="shared" si="8"/>
        <v>120</v>
      </c>
      <c r="I62" s="48"/>
      <c r="J62" s="53">
        <f t="shared" si="9"/>
        <v>0</v>
      </c>
      <c r="K62" s="48">
        <v>2</v>
      </c>
      <c r="L62" s="53">
        <f t="shared" si="10"/>
        <v>120</v>
      </c>
      <c r="M62" s="48">
        <v>2</v>
      </c>
      <c r="N62" s="53">
        <f t="shared" si="11"/>
        <v>120</v>
      </c>
    </row>
    <row r="63" spans="1:14" x14ac:dyDescent="0.2">
      <c r="A63" s="48">
        <v>58</v>
      </c>
      <c r="B63" s="49" t="s">
        <v>88</v>
      </c>
      <c r="C63" s="55">
        <v>33</v>
      </c>
      <c r="D63" s="51">
        <f t="shared" si="6"/>
        <v>5</v>
      </c>
      <c r="E63" s="48" t="s">
        <v>89</v>
      </c>
      <c r="F63" s="52">
        <f t="shared" si="7"/>
        <v>165</v>
      </c>
      <c r="G63" s="48"/>
      <c r="H63" s="53">
        <f t="shared" si="8"/>
        <v>0</v>
      </c>
      <c r="I63" s="48">
        <v>2</v>
      </c>
      <c r="J63" s="53">
        <f t="shared" si="9"/>
        <v>66</v>
      </c>
      <c r="K63" s="48">
        <v>3</v>
      </c>
      <c r="L63" s="53">
        <f t="shared" si="10"/>
        <v>99</v>
      </c>
      <c r="M63" s="48"/>
      <c r="N63" s="53">
        <f t="shared" si="11"/>
        <v>0</v>
      </c>
    </row>
    <row r="64" spans="1:14" x14ac:dyDescent="0.2">
      <c r="A64" s="48">
        <v>59</v>
      </c>
      <c r="B64" s="49" t="s">
        <v>90</v>
      </c>
      <c r="C64" s="55">
        <v>43</v>
      </c>
      <c r="D64" s="51">
        <f t="shared" si="6"/>
        <v>12</v>
      </c>
      <c r="E64" s="48" t="s">
        <v>89</v>
      </c>
      <c r="F64" s="52">
        <f t="shared" si="7"/>
        <v>258</v>
      </c>
      <c r="G64" s="48"/>
      <c r="H64" s="53">
        <f t="shared" si="8"/>
        <v>0</v>
      </c>
      <c r="I64" s="48">
        <v>6</v>
      </c>
      <c r="J64" s="53">
        <f t="shared" si="9"/>
        <v>258</v>
      </c>
      <c r="K64" s="48">
        <v>6</v>
      </c>
      <c r="L64" s="53"/>
      <c r="M64" s="48"/>
      <c r="N64" s="53">
        <f t="shared" si="11"/>
        <v>0</v>
      </c>
    </row>
    <row r="65" spans="1:14" x14ac:dyDescent="0.2">
      <c r="A65" s="48">
        <v>60</v>
      </c>
      <c r="B65" s="49" t="s">
        <v>91</v>
      </c>
      <c r="C65" s="55">
        <v>20</v>
      </c>
      <c r="D65" s="51">
        <f t="shared" si="6"/>
        <v>80</v>
      </c>
      <c r="E65" s="48" t="s">
        <v>92</v>
      </c>
      <c r="F65" s="52">
        <f t="shared" si="7"/>
        <v>1600</v>
      </c>
      <c r="G65" s="48"/>
      <c r="H65" s="53">
        <f t="shared" si="8"/>
        <v>0</v>
      </c>
      <c r="I65" s="48">
        <v>40</v>
      </c>
      <c r="J65" s="53">
        <f t="shared" si="9"/>
        <v>800</v>
      </c>
      <c r="K65" s="48">
        <v>20</v>
      </c>
      <c r="L65" s="53">
        <f>K65*C65</f>
        <v>400</v>
      </c>
      <c r="M65" s="48">
        <v>20</v>
      </c>
      <c r="N65" s="53">
        <f t="shared" si="11"/>
        <v>400</v>
      </c>
    </row>
    <row r="66" spans="1:14" x14ac:dyDescent="0.2">
      <c r="A66" s="48">
        <v>61</v>
      </c>
      <c r="B66" s="49" t="s">
        <v>93</v>
      </c>
      <c r="C66" s="50">
        <v>25</v>
      </c>
      <c r="D66" s="51">
        <f t="shared" si="6"/>
        <v>160</v>
      </c>
      <c r="E66" s="48" t="s">
        <v>39</v>
      </c>
      <c r="F66" s="52">
        <f t="shared" si="7"/>
        <v>4000</v>
      </c>
      <c r="G66" s="48"/>
      <c r="H66" s="53">
        <f t="shared" si="8"/>
        <v>0</v>
      </c>
      <c r="I66" s="48">
        <v>80</v>
      </c>
      <c r="J66" s="53">
        <f t="shared" si="9"/>
        <v>2000</v>
      </c>
      <c r="K66" s="48">
        <v>80</v>
      </c>
      <c r="L66" s="53">
        <f>K66*C66</f>
        <v>2000</v>
      </c>
      <c r="M66" s="48"/>
      <c r="N66" s="53">
        <f t="shared" si="11"/>
        <v>0</v>
      </c>
    </row>
    <row r="67" spans="1:14" s="83" customFormat="1" x14ac:dyDescent="0.2">
      <c r="A67" s="1535" t="s">
        <v>94</v>
      </c>
      <c r="B67" s="1536"/>
      <c r="C67" s="71">
        <f>SUM(C14:C66)</f>
        <v>5712</v>
      </c>
      <c r="D67" s="71">
        <f t="shared" ref="D67:N67" si="12">SUM(D14:D66)</f>
        <v>415</v>
      </c>
      <c r="E67" s="71">
        <f t="shared" si="12"/>
        <v>0</v>
      </c>
      <c r="F67" s="71">
        <f t="shared" si="12"/>
        <v>15000</v>
      </c>
      <c r="G67" s="71">
        <f t="shared" si="12"/>
        <v>38</v>
      </c>
      <c r="H67" s="71">
        <f t="shared" si="12"/>
        <v>2665</v>
      </c>
      <c r="I67" s="71">
        <f t="shared" si="12"/>
        <v>200</v>
      </c>
      <c r="J67" s="71">
        <f t="shared" si="12"/>
        <v>6791</v>
      </c>
      <c r="K67" s="71">
        <f t="shared" si="12"/>
        <v>147</v>
      </c>
      <c r="L67" s="71">
        <f t="shared" si="12"/>
        <v>4254</v>
      </c>
      <c r="M67" s="71">
        <f t="shared" si="12"/>
        <v>30</v>
      </c>
      <c r="N67" s="71">
        <f t="shared" si="12"/>
        <v>1290</v>
      </c>
    </row>
    <row r="68" spans="1:14" x14ac:dyDescent="0.2">
      <c r="A68" s="56">
        <v>62</v>
      </c>
      <c r="B68" s="57" t="s">
        <v>95</v>
      </c>
      <c r="C68" s="71">
        <v>15000</v>
      </c>
      <c r="D68" s="72">
        <f t="shared" si="6"/>
        <v>1</v>
      </c>
      <c r="E68" s="56"/>
      <c r="F68" s="73">
        <f t="shared" si="7"/>
        <v>15000</v>
      </c>
      <c r="G68" s="56"/>
      <c r="H68" s="74">
        <f t="shared" si="8"/>
        <v>0</v>
      </c>
      <c r="I68" s="56"/>
      <c r="J68" s="74">
        <f t="shared" si="9"/>
        <v>0</v>
      </c>
      <c r="K68" s="56">
        <v>1</v>
      </c>
      <c r="L68" s="74">
        <f>K68*C68</f>
        <v>15000</v>
      </c>
      <c r="M68" s="56"/>
      <c r="N68" s="74">
        <f t="shared" si="11"/>
        <v>0</v>
      </c>
    </row>
    <row r="69" spans="1:14" x14ac:dyDescent="0.2">
      <c r="A69" s="1538" t="s">
        <v>96</v>
      </c>
      <c r="B69" s="1539"/>
      <c r="C69" s="1539"/>
      <c r="D69" s="1539"/>
      <c r="E69" s="1539"/>
      <c r="F69" s="1539"/>
      <c r="G69" s="1539"/>
      <c r="H69" s="1539"/>
      <c r="I69" s="1539"/>
      <c r="J69" s="1539"/>
      <c r="K69" s="1539"/>
      <c r="L69" s="1539"/>
      <c r="M69" s="1539"/>
      <c r="N69" s="1540"/>
    </row>
    <row r="70" spans="1:14" x14ac:dyDescent="0.2">
      <c r="A70" s="48">
        <v>63</v>
      </c>
      <c r="B70" s="49" t="s">
        <v>97</v>
      </c>
      <c r="C70" s="55">
        <v>5000</v>
      </c>
      <c r="D70" s="51">
        <f t="shared" si="6"/>
        <v>1</v>
      </c>
      <c r="E70" s="48" t="s">
        <v>39</v>
      </c>
      <c r="F70" s="52">
        <f t="shared" si="7"/>
        <v>5000</v>
      </c>
      <c r="G70" s="48"/>
      <c r="H70" s="53">
        <f t="shared" si="8"/>
        <v>0</v>
      </c>
      <c r="I70" s="48">
        <v>1</v>
      </c>
      <c r="J70" s="53">
        <f t="shared" si="9"/>
        <v>5000</v>
      </c>
      <c r="K70" s="48"/>
      <c r="L70" s="53"/>
      <c r="M70" s="48"/>
      <c r="N70" s="53">
        <f t="shared" si="11"/>
        <v>0</v>
      </c>
    </row>
    <row r="71" spans="1:14" x14ac:dyDescent="0.2">
      <c r="A71" s="48">
        <v>64</v>
      </c>
      <c r="B71" s="49" t="s">
        <v>98</v>
      </c>
      <c r="C71" s="55">
        <v>2000</v>
      </c>
      <c r="D71" s="51">
        <f t="shared" si="6"/>
        <v>1</v>
      </c>
      <c r="E71" s="48" t="s">
        <v>39</v>
      </c>
      <c r="F71" s="52">
        <f t="shared" si="7"/>
        <v>2000</v>
      </c>
      <c r="G71" s="48"/>
      <c r="H71" s="53">
        <f t="shared" si="8"/>
        <v>0</v>
      </c>
      <c r="I71" s="48">
        <v>1</v>
      </c>
      <c r="J71" s="53">
        <f t="shared" si="9"/>
        <v>2000</v>
      </c>
      <c r="K71" s="48"/>
      <c r="L71" s="53"/>
      <c r="M71" s="48"/>
      <c r="N71" s="53">
        <f t="shared" si="11"/>
        <v>0</v>
      </c>
    </row>
    <row r="72" spans="1:14" x14ac:dyDescent="0.2">
      <c r="A72" s="48">
        <v>65</v>
      </c>
      <c r="B72" s="69" t="s">
        <v>99</v>
      </c>
      <c r="C72" s="55">
        <v>32000</v>
      </c>
      <c r="D72" s="51">
        <f t="shared" si="6"/>
        <v>1</v>
      </c>
      <c r="E72" s="48" t="s">
        <v>100</v>
      </c>
      <c r="F72" s="52">
        <f t="shared" si="7"/>
        <v>32000</v>
      </c>
      <c r="G72" s="48">
        <v>1</v>
      </c>
      <c r="H72" s="53">
        <f t="shared" si="8"/>
        <v>32000</v>
      </c>
      <c r="I72" s="48"/>
      <c r="J72" s="53">
        <f t="shared" si="9"/>
        <v>0</v>
      </c>
      <c r="K72" s="48"/>
      <c r="L72" s="53"/>
      <c r="M72" s="48"/>
      <c r="N72" s="53">
        <f t="shared" si="11"/>
        <v>0</v>
      </c>
    </row>
    <row r="73" spans="1:14" x14ac:dyDescent="0.2">
      <c r="A73" s="48">
        <v>66</v>
      </c>
      <c r="B73" s="69" t="s">
        <v>101</v>
      </c>
      <c r="C73" s="55">
        <v>3000</v>
      </c>
      <c r="D73" s="51">
        <f t="shared" si="6"/>
        <v>1</v>
      </c>
      <c r="E73" s="48" t="s">
        <v>39</v>
      </c>
      <c r="F73" s="52">
        <f t="shared" si="7"/>
        <v>3000</v>
      </c>
      <c r="G73" s="48">
        <v>1</v>
      </c>
      <c r="H73" s="53">
        <f t="shared" si="8"/>
        <v>3000</v>
      </c>
      <c r="I73" s="48"/>
      <c r="J73" s="53">
        <f t="shared" si="9"/>
        <v>0</v>
      </c>
      <c r="K73" s="48"/>
      <c r="L73" s="53"/>
      <c r="M73" s="48"/>
      <c r="N73" s="53"/>
    </row>
    <row r="74" spans="1:14" x14ac:dyDescent="0.2">
      <c r="A74" s="48">
        <v>67</v>
      </c>
      <c r="B74" s="69" t="s">
        <v>102</v>
      </c>
      <c r="C74" s="55">
        <v>50000</v>
      </c>
      <c r="D74" s="51">
        <f t="shared" si="6"/>
        <v>1</v>
      </c>
      <c r="E74" s="48"/>
      <c r="F74" s="52">
        <f t="shared" si="7"/>
        <v>50000</v>
      </c>
      <c r="G74" s="48"/>
      <c r="H74" s="53"/>
      <c r="I74" s="75">
        <v>1</v>
      </c>
      <c r="J74" s="53">
        <f t="shared" si="9"/>
        <v>50000</v>
      </c>
      <c r="K74" s="48"/>
      <c r="L74" s="53"/>
      <c r="M74" s="48"/>
      <c r="N74" s="53"/>
    </row>
    <row r="75" spans="1:14" x14ac:dyDescent="0.2">
      <c r="A75" s="48">
        <v>68</v>
      </c>
      <c r="B75" s="69" t="s">
        <v>103</v>
      </c>
      <c r="C75" s="55">
        <v>30000</v>
      </c>
      <c r="D75" s="51">
        <f t="shared" si="6"/>
        <v>1</v>
      </c>
      <c r="E75" s="48"/>
      <c r="F75" s="52">
        <f t="shared" si="7"/>
        <v>30000</v>
      </c>
      <c r="G75" s="48"/>
      <c r="H75" s="53"/>
      <c r="I75" s="48">
        <v>1</v>
      </c>
      <c r="J75" s="53">
        <f t="shared" si="9"/>
        <v>30000</v>
      </c>
      <c r="K75" s="48"/>
      <c r="L75" s="53"/>
      <c r="M75" s="48"/>
      <c r="N75" s="53"/>
    </row>
    <row r="76" spans="1:14" x14ac:dyDescent="0.2">
      <c r="A76" s="1541" t="s">
        <v>104</v>
      </c>
      <c r="B76" s="1542"/>
      <c r="C76" s="58">
        <f>SUM(C70:C75)</f>
        <v>122000</v>
      </c>
      <c r="D76" s="76">
        <f t="shared" ref="D76:N76" si="13">SUM(D70:D75)</f>
        <v>6</v>
      </c>
      <c r="E76" s="58"/>
      <c r="F76" s="58">
        <f t="shared" si="13"/>
        <v>122000</v>
      </c>
      <c r="G76" s="58">
        <f t="shared" si="13"/>
        <v>2</v>
      </c>
      <c r="H76" s="58">
        <f t="shared" si="13"/>
        <v>35000</v>
      </c>
      <c r="I76" s="58">
        <f t="shared" si="13"/>
        <v>4</v>
      </c>
      <c r="J76" s="58">
        <f t="shared" si="13"/>
        <v>87000</v>
      </c>
      <c r="K76" s="58">
        <f t="shared" si="13"/>
        <v>0</v>
      </c>
      <c r="L76" s="58">
        <f t="shared" si="13"/>
        <v>0</v>
      </c>
      <c r="M76" s="58">
        <f t="shared" si="13"/>
        <v>0</v>
      </c>
      <c r="N76" s="58">
        <f t="shared" si="13"/>
        <v>0</v>
      </c>
    </row>
    <row r="77" spans="1:14" ht="15.75" x14ac:dyDescent="0.25">
      <c r="A77" s="77" t="s">
        <v>105</v>
      </c>
      <c r="B77" s="78"/>
      <c r="C77" s="79">
        <f>C67+C76+C68</f>
        <v>142712</v>
      </c>
      <c r="D77" s="284">
        <f t="shared" ref="D77:N77" si="14">D67+D76+D68</f>
        <v>422</v>
      </c>
      <c r="E77" s="284"/>
      <c r="F77" s="79">
        <f t="shared" si="14"/>
        <v>152000</v>
      </c>
      <c r="G77" s="284">
        <f t="shared" si="14"/>
        <v>40</v>
      </c>
      <c r="H77" s="79">
        <f t="shared" si="14"/>
        <v>37665</v>
      </c>
      <c r="I77" s="284">
        <f t="shared" si="14"/>
        <v>204</v>
      </c>
      <c r="J77" s="79">
        <f t="shared" si="14"/>
        <v>93791</v>
      </c>
      <c r="K77" s="284">
        <f t="shared" si="14"/>
        <v>148</v>
      </c>
      <c r="L77" s="79">
        <f t="shared" si="14"/>
        <v>19254</v>
      </c>
      <c r="M77" s="284">
        <f t="shared" si="14"/>
        <v>30</v>
      </c>
      <c r="N77" s="79">
        <f t="shared" si="14"/>
        <v>1290</v>
      </c>
    </row>
    <row r="78" spans="1:14" x14ac:dyDescent="0.2">
      <c r="A78" s="18"/>
      <c r="B78" s="26"/>
      <c r="C78" s="59"/>
      <c r="D78" s="60"/>
      <c r="E78" s="61"/>
      <c r="F78" s="62"/>
      <c r="G78" s="62"/>
      <c r="H78" s="26"/>
      <c r="I78" s="26"/>
      <c r="J78" s="26"/>
      <c r="K78" s="26"/>
      <c r="L78" s="26"/>
      <c r="M78" s="26"/>
      <c r="N78" s="27"/>
    </row>
    <row r="79" spans="1:14" x14ac:dyDescent="0.2">
      <c r="A79" s="63"/>
      <c r="B79" s="62" t="s">
        <v>67</v>
      </c>
      <c r="C79" s="64"/>
      <c r="D79" s="65"/>
      <c r="E79" s="66"/>
      <c r="F79" s="62"/>
      <c r="G79" s="62"/>
      <c r="H79" s="62"/>
      <c r="I79" s="62"/>
      <c r="J79" s="62"/>
      <c r="K79" s="62"/>
      <c r="L79" s="62"/>
      <c r="M79" s="62"/>
      <c r="N79" s="67"/>
    </row>
    <row r="80" spans="1:14" x14ac:dyDescent="0.2">
      <c r="A80" s="63"/>
      <c r="B80" s="62"/>
      <c r="C80" s="64"/>
      <c r="D80" s="65"/>
      <c r="E80" s="66"/>
      <c r="F80" s="62"/>
      <c r="G80" s="62"/>
      <c r="H80" s="62" t="s">
        <v>691</v>
      </c>
      <c r="I80" s="62"/>
      <c r="J80" s="1537" t="s">
        <v>69</v>
      </c>
      <c r="K80" s="1537"/>
      <c r="L80" s="1537"/>
      <c r="M80" s="62"/>
      <c r="N80" s="67"/>
    </row>
    <row r="81" spans="1:14" x14ac:dyDescent="0.2">
      <c r="A81" s="63"/>
      <c r="B81" s="62"/>
      <c r="C81" s="64"/>
      <c r="D81" s="65"/>
      <c r="E81" s="66"/>
      <c r="F81" s="62"/>
      <c r="G81" s="62"/>
      <c r="H81" s="62"/>
      <c r="I81" s="62"/>
      <c r="J81" s="1524" t="s">
        <v>70</v>
      </c>
      <c r="K81" s="1524"/>
      <c r="L81" s="1524"/>
      <c r="M81" s="62"/>
      <c r="N81" s="67"/>
    </row>
    <row r="82" spans="1:14" x14ac:dyDescent="0.2">
      <c r="A82" s="32"/>
      <c r="B82" s="34"/>
      <c r="C82" s="29"/>
      <c r="D82" s="30"/>
      <c r="E82" s="31"/>
      <c r="F82" s="34"/>
      <c r="G82" s="34"/>
      <c r="H82" s="34"/>
      <c r="I82" s="34"/>
      <c r="J82" s="34"/>
      <c r="K82" s="34"/>
      <c r="L82" s="34"/>
      <c r="M82" s="34"/>
      <c r="N82" s="33"/>
    </row>
  </sheetData>
  <sheetProtection algorithmName="SHA-512" hashValue="D79dVWL7RTxYiXdWqzw67VxVN1gDwiW4vGCD90jVjeLYG2JKCNM58pH166cZZ5SSyniG3KGzNUd1II0ohdnbuA==" saltValue="Ayd6eT3tNmGS9Zu2hTZuFw==" spinCount="100000" sheet="1" objects="1" scenarios="1" selectLockedCells="1" selectUnlockedCells="1"/>
  <mergeCells count="14">
    <mergeCell ref="A4:N4"/>
    <mergeCell ref="A5:N5"/>
    <mergeCell ref="G10:N10"/>
    <mergeCell ref="D11:E11"/>
    <mergeCell ref="G11:H11"/>
    <mergeCell ref="I11:J11"/>
    <mergeCell ref="K11:L11"/>
    <mergeCell ref="M11:N11"/>
    <mergeCell ref="A13:N13"/>
    <mergeCell ref="J80:L80"/>
    <mergeCell ref="J81:L81"/>
    <mergeCell ref="A67:B67"/>
    <mergeCell ref="A69:N69"/>
    <mergeCell ref="A76:B76"/>
  </mergeCells>
  <printOptions verticalCentered="1"/>
  <pageMargins left="0.25" right="0.25" top="0.75" bottom="0.75" header="0.3" footer="0.3"/>
  <pageSetup paperSize="5" scale="80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4"/>
  <sheetViews>
    <sheetView topLeftCell="A57" zoomScale="85" zoomScaleNormal="85" zoomScaleSheetLayoutView="96" workbookViewId="0">
      <selection activeCell="L79" sqref="L79"/>
    </sheetView>
  </sheetViews>
  <sheetFormatPr defaultRowHeight="12.75" x14ac:dyDescent="0.2"/>
  <cols>
    <col min="1" max="1" width="10.7109375" style="80" customWidth="1"/>
    <col min="2" max="2" width="31.140625" style="80" customWidth="1"/>
    <col min="3" max="3" width="13.85546875" style="81" customWidth="1"/>
    <col min="4" max="4" width="7.7109375" style="80" customWidth="1"/>
    <col min="5" max="5" width="8" style="80" customWidth="1"/>
    <col min="6" max="6" width="17.7109375" style="80" customWidth="1"/>
    <col min="7" max="7" width="10.7109375" style="80" customWidth="1"/>
    <col min="8" max="8" width="15.7109375" style="80" customWidth="1"/>
    <col min="9" max="9" width="10.7109375" style="80" customWidth="1"/>
    <col min="10" max="10" width="15.7109375" style="80" customWidth="1"/>
    <col min="11" max="11" width="10.7109375" style="80" customWidth="1"/>
    <col min="12" max="12" width="15.7109375" style="80" customWidth="1"/>
    <col min="13" max="13" width="10.7109375" style="80" customWidth="1"/>
    <col min="14" max="14" width="15.5703125" style="80" customWidth="1"/>
    <col min="15" max="15" width="9.140625" style="68" hidden="1" customWidth="1"/>
    <col min="16" max="16" width="9.140625" style="68"/>
    <col min="17" max="17" width="14.28515625" style="68" customWidth="1"/>
    <col min="18" max="256" width="9.140625" style="68"/>
    <col min="257" max="257" width="10.7109375" style="68" customWidth="1"/>
    <col min="258" max="258" width="31.140625" style="68" customWidth="1"/>
    <col min="259" max="259" width="13.85546875" style="68" customWidth="1"/>
    <col min="260" max="260" width="7.7109375" style="68" customWidth="1"/>
    <col min="261" max="261" width="8" style="68" customWidth="1"/>
    <col min="262" max="262" width="17.7109375" style="68" customWidth="1"/>
    <col min="263" max="263" width="10.7109375" style="68" customWidth="1"/>
    <col min="264" max="264" width="15.7109375" style="68" customWidth="1"/>
    <col min="265" max="265" width="10.7109375" style="68" customWidth="1"/>
    <col min="266" max="266" width="15.7109375" style="68" customWidth="1"/>
    <col min="267" max="267" width="10.7109375" style="68" customWidth="1"/>
    <col min="268" max="268" width="15.7109375" style="68" customWidth="1"/>
    <col min="269" max="269" width="10.7109375" style="68" customWidth="1"/>
    <col min="270" max="270" width="15.5703125" style="68" customWidth="1"/>
    <col min="271" max="271" width="0" style="68" hidden="1" customWidth="1"/>
    <col min="272" max="272" width="9.140625" style="68"/>
    <col min="273" max="273" width="14.28515625" style="68" customWidth="1"/>
    <col min="274" max="512" width="9.140625" style="68"/>
    <col min="513" max="513" width="10.7109375" style="68" customWidth="1"/>
    <col min="514" max="514" width="31.140625" style="68" customWidth="1"/>
    <col min="515" max="515" width="13.85546875" style="68" customWidth="1"/>
    <col min="516" max="516" width="7.7109375" style="68" customWidth="1"/>
    <col min="517" max="517" width="8" style="68" customWidth="1"/>
    <col min="518" max="518" width="17.7109375" style="68" customWidth="1"/>
    <col min="519" max="519" width="10.7109375" style="68" customWidth="1"/>
    <col min="520" max="520" width="15.7109375" style="68" customWidth="1"/>
    <col min="521" max="521" width="10.7109375" style="68" customWidth="1"/>
    <col min="522" max="522" width="15.7109375" style="68" customWidth="1"/>
    <col min="523" max="523" width="10.7109375" style="68" customWidth="1"/>
    <col min="524" max="524" width="15.7109375" style="68" customWidth="1"/>
    <col min="525" max="525" width="10.7109375" style="68" customWidth="1"/>
    <col min="526" max="526" width="15.5703125" style="68" customWidth="1"/>
    <col min="527" max="527" width="0" style="68" hidden="1" customWidth="1"/>
    <col min="528" max="528" width="9.140625" style="68"/>
    <col min="529" max="529" width="14.28515625" style="68" customWidth="1"/>
    <col min="530" max="768" width="9.140625" style="68"/>
    <col min="769" max="769" width="10.7109375" style="68" customWidth="1"/>
    <col min="770" max="770" width="31.140625" style="68" customWidth="1"/>
    <col min="771" max="771" width="13.85546875" style="68" customWidth="1"/>
    <col min="772" max="772" width="7.7109375" style="68" customWidth="1"/>
    <col min="773" max="773" width="8" style="68" customWidth="1"/>
    <col min="774" max="774" width="17.7109375" style="68" customWidth="1"/>
    <col min="775" max="775" width="10.7109375" style="68" customWidth="1"/>
    <col min="776" max="776" width="15.7109375" style="68" customWidth="1"/>
    <col min="777" max="777" width="10.7109375" style="68" customWidth="1"/>
    <col min="778" max="778" width="15.7109375" style="68" customWidth="1"/>
    <col min="779" max="779" width="10.7109375" style="68" customWidth="1"/>
    <col min="780" max="780" width="15.7109375" style="68" customWidth="1"/>
    <col min="781" max="781" width="10.7109375" style="68" customWidth="1"/>
    <col min="782" max="782" width="15.5703125" style="68" customWidth="1"/>
    <col min="783" max="783" width="0" style="68" hidden="1" customWidth="1"/>
    <col min="784" max="784" width="9.140625" style="68"/>
    <col min="785" max="785" width="14.28515625" style="68" customWidth="1"/>
    <col min="786" max="1024" width="9.140625" style="68"/>
    <col min="1025" max="1025" width="10.7109375" style="68" customWidth="1"/>
    <col min="1026" max="1026" width="31.140625" style="68" customWidth="1"/>
    <col min="1027" max="1027" width="13.85546875" style="68" customWidth="1"/>
    <col min="1028" max="1028" width="7.7109375" style="68" customWidth="1"/>
    <col min="1029" max="1029" width="8" style="68" customWidth="1"/>
    <col min="1030" max="1030" width="17.7109375" style="68" customWidth="1"/>
    <col min="1031" max="1031" width="10.7109375" style="68" customWidth="1"/>
    <col min="1032" max="1032" width="15.7109375" style="68" customWidth="1"/>
    <col min="1033" max="1033" width="10.7109375" style="68" customWidth="1"/>
    <col min="1034" max="1034" width="15.7109375" style="68" customWidth="1"/>
    <col min="1035" max="1035" width="10.7109375" style="68" customWidth="1"/>
    <col min="1036" max="1036" width="15.7109375" style="68" customWidth="1"/>
    <col min="1037" max="1037" width="10.7109375" style="68" customWidth="1"/>
    <col min="1038" max="1038" width="15.5703125" style="68" customWidth="1"/>
    <col min="1039" max="1039" width="0" style="68" hidden="1" customWidth="1"/>
    <col min="1040" max="1040" width="9.140625" style="68"/>
    <col min="1041" max="1041" width="14.28515625" style="68" customWidth="1"/>
    <col min="1042" max="1280" width="9.140625" style="68"/>
    <col min="1281" max="1281" width="10.7109375" style="68" customWidth="1"/>
    <col min="1282" max="1282" width="31.140625" style="68" customWidth="1"/>
    <col min="1283" max="1283" width="13.85546875" style="68" customWidth="1"/>
    <col min="1284" max="1284" width="7.7109375" style="68" customWidth="1"/>
    <col min="1285" max="1285" width="8" style="68" customWidth="1"/>
    <col min="1286" max="1286" width="17.7109375" style="68" customWidth="1"/>
    <col min="1287" max="1287" width="10.7109375" style="68" customWidth="1"/>
    <col min="1288" max="1288" width="15.7109375" style="68" customWidth="1"/>
    <col min="1289" max="1289" width="10.7109375" style="68" customWidth="1"/>
    <col min="1290" max="1290" width="15.7109375" style="68" customWidth="1"/>
    <col min="1291" max="1291" width="10.7109375" style="68" customWidth="1"/>
    <col min="1292" max="1292" width="15.7109375" style="68" customWidth="1"/>
    <col min="1293" max="1293" width="10.7109375" style="68" customWidth="1"/>
    <col min="1294" max="1294" width="15.5703125" style="68" customWidth="1"/>
    <col min="1295" max="1295" width="0" style="68" hidden="1" customWidth="1"/>
    <col min="1296" max="1296" width="9.140625" style="68"/>
    <col min="1297" max="1297" width="14.28515625" style="68" customWidth="1"/>
    <col min="1298" max="1536" width="9.140625" style="68"/>
    <col min="1537" max="1537" width="10.7109375" style="68" customWidth="1"/>
    <col min="1538" max="1538" width="31.140625" style="68" customWidth="1"/>
    <col min="1539" max="1539" width="13.85546875" style="68" customWidth="1"/>
    <col min="1540" max="1540" width="7.7109375" style="68" customWidth="1"/>
    <col min="1541" max="1541" width="8" style="68" customWidth="1"/>
    <col min="1542" max="1542" width="17.7109375" style="68" customWidth="1"/>
    <col min="1543" max="1543" width="10.7109375" style="68" customWidth="1"/>
    <col min="1544" max="1544" width="15.7109375" style="68" customWidth="1"/>
    <col min="1545" max="1545" width="10.7109375" style="68" customWidth="1"/>
    <col min="1546" max="1546" width="15.7109375" style="68" customWidth="1"/>
    <col min="1547" max="1547" width="10.7109375" style="68" customWidth="1"/>
    <col min="1548" max="1548" width="15.7109375" style="68" customWidth="1"/>
    <col min="1549" max="1549" width="10.7109375" style="68" customWidth="1"/>
    <col min="1550" max="1550" width="15.5703125" style="68" customWidth="1"/>
    <col min="1551" max="1551" width="0" style="68" hidden="1" customWidth="1"/>
    <col min="1552" max="1552" width="9.140625" style="68"/>
    <col min="1553" max="1553" width="14.28515625" style="68" customWidth="1"/>
    <col min="1554" max="1792" width="9.140625" style="68"/>
    <col min="1793" max="1793" width="10.7109375" style="68" customWidth="1"/>
    <col min="1794" max="1794" width="31.140625" style="68" customWidth="1"/>
    <col min="1795" max="1795" width="13.85546875" style="68" customWidth="1"/>
    <col min="1796" max="1796" width="7.7109375" style="68" customWidth="1"/>
    <col min="1797" max="1797" width="8" style="68" customWidth="1"/>
    <col min="1798" max="1798" width="17.7109375" style="68" customWidth="1"/>
    <col min="1799" max="1799" width="10.7109375" style="68" customWidth="1"/>
    <col min="1800" max="1800" width="15.7109375" style="68" customWidth="1"/>
    <col min="1801" max="1801" width="10.7109375" style="68" customWidth="1"/>
    <col min="1802" max="1802" width="15.7109375" style="68" customWidth="1"/>
    <col min="1803" max="1803" width="10.7109375" style="68" customWidth="1"/>
    <col min="1804" max="1804" width="15.7109375" style="68" customWidth="1"/>
    <col min="1805" max="1805" width="10.7109375" style="68" customWidth="1"/>
    <col min="1806" max="1806" width="15.5703125" style="68" customWidth="1"/>
    <col min="1807" max="1807" width="0" style="68" hidden="1" customWidth="1"/>
    <col min="1808" max="1808" width="9.140625" style="68"/>
    <col min="1809" max="1809" width="14.28515625" style="68" customWidth="1"/>
    <col min="1810" max="2048" width="9.140625" style="68"/>
    <col min="2049" max="2049" width="10.7109375" style="68" customWidth="1"/>
    <col min="2050" max="2050" width="31.140625" style="68" customWidth="1"/>
    <col min="2051" max="2051" width="13.85546875" style="68" customWidth="1"/>
    <col min="2052" max="2052" width="7.7109375" style="68" customWidth="1"/>
    <col min="2053" max="2053" width="8" style="68" customWidth="1"/>
    <col min="2054" max="2054" width="17.7109375" style="68" customWidth="1"/>
    <col min="2055" max="2055" width="10.7109375" style="68" customWidth="1"/>
    <col min="2056" max="2056" width="15.7109375" style="68" customWidth="1"/>
    <col min="2057" max="2057" width="10.7109375" style="68" customWidth="1"/>
    <col min="2058" max="2058" width="15.7109375" style="68" customWidth="1"/>
    <col min="2059" max="2059" width="10.7109375" style="68" customWidth="1"/>
    <col min="2060" max="2060" width="15.7109375" style="68" customWidth="1"/>
    <col min="2061" max="2061" width="10.7109375" style="68" customWidth="1"/>
    <col min="2062" max="2062" width="15.5703125" style="68" customWidth="1"/>
    <col min="2063" max="2063" width="0" style="68" hidden="1" customWidth="1"/>
    <col min="2064" max="2064" width="9.140625" style="68"/>
    <col min="2065" max="2065" width="14.28515625" style="68" customWidth="1"/>
    <col min="2066" max="2304" width="9.140625" style="68"/>
    <col min="2305" max="2305" width="10.7109375" style="68" customWidth="1"/>
    <col min="2306" max="2306" width="31.140625" style="68" customWidth="1"/>
    <col min="2307" max="2307" width="13.85546875" style="68" customWidth="1"/>
    <col min="2308" max="2308" width="7.7109375" style="68" customWidth="1"/>
    <col min="2309" max="2309" width="8" style="68" customWidth="1"/>
    <col min="2310" max="2310" width="17.7109375" style="68" customWidth="1"/>
    <col min="2311" max="2311" width="10.7109375" style="68" customWidth="1"/>
    <col min="2312" max="2312" width="15.7109375" style="68" customWidth="1"/>
    <col min="2313" max="2313" width="10.7109375" style="68" customWidth="1"/>
    <col min="2314" max="2314" width="15.7109375" style="68" customWidth="1"/>
    <col min="2315" max="2315" width="10.7109375" style="68" customWidth="1"/>
    <col min="2316" max="2316" width="15.7109375" style="68" customWidth="1"/>
    <col min="2317" max="2317" width="10.7109375" style="68" customWidth="1"/>
    <col min="2318" max="2318" width="15.5703125" style="68" customWidth="1"/>
    <col min="2319" max="2319" width="0" style="68" hidden="1" customWidth="1"/>
    <col min="2320" max="2320" width="9.140625" style="68"/>
    <col min="2321" max="2321" width="14.28515625" style="68" customWidth="1"/>
    <col min="2322" max="2560" width="9.140625" style="68"/>
    <col min="2561" max="2561" width="10.7109375" style="68" customWidth="1"/>
    <col min="2562" max="2562" width="31.140625" style="68" customWidth="1"/>
    <col min="2563" max="2563" width="13.85546875" style="68" customWidth="1"/>
    <col min="2564" max="2564" width="7.7109375" style="68" customWidth="1"/>
    <col min="2565" max="2565" width="8" style="68" customWidth="1"/>
    <col min="2566" max="2566" width="17.7109375" style="68" customWidth="1"/>
    <col min="2567" max="2567" width="10.7109375" style="68" customWidth="1"/>
    <col min="2568" max="2568" width="15.7109375" style="68" customWidth="1"/>
    <col min="2569" max="2569" width="10.7109375" style="68" customWidth="1"/>
    <col min="2570" max="2570" width="15.7109375" style="68" customWidth="1"/>
    <col min="2571" max="2571" width="10.7109375" style="68" customWidth="1"/>
    <col min="2572" max="2572" width="15.7109375" style="68" customWidth="1"/>
    <col min="2573" max="2573" width="10.7109375" style="68" customWidth="1"/>
    <col min="2574" max="2574" width="15.5703125" style="68" customWidth="1"/>
    <col min="2575" max="2575" width="0" style="68" hidden="1" customWidth="1"/>
    <col min="2576" max="2576" width="9.140625" style="68"/>
    <col min="2577" max="2577" width="14.28515625" style="68" customWidth="1"/>
    <col min="2578" max="2816" width="9.140625" style="68"/>
    <col min="2817" max="2817" width="10.7109375" style="68" customWidth="1"/>
    <col min="2818" max="2818" width="31.140625" style="68" customWidth="1"/>
    <col min="2819" max="2819" width="13.85546875" style="68" customWidth="1"/>
    <col min="2820" max="2820" width="7.7109375" style="68" customWidth="1"/>
    <col min="2821" max="2821" width="8" style="68" customWidth="1"/>
    <col min="2822" max="2822" width="17.7109375" style="68" customWidth="1"/>
    <col min="2823" max="2823" width="10.7109375" style="68" customWidth="1"/>
    <col min="2824" max="2824" width="15.7109375" style="68" customWidth="1"/>
    <col min="2825" max="2825" width="10.7109375" style="68" customWidth="1"/>
    <col min="2826" max="2826" width="15.7109375" style="68" customWidth="1"/>
    <col min="2827" max="2827" width="10.7109375" style="68" customWidth="1"/>
    <col min="2828" max="2828" width="15.7109375" style="68" customWidth="1"/>
    <col min="2829" max="2829" width="10.7109375" style="68" customWidth="1"/>
    <col min="2830" max="2830" width="15.5703125" style="68" customWidth="1"/>
    <col min="2831" max="2831" width="0" style="68" hidden="1" customWidth="1"/>
    <col min="2832" max="2832" width="9.140625" style="68"/>
    <col min="2833" max="2833" width="14.28515625" style="68" customWidth="1"/>
    <col min="2834" max="3072" width="9.140625" style="68"/>
    <col min="3073" max="3073" width="10.7109375" style="68" customWidth="1"/>
    <col min="3074" max="3074" width="31.140625" style="68" customWidth="1"/>
    <col min="3075" max="3075" width="13.85546875" style="68" customWidth="1"/>
    <col min="3076" max="3076" width="7.7109375" style="68" customWidth="1"/>
    <col min="3077" max="3077" width="8" style="68" customWidth="1"/>
    <col min="3078" max="3078" width="17.7109375" style="68" customWidth="1"/>
    <col min="3079" max="3079" width="10.7109375" style="68" customWidth="1"/>
    <col min="3080" max="3080" width="15.7109375" style="68" customWidth="1"/>
    <col min="3081" max="3081" width="10.7109375" style="68" customWidth="1"/>
    <col min="3082" max="3082" width="15.7109375" style="68" customWidth="1"/>
    <col min="3083" max="3083" width="10.7109375" style="68" customWidth="1"/>
    <col min="3084" max="3084" width="15.7109375" style="68" customWidth="1"/>
    <col min="3085" max="3085" width="10.7109375" style="68" customWidth="1"/>
    <col min="3086" max="3086" width="15.5703125" style="68" customWidth="1"/>
    <col min="3087" max="3087" width="0" style="68" hidden="1" customWidth="1"/>
    <col min="3088" max="3088" width="9.140625" style="68"/>
    <col min="3089" max="3089" width="14.28515625" style="68" customWidth="1"/>
    <col min="3090" max="3328" width="9.140625" style="68"/>
    <col min="3329" max="3329" width="10.7109375" style="68" customWidth="1"/>
    <col min="3330" max="3330" width="31.140625" style="68" customWidth="1"/>
    <col min="3331" max="3331" width="13.85546875" style="68" customWidth="1"/>
    <col min="3332" max="3332" width="7.7109375" style="68" customWidth="1"/>
    <col min="3333" max="3333" width="8" style="68" customWidth="1"/>
    <col min="3334" max="3334" width="17.7109375" style="68" customWidth="1"/>
    <col min="3335" max="3335" width="10.7109375" style="68" customWidth="1"/>
    <col min="3336" max="3336" width="15.7109375" style="68" customWidth="1"/>
    <col min="3337" max="3337" width="10.7109375" style="68" customWidth="1"/>
    <col min="3338" max="3338" width="15.7109375" style="68" customWidth="1"/>
    <col min="3339" max="3339" width="10.7109375" style="68" customWidth="1"/>
    <col min="3340" max="3340" width="15.7109375" style="68" customWidth="1"/>
    <col min="3341" max="3341" width="10.7109375" style="68" customWidth="1"/>
    <col min="3342" max="3342" width="15.5703125" style="68" customWidth="1"/>
    <col min="3343" max="3343" width="0" style="68" hidden="1" customWidth="1"/>
    <col min="3344" max="3344" width="9.140625" style="68"/>
    <col min="3345" max="3345" width="14.28515625" style="68" customWidth="1"/>
    <col min="3346" max="3584" width="9.140625" style="68"/>
    <col min="3585" max="3585" width="10.7109375" style="68" customWidth="1"/>
    <col min="3586" max="3586" width="31.140625" style="68" customWidth="1"/>
    <col min="3587" max="3587" width="13.85546875" style="68" customWidth="1"/>
    <col min="3588" max="3588" width="7.7109375" style="68" customWidth="1"/>
    <col min="3589" max="3589" width="8" style="68" customWidth="1"/>
    <col min="3590" max="3590" width="17.7109375" style="68" customWidth="1"/>
    <col min="3591" max="3591" width="10.7109375" style="68" customWidth="1"/>
    <col min="3592" max="3592" width="15.7109375" style="68" customWidth="1"/>
    <col min="3593" max="3593" width="10.7109375" style="68" customWidth="1"/>
    <col min="3594" max="3594" width="15.7109375" style="68" customWidth="1"/>
    <col min="3595" max="3595" width="10.7109375" style="68" customWidth="1"/>
    <col min="3596" max="3596" width="15.7109375" style="68" customWidth="1"/>
    <col min="3597" max="3597" width="10.7109375" style="68" customWidth="1"/>
    <col min="3598" max="3598" width="15.5703125" style="68" customWidth="1"/>
    <col min="3599" max="3599" width="0" style="68" hidden="1" customWidth="1"/>
    <col min="3600" max="3600" width="9.140625" style="68"/>
    <col min="3601" max="3601" width="14.28515625" style="68" customWidth="1"/>
    <col min="3602" max="3840" width="9.140625" style="68"/>
    <col min="3841" max="3841" width="10.7109375" style="68" customWidth="1"/>
    <col min="3842" max="3842" width="31.140625" style="68" customWidth="1"/>
    <col min="3843" max="3843" width="13.85546875" style="68" customWidth="1"/>
    <col min="3844" max="3844" width="7.7109375" style="68" customWidth="1"/>
    <col min="3845" max="3845" width="8" style="68" customWidth="1"/>
    <col min="3846" max="3846" width="17.7109375" style="68" customWidth="1"/>
    <col min="3847" max="3847" width="10.7109375" style="68" customWidth="1"/>
    <col min="3848" max="3848" width="15.7109375" style="68" customWidth="1"/>
    <col min="3849" max="3849" width="10.7109375" style="68" customWidth="1"/>
    <col min="3850" max="3850" width="15.7109375" style="68" customWidth="1"/>
    <col min="3851" max="3851" width="10.7109375" style="68" customWidth="1"/>
    <col min="3852" max="3852" width="15.7109375" style="68" customWidth="1"/>
    <col min="3853" max="3853" width="10.7109375" style="68" customWidth="1"/>
    <col min="3854" max="3854" width="15.5703125" style="68" customWidth="1"/>
    <col min="3855" max="3855" width="0" style="68" hidden="1" customWidth="1"/>
    <col min="3856" max="3856" width="9.140625" style="68"/>
    <col min="3857" max="3857" width="14.28515625" style="68" customWidth="1"/>
    <col min="3858" max="4096" width="9.140625" style="68"/>
    <col min="4097" max="4097" width="10.7109375" style="68" customWidth="1"/>
    <col min="4098" max="4098" width="31.140625" style="68" customWidth="1"/>
    <col min="4099" max="4099" width="13.85546875" style="68" customWidth="1"/>
    <col min="4100" max="4100" width="7.7109375" style="68" customWidth="1"/>
    <col min="4101" max="4101" width="8" style="68" customWidth="1"/>
    <col min="4102" max="4102" width="17.7109375" style="68" customWidth="1"/>
    <col min="4103" max="4103" width="10.7109375" style="68" customWidth="1"/>
    <col min="4104" max="4104" width="15.7109375" style="68" customWidth="1"/>
    <col min="4105" max="4105" width="10.7109375" style="68" customWidth="1"/>
    <col min="4106" max="4106" width="15.7109375" style="68" customWidth="1"/>
    <col min="4107" max="4107" width="10.7109375" style="68" customWidth="1"/>
    <col min="4108" max="4108" width="15.7109375" style="68" customWidth="1"/>
    <col min="4109" max="4109" width="10.7109375" style="68" customWidth="1"/>
    <col min="4110" max="4110" width="15.5703125" style="68" customWidth="1"/>
    <col min="4111" max="4111" width="0" style="68" hidden="1" customWidth="1"/>
    <col min="4112" max="4112" width="9.140625" style="68"/>
    <col min="4113" max="4113" width="14.28515625" style="68" customWidth="1"/>
    <col min="4114" max="4352" width="9.140625" style="68"/>
    <col min="4353" max="4353" width="10.7109375" style="68" customWidth="1"/>
    <col min="4354" max="4354" width="31.140625" style="68" customWidth="1"/>
    <col min="4355" max="4355" width="13.85546875" style="68" customWidth="1"/>
    <col min="4356" max="4356" width="7.7109375" style="68" customWidth="1"/>
    <col min="4357" max="4357" width="8" style="68" customWidth="1"/>
    <col min="4358" max="4358" width="17.7109375" style="68" customWidth="1"/>
    <col min="4359" max="4359" width="10.7109375" style="68" customWidth="1"/>
    <col min="4360" max="4360" width="15.7109375" style="68" customWidth="1"/>
    <col min="4361" max="4361" width="10.7109375" style="68" customWidth="1"/>
    <col min="4362" max="4362" width="15.7109375" style="68" customWidth="1"/>
    <col min="4363" max="4363" width="10.7109375" style="68" customWidth="1"/>
    <col min="4364" max="4364" width="15.7109375" style="68" customWidth="1"/>
    <col min="4365" max="4365" width="10.7109375" style="68" customWidth="1"/>
    <col min="4366" max="4366" width="15.5703125" style="68" customWidth="1"/>
    <col min="4367" max="4367" width="0" style="68" hidden="1" customWidth="1"/>
    <col min="4368" max="4368" width="9.140625" style="68"/>
    <col min="4369" max="4369" width="14.28515625" style="68" customWidth="1"/>
    <col min="4370" max="4608" width="9.140625" style="68"/>
    <col min="4609" max="4609" width="10.7109375" style="68" customWidth="1"/>
    <col min="4610" max="4610" width="31.140625" style="68" customWidth="1"/>
    <col min="4611" max="4611" width="13.85546875" style="68" customWidth="1"/>
    <col min="4612" max="4612" width="7.7109375" style="68" customWidth="1"/>
    <col min="4613" max="4613" width="8" style="68" customWidth="1"/>
    <col min="4614" max="4614" width="17.7109375" style="68" customWidth="1"/>
    <col min="4615" max="4615" width="10.7109375" style="68" customWidth="1"/>
    <col min="4616" max="4616" width="15.7109375" style="68" customWidth="1"/>
    <col min="4617" max="4617" width="10.7109375" style="68" customWidth="1"/>
    <col min="4618" max="4618" width="15.7109375" style="68" customWidth="1"/>
    <col min="4619" max="4619" width="10.7109375" style="68" customWidth="1"/>
    <col min="4620" max="4620" width="15.7109375" style="68" customWidth="1"/>
    <col min="4621" max="4621" width="10.7109375" style="68" customWidth="1"/>
    <col min="4622" max="4622" width="15.5703125" style="68" customWidth="1"/>
    <col min="4623" max="4623" width="0" style="68" hidden="1" customWidth="1"/>
    <col min="4624" max="4624" width="9.140625" style="68"/>
    <col min="4625" max="4625" width="14.28515625" style="68" customWidth="1"/>
    <col min="4626" max="4864" width="9.140625" style="68"/>
    <col min="4865" max="4865" width="10.7109375" style="68" customWidth="1"/>
    <col min="4866" max="4866" width="31.140625" style="68" customWidth="1"/>
    <col min="4867" max="4867" width="13.85546875" style="68" customWidth="1"/>
    <col min="4868" max="4868" width="7.7109375" style="68" customWidth="1"/>
    <col min="4869" max="4869" width="8" style="68" customWidth="1"/>
    <col min="4870" max="4870" width="17.7109375" style="68" customWidth="1"/>
    <col min="4871" max="4871" width="10.7109375" style="68" customWidth="1"/>
    <col min="4872" max="4872" width="15.7109375" style="68" customWidth="1"/>
    <col min="4873" max="4873" width="10.7109375" style="68" customWidth="1"/>
    <col min="4874" max="4874" width="15.7109375" style="68" customWidth="1"/>
    <col min="4875" max="4875" width="10.7109375" style="68" customWidth="1"/>
    <col min="4876" max="4876" width="15.7109375" style="68" customWidth="1"/>
    <col min="4877" max="4877" width="10.7109375" style="68" customWidth="1"/>
    <col min="4878" max="4878" width="15.5703125" style="68" customWidth="1"/>
    <col min="4879" max="4879" width="0" style="68" hidden="1" customWidth="1"/>
    <col min="4880" max="4880" width="9.140625" style="68"/>
    <col min="4881" max="4881" width="14.28515625" style="68" customWidth="1"/>
    <col min="4882" max="5120" width="9.140625" style="68"/>
    <col min="5121" max="5121" width="10.7109375" style="68" customWidth="1"/>
    <col min="5122" max="5122" width="31.140625" style="68" customWidth="1"/>
    <col min="5123" max="5123" width="13.85546875" style="68" customWidth="1"/>
    <col min="5124" max="5124" width="7.7109375" style="68" customWidth="1"/>
    <col min="5125" max="5125" width="8" style="68" customWidth="1"/>
    <col min="5126" max="5126" width="17.7109375" style="68" customWidth="1"/>
    <col min="5127" max="5127" width="10.7109375" style="68" customWidth="1"/>
    <col min="5128" max="5128" width="15.7109375" style="68" customWidth="1"/>
    <col min="5129" max="5129" width="10.7109375" style="68" customWidth="1"/>
    <col min="5130" max="5130" width="15.7109375" style="68" customWidth="1"/>
    <col min="5131" max="5131" width="10.7109375" style="68" customWidth="1"/>
    <col min="5132" max="5132" width="15.7109375" style="68" customWidth="1"/>
    <col min="5133" max="5133" width="10.7109375" style="68" customWidth="1"/>
    <col min="5134" max="5134" width="15.5703125" style="68" customWidth="1"/>
    <col min="5135" max="5135" width="0" style="68" hidden="1" customWidth="1"/>
    <col min="5136" max="5136" width="9.140625" style="68"/>
    <col min="5137" max="5137" width="14.28515625" style="68" customWidth="1"/>
    <col min="5138" max="5376" width="9.140625" style="68"/>
    <col min="5377" max="5377" width="10.7109375" style="68" customWidth="1"/>
    <col min="5378" max="5378" width="31.140625" style="68" customWidth="1"/>
    <col min="5379" max="5379" width="13.85546875" style="68" customWidth="1"/>
    <col min="5380" max="5380" width="7.7109375" style="68" customWidth="1"/>
    <col min="5381" max="5381" width="8" style="68" customWidth="1"/>
    <col min="5382" max="5382" width="17.7109375" style="68" customWidth="1"/>
    <col min="5383" max="5383" width="10.7109375" style="68" customWidth="1"/>
    <col min="5384" max="5384" width="15.7109375" style="68" customWidth="1"/>
    <col min="5385" max="5385" width="10.7109375" style="68" customWidth="1"/>
    <col min="5386" max="5386" width="15.7109375" style="68" customWidth="1"/>
    <col min="5387" max="5387" width="10.7109375" style="68" customWidth="1"/>
    <col min="5388" max="5388" width="15.7109375" style="68" customWidth="1"/>
    <col min="5389" max="5389" width="10.7109375" style="68" customWidth="1"/>
    <col min="5390" max="5390" width="15.5703125" style="68" customWidth="1"/>
    <col min="5391" max="5391" width="0" style="68" hidden="1" customWidth="1"/>
    <col min="5392" max="5392" width="9.140625" style="68"/>
    <col min="5393" max="5393" width="14.28515625" style="68" customWidth="1"/>
    <col min="5394" max="5632" width="9.140625" style="68"/>
    <col min="5633" max="5633" width="10.7109375" style="68" customWidth="1"/>
    <col min="5634" max="5634" width="31.140625" style="68" customWidth="1"/>
    <col min="5635" max="5635" width="13.85546875" style="68" customWidth="1"/>
    <col min="5636" max="5636" width="7.7109375" style="68" customWidth="1"/>
    <col min="5637" max="5637" width="8" style="68" customWidth="1"/>
    <col min="5638" max="5638" width="17.7109375" style="68" customWidth="1"/>
    <col min="5639" max="5639" width="10.7109375" style="68" customWidth="1"/>
    <col min="5640" max="5640" width="15.7109375" style="68" customWidth="1"/>
    <col min="5641" max="5641" width="10.7109375" style="68" customWidth="1"/>
    <col min="5642" max="5642" width="15.7109375" style="68" customWidth="1"/>
    <col min="5643" max="5643" width="10.7109375" style="68" customWidth="1"/>
    <col min="5644" max="5644" width="15.7109375" style="68" customWidth="1"/>
    <col min="5645" max="5645" width="10.7109375" style="68" customWidth="1"/>
    <col min="5646" max="5646" width="15.5703125" style="68" customWidth="1"/>
    <col min="5647" max="5647" width="0" style="68" hidden="1" customWidth="1"/>
    <col min="5648" max="5648" width="9.140625" style="68"/>
    <col min="5649" max="5649" width="14.28515625" style="68" customWidth="1"/>
    <col min="5650" max="5888" width="9.140625" style="68"/>
    <col min="5889" max="5889" width="10.7109375" style="68" customWidth="1"/>
    <col min="5890" max="5890" width="31.140625" style="68" customWidth="1"/>
    <col min="5891" max="5891" width="13.85546875" style="68" customWidth="1"/>
    <col min="5892" max="5892" width="7.7109375" style="68" customWidth="1"/>
    <col min="5893" max="5893" width="8" style="68" customWidth="1"/>
    <col min="5894" max="5894" width="17.7109375" style="68" customWidth="1"/>
    <col min="5895" max="5895" width="10.7109375" style="68" customWidth="1"/>
    <col min="5896" max="5896" width="15.7109375" style="68" customWidth="1"/>
    <col min="5897" max="5897" width="10.7109375" style="68" customWidth="1"/>
    <col min="5898" max="5898" width="15.7109375" style="68" customWidth="1"/>
    <col min="5899" max="5899" width="10.7109375" style="68" customWidth="1"/>
    <col min="5900" max="5900" width="15.7109375" style="68" customWidth="1"/>
    <col min="5901" max="5901" width="10.7109375" style="68" customWidth="1"/>
    <col min="5902" max="5902" width="15.5703125" style="68" customWidth="1"/>
    <col min="5903" max="5903" width="0" style="68" hidden="1" customWidth="1"/>
    <col min="5904" max="5904" width="9.140625" style="68"/>
    <col min="5905" max="5905" width="14.28515625" style="68" customWidth="1"/>
    <col min="5906" max="6144" width="9.140625" style="68"/>
    <col min="6145" max="6145" width="10.7109375" style="68" customWidth="1"/>
    <col min="6146" max="6146" width="31.140625" style="68" customWidth="1"/>
    <col min="6147" max="6147" width="13.85546875" style="68" customWidth="1"/>
    <col min="6148" max="6148" width="7.7109375" style="68" customWidth="1"/>
    <col min="6149" max="6149" width="8" style="68" customWidth="1"/>
    <col min="6150" max="6150" width="17.7109375" style="68" customWidth="1"/>
    <col min="6151" max="6151" width="10.7109375" style="68" customWidth="1"/>
    <col min="6152" max="6152" width="15.7109375" style="68" customWidth="1"/>
    <col min="6153" max="6153" width="10.7109375" style="68" customWidth="1"/>
    <col min="6154" max="6154" width="15.7109375" style="68" customWidth="1"/>
    <col min="6155" max="6155" width="10.7109375" style="68" customWidth="1"/>
    <col min="6156" max="6156" width="15.7109375" style="68" customWidth="1"/>
    <col min="6157" max="6157" width="10.7109375" style="68" customWidth="1"/>
    <col min="6158" max="6158" width="15.5703125" style="68" customWidth="1"/>
    <col min="6159" max="6159" width="0" style="68" hidden="1" customWidth="1"/>
    <col min="6160" max="6160" width="9.140625" style="68"/>
    <col min="6161" max="6161" width="14.28515625" style="68" customWidth="1"/>
    <col min="6162" max="6400" width="9.140625" style="68"/>
    <col min="6401" max="6401" width="10.7109375" style="68" customWidth="1"/>
    <col min="6402" max="6402" width="31.140625" style="68" customWidth="1"/>
    <col min="6403" max="6403" width="13.85546875" style="68" customWidth="1"/>
    <col min="6404" max="6404" width="7.7109375" style="68" customWidth="1"/>
    <col min="6405" max="6405" width="8" style="68" customWidth="1"/>
    <col min="6406" max="6406" width="17.7109375" style="68" customWidth="1"/>
    <col min="6407" max="6407" width="10.7109375" style="68" customWidth="1"/>
    <col min="6408" max="6408" width="15.7109375" style="68" customWidth="1"/>
    <col min="6409" max="6409" width="10.7109375" style="68" customWidth="1"/>
    <col min="6410" max="6410" width="15.7109375" style="68" customWidth="1"/>
    <col min="6411" max="6411" width="10.7109375" style="68" customWidth="1"/>
    <col min="6412" max="6412" width="15.7109375" style="68" customWidth="1"/>
    <col min="6413" max="6413" width="10.7109375" style="68" customWidth="1"/>
    <col min="6414" max="6414" width="15.5703125" style="68" customWidth="1"/>
    <col min="6415" max="6415" width="0" style="68" hidden="1" customWidth="1"/>
    <col min="6416" max="6416" width="9.140625" style="68"/>
    <col min="6417" max="6417" width="14.28515625" style="68" customWidth="1"/>
    <col min="6418" max="6656" width="9.140625" style="68"/>
    <col min="6657" max="6657" width="10.7109375" style="68" customWidth="1"/>
    <col min="6658" max="6658" width="31.140625" style="68" customWidth="1"/>
    <col min="6659" max="6659" width="13.85546875" style="68" customWidth="1"/>
    <col min="6660" max="6660" width="7.7109375" style="68" customWidth="1"/>
    <col min="6661" max="6661" width="8" style="68" customWidth="1"/>
    <col min="6662" max="6662" width="17.7109375" style="68" customWidth="1"/>
    <col min="6663" max="6663" width="10.7109375" style="68" customWidth="1"/>
    <col min="6664" max="6664" width="15.7109375" style="68" customWidth="1"/>
    <col min="6665" max="6665" width="10.7109375" style="68" customWidth="1"/>
    <col min="6666" max="6666" width="15.7109375" style="68" customWidth="1"/>
    <col min="6667" max="6667" width="10.7109375" style="68" customWidth="1"/>
    <col min="6668" max="6668" width="15.7109375" style="68" customWidth="1"/>
    <col min="6669" max="6669" width="10.7109375" style="68" customWidth="1"/>
    <col min="6670" max="6670" width="15.5703125" style="68" customWidth="1"/>
    <col min="6671" max="6671" width="0" style="68" hidden="1" customWidth="1"/>
    <col min="6672" max="6672" width="9.140625" style="68"/>
    <col min="6673" max="6673" width="14.28515625" style="68" customWidth="1"/>
    <col min="6674" max="6912" width="9.140625" style="68"/>
    <col min="6913" max="6913" width="10.7109375" style="68" customWidth="1"/>
    <col min="6914" max="6914" width="31.140625" style="68" customWidth="1"/>
    <col min="6915" max="6915" width="13.85546875" style="68" customWidth="1"/>
    <col min="6916" max="6916" width="7.7109375" style="68" customWidth="1"/>
    <col min="6917" max="6917" width="8" style="68" customWidth="1"/>
    <col min="6918" max="6918" width="17.7109375" style="68" customWidth="1"/>
    <col min="6919" max="6919" width="10.7109375" style="68" customWidth="1"/>
    <col min="6920" max="6920" width="15.7109375" style="68" customWidth="1"/>
    <col min="6921" max="6921" width="10.7109375" style="68" customWidth="1"/>
    <col min="6922" max="6922" width="15.7109375" style="68" customWidth="1"/>
    <col min="6923" max="6923" width="10.7109375" style="68" customWidth="1"/>
    <col min="6924" max="6924" width="15.7109375" style="68" customWidth="1"/>
    <col min="6925" max="6925" width="10.7109375" style="68" customWidth="1"/>
    <col min="6926" max="6926" width="15.5703125" style="68" customWidth="1"/>
    <col min="6927" max="6927" width="0" style="68" hidden="1" customWidth="1"/>
    <col min="6928" max="6928" width="9.140625" style="68"/>
    <col min="6929" max="6929" width="14.28515625" style="68" customWidth="1"/>
    <col min="6930" max="7168" width="9.140625" style="68"/>
    <col min="7169" max="7169" width="10.7109375" style="68" customWidth="1"/>
    <col min="7170" max="7170" width="31.140625" style="68" customWidth="1"/>
    <col min="7171" max="7171" width="13.85546875" style="68" customWidth="1"/>
    <col min="7172" max="7172" width="7.7109375" style="68" customWidth="1"/>
    <col min="7173" max="7173" width="8" style="68" customWidth="1"/>
    <col min="7174" max="7174" width="17.7109375" style="68" customWidth="1"/>
    <col min="7175" max="7175" width="10.7109375" style="68" customWidth="1"/>
    <col min="7176" max="7176" width="15.7109375" style="68" customWidth="1"/>
    <col min="7177" max="7177" width="10.7109375" style="68" customWidth="1"/>
    <col min="7178" max="7178" width="15.7109375" style="68" customWidth="1"/>
    <col min="7179" max="7179" width="10.7109375" style="68" customWidth="1"/>
    <col min="7180" max="7180" width="15.7109375" style="68" customWidth="1"/>
    <col min="7181" max="7181" width="10.7109375" style="68" customWidth="1"/>
    <col min="7182" max="7182" width="15.5703125" style="68" customWidth="1"/>
    <col min="7183" max="7183" width="0" style="68" hidden="1" customWidth="1"/>
    <col min="7184" max="7184" width="9.140625" style="68"/>
    <col min="7185" max="7185" width="14.28515625" style="68" customWidth="1"/>
    <col min="7186" max="7424" width="9.140625" style="68"/>
    <col min="7425" max="7425" width="10.7109375" style="68" customWidth="1"/>
    <col min="7426" max="7426" width="31.140625" style="68" customWidth="1"/>
    <col min="7427" max="7427" width="13.85546875" style="68" customWidth="1"/>
    <col min="7428" max="7428" width="7.7109375" style="68" customWidth="1"/>
    <col min="7429" max="7429" width="8" style="68" customWidth="1"/>
    <col min="7430" max="7430" width="17.7109375" style="68" customWidth="1"/>
    <col min="7431" max="7431" width="10.7109375" style="68" customWidth="1"/>
    <col min="7432" max="7432" width="15.7109375" style="68" customWidth="1"/>
    <col min="7433" max="7433" width="10.7109375" style="68" customWidth="1"/>
    <col min="7434" max="7434" width="15.7109375" style="68" customWidth="1"/>
    <col min="7435" max="7435" width="10.7109375" style="68" customWidth="1"/>
    <col min="7436" max="7436" width="15.7109375" style="68" customWidth="1"/>
    <col min="7437" max="7437" width="10.7109375" style="68" customWidth="1"/>
    <col min="7438" max="7438" width="15.5703125" style="68" customWidth="1"/>
    <col min="7439" max="7439" width="0" style="68" hidden="1" customWidth="1"/>
    <col min="7440" max="7440" width="9.140625" style="68"/>
    <col min="7441" max="7441" width="14.28515625" style="68" customWidth="1"/>
    <col min="7442" max="7680" width="9.140625" style="68"/>
    <col min="7681" max="7681" width="10.7109375" style="68" customWidth="1"/>
    <col min="7682" max="7682" width="31.140625" style="68" customWidth="1"/>
    <col min="7683" max="7683" width="13.85546875" style="68" customWidth="1"/>
    <col min="7684" max="7684" width="7.7109375" style="68" customWidth="1"/>
    <col min="7685" max="7685" width="8" style="68" customWidth="1"/>
    <col min="7686" max="7686" width="17.7109375" style="68" customWidth="1"/>
    <col min="7687" max="7687" width="10.7109375" style="68" customWidth="1"/>
    <col min="7688" max="7688" width="15.7109375" style="68" customWidth="1"/>
    <col min="7689" max="7689" width="10.7109375" style="68" customWidth="1"/>
    <col min="7690" max="7690" width="15.7109375" style="68" customWidth="1"/>
    <col min="7691" max="7691" width="10.7109375" style="68" customWidth="1"/>
    <col min="7692" max="7692" width="15.7109375" style="68" customWidth="1"/>
    <col min="7693" max="7693" width="10.7109375" style="68" customWidth="1"/>
    <col min="7694" max="7694" width="15.5703125" style="68" customWidth="1"/>
    <col min="7695" max="7695" width="0" style="68" hidden="1" customWidth="1"/>
    <col min="7696" max="7696" width="9.140625" style="68"/>
    <col min="7697" max="7697" width="14.28515625" style="68" customWidth="1"/>
    <col min="7698" max="7936" width="9.140625" style="68"/>
    <col min="7937" max="7937" width="10.7109375" style="68" customWidth="1"/>
    <col min="7938" max="7938" width="31.140625" style="68" customWidth="1"/>
    <col min="7939" max="7939" width="13.85546875" style="68" customWidth="1"/>
    <col min="7940" max="7940" width="7.7109375" style="68" customWidth="1"/>
    <col min="7941" max="7941" width="8" style="68" customWidth="1"/>
    <col min="7942" max="7942" width="17.7109375" style="68" customWidth="1"/>
    <col min="7943" max="7943" width="10.7109375" style="68" customWidth="1"/>
    <col min="7944" max="7944" width="15.7109375" style="68" customWidth="1"/>
    <col min="7945" max="7945" width="10.7109375" style="68" customWidth="1"/>
    <col min="7946" max="7946" width="15.7109375" style="68" customWidth="1"/>
    <col min="7947" max="7947" width="10.7109375" style="68" customWidth="1"/>
    <col min="7948" max="7948" width="15.7109375" style="68" customWidth="1"/>
    <col min="7949" max="7949" width="10.7109375" style="68" customWidth="1"/>
    <col min="7950" max="7950" width="15.5703125" style="68" customWidth="1"/>
    <col min="7951" max="7951" width="0" style="68" hidden="1" customWidth="1"/>
    <col min="7952" max="7952" width="9.140625" style="68"/>
    <col min="7953" max="7953" width="14.28515625" style="68" customWidth="1"/>
    <col min="7954" max="8192" width="9.140625" style="68"/>
    <col min="8193" max="8193" width="10.7109375" style="68" customWidth="1"/>
    <col min="8194" max="8194" width="31.140625" style="68" customWidth="1"/>
    <col min="8195" max="8195" width="13.85546875" style="68" customWidth="1"/>
    <col min="8196" max="8196" width="7.7109375" style="68" customWidth="1"/>
    <col min="8197" max="8197" width="8" style="68" customWidth="1"/>
    <col min="8198" max="8198" width="17.7109375" style="68" customWidth="1"/>
    <col min="8199" max="8199" width="10.7109375" style="68" customWidth="1"/>
    <col min="8200" max="8200" width="15.7109375" style="68" customWidth="1"/>
    <col min="8201" max="8201" width="10.7109375" style="68" customWidth="1"/>
    <col min="8202" max="8202" width="15.7109375" style="68" customWidth="1"/>
    <col min="8203" max="8203" width="10.7109375" style="68" customWidth="1"/>
    <col min="8204" max="8204" width="15.7109375" style="68" customWidth="1"/>
    <col min="8205" max="8205" width="10.7109375" style="68" customWidth="1"/>
    <col min="8206" max="8206" width="15.5703125" style="68" customWidth="1"/>
    <col min="8207" max="8207" width="0" style="68" hidden="1" customWidth="1"/>
    <col min="8208" max="8208" width="9.140625" style="68"/>
    <col min="8209" max="8209" width="14.28515625" style="68" customWidth="1"/>
    <col min="8210" max="8448" width="9.140625" style="68"/>
    <col min="8449" max="8449" width="10.7109375" style="68" customWidth="1"/>
    <col min="8450" max="8450" width="31.140625" style="68" customWidth="1"/>
    <col min="8451" max="8451" width="13.85546875" style="68" customWidth="1"/>
    <col min="8452" max="8452" width="7.7109375" style="68" customWidth="1"/>
    <col min="8453" max="8453" width="8" style="68" customWidth="1"/>
    <col min="8454" max="8454" width="17.7109375" style="68" customWidth="1"/>
    <col min="8455" max="8455" width="10.7109375" style="68" customWidth="1"/>
    <col min="8456" max="8456" width="15.7109375" style="68" customWidth="1"/>
    <col min="8457" max="8457" width="10.7109375" style="68" customWidth="1"/>
    <col min="8458" max="8458" width="15.7109375" style="68" customWidth="1"/>
    <col min="8459" max="8459" width="10.7109375" style="68" customWidth="1"/>
    <col min="8460" max="8460" width="15.7109375" style="68" customWidth="1"/>
    <col min="8461" max="8461" width="10.7109375" style="68" customWidth="1"/>
    <col min="8462" max="8462" width="15.5703125" style="68" customWidth="1"/>
    <col min="8463" max="8463" width="0" style="68" hidden="1" customWidth="1"/>
    <col min="8464" max="8464" width="9.140625" style="68"/>
    <col min="8465" max="8465" width="14.28515625" style="68" customWidth="1"/>
    <col min="8466" max="8704" width="9.140625" style="68"/>
    <col min="8705" max="8705" width="10.7109375" style="68" customWidth="1"/>
    <col min="8706" max="8706" width="31.140625" style="68" customWidth="1"/>
    <col min="8707" max="8707" width="13.85546875" style="68" customWidth="1"/>
    <col min="8708" max="8708" width="7.7109375" style="68" customWidth="1"/>
    <col min="8709" max="8709" width="8" style="68" customWidth="1"/>
    <col min="8710" max="8710" width="17.7109375" style="68" customWidth="1"/>
    <col min="8711" max="8711" width="10.7109375" style="68" customWidth="1"/>
    <col min="8712" max="8712" width="15.7109375" style="68" customWidth="1"/>
    <col min="8713" max="8713" width="10.7109375" style="68" customWidth="1"/>
    <col min="8714" max="8714" width="15.7109375" style="68" customWidth="1"/>
    <col min="8715" max="8715" width="10.7109375" style="68" customWidth="1"/>
    <col min="8716" max="8716" width="15.7109375" style="68" customWidth="1"/>
    <col min="8717" max="8717" width="10.7109375" style="68" customWidth="1"/>
    <col min="8718" max="8718" width="15.5703125" style="68" customWidth="1"/>
    <col min="8719" max="8719" width="0" style="68" hidden="1" customWidth="1"/>
    <col min="8720" max="8720" width="9.140625" style="68"/>
    <col min="8721" max="8721" width="14.28515625" style="68" customWidth="1"/>
    <col min="8722" max="8960" width="9.140625" style="68"/>
    <col min="8961" max="8961" width="10.7109375" style="68" customWidth="1"/>
    <col min="8962" max="8962" width="31.140625" style="68" customWidth="1"/>
    <col min="8963" max="8963" width="13.85546875" style="68" customWidth="1"/>
    <col min="8964" max="8964" width="7.7109375" style="68" customWidth="1"/>
    <col min="8965" max="8965" width="8" style="68" customWidth="1"/>
    <col min="8966" max="8966" width="17.7109375" style="68" customWidth="1"/>
    <col min="8967" max="8967" width="10.7109375" style="68" customWidth="1"/>
    <col min="8968" max="8968" width="15.7109375" style="68" customWidth="1"/>
    <col min="8969" max="8969" width="10.7109375" style="68" customWidth="1"/>
    <col min="8970" max="8970" width="15.7109375" style="68" customWidth="1"/>
    <col min="8971" max="8971" width="10.7109375" style="68" customWidth="1"/>
    <col min="8972" max="8972" width="15.7109375" style="68" customWidth="1"/>
    <col min="8973" max="8973" width="10.7109375" style="68" customWidth="1"/>
    <col min="8974" max="8974" width="15.5703125" style="68" customWidth="1"/>
    <col min="8975" max="8975" width="0" style="68" hidden="1" customWidth="1"/>
    <col min="8976" max="8976" width="9.140625" style="68"/>
    <col min="8977" max="8977" width="14.28515625" style="68" customWidth="1"/>
    <col min="8978" max="9216" width="9.140625" style="68"/>
    <col min="9217" max="9217" width="10.7109375" style="68" customWidth="1"/>
    <col min="9218" max="9218" width="31.140625" style="68" customWidth="1"/>
    <col min="9219" max="9219" width="13.85546875" style="68" customWidth="1"/>
    <col min="9220" max="9220" width="7.7109375" style="68" customWidth="1"/>
    <col min="9221" max="9221" width="8" style="68" customWidth="1"/>
    <col min="9222" max="9222" width="17.7109375" style="68" customWidth="1"/>
    <col min="9223" max="9223" width="10.7109375" style="68" customWidth="1"/>
    <col min="9224" max="9224" width="15.7109375" style="68" customWidth="1"/>
    <col min="9225" max="9225" width="10.7109375" style="68" customWidth="1"/>
    <col min="9226" max="9226" width="15.7109375" style="68" customWidth="1"/>
    <col min="9227" max="9227" width="10.7109375" style="68" customWidth="1"/>
    <col min="9228" max="9228" width="15.7109375" style="68" customWidth="1"/>
    <col min="9229" max="9229" width="10.7109375" style="68" customWidth="1"/>
    <col min="9230" max="9230" width="15.5703125" style="68" customWidth="1"/>
    <col min="9231" max="9231" width="0" style="68" hidden="1" customWidth="1"/>
    <col min="9232" max="9232" width="9.140625" style="68"/>
    <col min="9233" max="9233" width="14.28515625" style="68" customWidth="1"/>
    <col min="9234" max="9472" width="9.140625" style="68"/>
    <col min="9473" max="9473" width="10.7109375" style="68" customWidth="1"/>
    <col min="9474" max="9474" width="31.140625" style="68" customWidth="1"/>
    <col min="9475" max="9475" width="13.85546875" style="68" customWidth="1"/>
    <col min="9476" max="9476" width="7.7109375" style="68" customWidth="1"/>
    <col min="9477" max="9477" width="8" style="68" customWidth="1"/>
    <col min="9478" max="9478" width="17.7109375" style="68" customWidth="1"/>
    <col min="9479" max="9479" width="10.7109375" style="68" customWidth="1"/>
    <col min="9480" max="9480" width="15.7109375" style="68" customWidth="1"/>
    <col min="9481" max="9481" width="10.7109375" style="68" customWidth="1"/>
    <col min="9482" max="9482" width="15.7109375" style="68" customWidth="1"/>
    <col min="9483" max="9483" width="10.7109375" style="68" customWidth="1"/>
    <col min="9484" max="9484" width="15.7109375" style="68" customWidth="1"/>
    <col min="9485" max="9485" width="10.7109375" style="68" customWidth="1"/>
    <col min="9486" max="9486" width="15.5703125" style="68" customWidth="1"/>
    <col min="9487" max="9487" width="0" style="68" hidden="1" customWidth="1"/>
    <col min="9488" max="9488" width="9.140625" style="68"/>
    <col min="9489" max="9489" width="14.28515625" style="68" customWidth="1"/>
    <col min="9490" max="9728" width="9.140625" style="68"/>
    <col min="9729" max="9729" width="10.7109375" style="68" customWidth="1"/>
    <col min="9730" max="9730" width="31.140625" style="68" customWidth="1"/>
    <col min="9731" max="9731" width="13.85546875" style="68" customWidth="1"/>
    <col min="9732" max="9732" width="7.7109375" style="68" customWidth="1"/>
    <col min="9733" max="9733" width="8" style="68" customWidth="1"/>
    <col min="9734" max="9734" width="17.7109375" style="68" customWidth="1"/>
    <col min="9735" max="9735" width="10.7109375" style="68" customWidth="1"/>
    <col min="9736" max="9736" width="15.7109375" style="68" customWidth="1"/>
    <col min="9737" max="9737" width="10.7109375" style="68" customWidth="1"/>
    <col min="9738" max="9738" width="15.7109375" style="68" customWidth="1"/>
    <col min="9739" max="9739" width="10.7109375" style="68" customWidth="1"/>
    <col min="9740" max="9740" width="15.7109375" style="68" customWidth="1"/>
    <col min="9741" max="9741" width="10.7109375" style="68" customWidth="1"/>
    <col min="9742" max="9742" width="15.5703125" style="68" customWidth="1"/>
    <col min="9743" max="9743" width="0" style="68" hidden="1" customWidth="1"/>
    <col min="9744" max="9744" width="9.140625" style="68"/>
    <col min="9745" max="9745" width="14.28515625" style="68" customWidth="1"/>
    <col min="9746" max="9984" width="9.140625" style="68"/>
    <col min="9985" max="9985" width="10.7109375" style="68" customWidth="1"/>
    <col min="9986" max="9986" width="31.140625" style="68" customWidth="1"/>
    <col min="9987" max="9987" width="13.85546875" style="68" customWidth="1"/>
    <col min="9988" max="9988" width="7.7109375" style="68" customWidth="1"/>
    <col min="9989" max="9989" width="8" style="68" customWidth="1"/>
    <col min="9990" max="9990" width="17.7109375" style="68" customWidth="1"/>
    <col min="9991" max="9991" width="10.7109375" style="68" customWidth="1"/>
    <col min="9992" max="9992" width="15.7109375" style="68" customWidth="1"/>
    <col min="9993" max="9993" width="10.7109375" style="68" customWidth="1"/>
    <col min="9994" max="9994" width="15.7109375" style="68" customWidth="1"/>
    <col min="9995" max="9995" width="10.7109375" style="68" customWidth="1"/>
    <col min="9996" max="9996" width="15.7109375" style="68" customWidth="1"/>
    <col min="9997" max="9997" width="10.7109375" style="68" customWidth="1"/>
    <col min="9998" max="9998" width="15.5703125" style="68" customWidth="1"/>
    <col min="9999" max="9999" width="0" style="68" hidden="1" customWidth="1"/>
    <col min="10000" max="10000" width="9.140625" style="68"/>
    <col min="10001" max="10001" width="14.28515625" style="68" customWidth="1"/>
    <col min="10002" max="10240" width="9.140625" style="68"/>
    <col min="10241" max="10241" width="10.7109375" style="68" customWidth="1"/>
    <col min="10242" max="10242" width="31.140625" style="68" customWidth="1"/>
    <col min="10243" max="10243" width="13.85546875" style="68" customWidth="1"/>
    <col min="10244" max="10244" width="7.7109375" style="68" customWidth="1"/>
    <col min="10245" max="10245" width="8" style="68" customWidth="1"/>
    <col min="10246" max="10246" width="17.7109375" style="68" customWidth="1"/>
    <col min="10247" max="10247" width="10.7109375" style="68" customWidth="1"/>
    <col min="10248" max="10248" width="15.7109375" style="68" customWidth="1"/>
    <col min="10249" max="10249" width="10.7109375" style="68" customWidth="1"/>
    <col min="10250" max="10250" width="15.7109375" style="68" customWidth="1"/>
    <col min="10251" max="10251" width="10.7109375" style="68" customWidth="1"/>
    <col min="10252" max="10252" width="15.7109375" style="68" customWidth="1"/>
    <col min="10253" max="10253" width="10.7109375" style="68" customWidth="1"/>
    <col min="10254" max="10254" width="15.5703125" style="68" customWidth="1"/>
    <col min="10255" max="10255" width="0" style="68" hidden="1" customWidth="1"/>
    <col min="10256" max="10256" width="9.140625" style="68"/>
    <col min="10257" max="10257" width="14.28515625" style="68" customWidth="1"/>
    <col min="10258" max="10496" width="9.140625" style="68"/>
    <col min="10497" max="10497" width="10.7109375" style="68" customWidth="1"/>
    <col min="10498" max="10498" width="31.140625" style="68" customWidth="1"/>
    <col min="10499" max="10499" width="13.85546875" style="68" customWidth="1"/>
    <col min="10500" max="10500" width="7.7109375" style="68" customWidth="1"/>
    <col min="10501" max="10501" width="8" style="68" customWidth="1"/>
    <col min="10502" max="10502" width="17.7109375" style="68" customWidth="1"/>
    <col min="10503" max="10503" width="10.7109375" style="68" customWidth="1"/>
    <col min="10504" max="10504" width="15.7109375" style="68" customWidth="1"/>
    <col min="10505" max="10505" width="10.7109375" style="68" customWidth="1"/>
    <col min="10506" max="10506" width="15.7109375" style="68" customWidth="1"/>
    <col min="10507" max="10507" width="10.7109375" style="68" customWidth="1"/>
    <col min="10508" max="10508" width="15.7109375" style="68" customWidth="1"/>
    <col min="10509" max="10509" width="10.7109375" style="68" customWidth="1"/>
    <col min="10510" max="10510" width="15.5703125" style="68" customWidth="1"/>
    <col min="10511" max="10511" width="0" style="68" hidden="1" customWidth="1"/>
    <col min="10512" max="10512" width="9.140625" style="68"/>
    <col min="10513" max="10513" width="14.28515625" style="68" customWidth="1"/>
    <col min="10514" max="10752" width="9.140625" style="68"/>
    <col min="10753" max="10753" width="10.7109375" style="68" customWidth="1"/>
    <col min="10754" max="10754" width="31.140625" style="68" customWidth="1"/>
    <col min="10755" max="10755" width="13.85546875" style="68" customWidth="1"/>
    <col min="10756" max="10756" width="7.7109375" style="68" customWidth="1"/>
    <col min="10757" max="10757" width="8" style="68" customWidth="1"/>
    <col min="10758" max="10758" width="17.7109375" style="68" customWidth="1"/>
    <col min="10759" max="10759" width="10.7109375" style="68" customWidth="1"/>
    <col min="10760" max="10760" width="15.7109375" style="68" customWidth="1"/>
    <col min="10761" max="10761" width="10.7109375" style="68" customWidth="1"/>
    <col min="10762" max="10762" width="15.7109375" style="68" customWidth="1"/>
    <col min="10763" max="10763" width="10.7109375" style="68" customWidth="1"/>
    <col min="10764" max="10764" width="15.7109375" style="68" customWidth="1"/>
    <col min="10765" max="10765" width="10.7109375" style="68" customWidth="1"/>
    <col min="10766" max="10766" width="15.5703125" style="68" customWidth="1"/>
    <col min="10767" max="10767" width="0" style="68" hidden="1" customWidth="1"/>
    <col min="10768" max="10768" width="9.140625" style="68"/>
    <col min="10769" max="10769" width="14.28515625" style="68" customWidth="1"/>
    <col min="10770" max="11008" width="9.140625" style="68"/>
    <col min="11009" max="11009" width="10.7109375" style="68" customWidth="1"/>
    <col min="11010" max="11010" width="31.140625" style="68" customWidth="1"/>
    <col min="11011" max="11011" width="13.85546875" style="68" customWidth="1"/>
    <col min="11012" max="11012" width="7.7109375" style="68" customWidth="1"/>
    <col min="11013" max="11013" width="8" style="68" customWidth="1"/>
    <col min="11014" max="11014" width="17.7109375" style="68" customWidth="1"/>
    <col min="11015" max="11015" width="10.7109375" style="68" customWidth="1"/>
    <col min="11016" max="11016" width="15.7109375" style="68" customWidth="1"/>
    <col min="11017" max="11017" width="10.7109375" style="68" customWidth="1"/>
    <col min="11018" max="11018" width="15.7109375" style="68" customWidth="1"/>
    <col min="11019" max="11019" width="10.7109375" style="68" customWidth="1"/>
    <col min="11020" max="11020" width="15.7109375" style="68" customWidth="1"/>
    <col min="11021" max="11021" width="10.7109375" style="68" customWidth="1"/>
    <col min="11022" max="11022" width="15.5703125" style="68" customWidth="1"/>
    <col min="11023" max="11023" width="0" style="68" hidden="1" customWidth="1"/>
    <col min="11024" max="11024" width="9.140625" style="68"/>
    <col min="11025" max="11025" width="14.28515625" style="68" customWidth="1"/>
    <col min="11026" max="11264" width="9.140625" style="68"/>
    <col min="11265" max="11265" width="10.7109375" style="68" customWidth="1"/>
    <col min="11266" max="11266" width="31.140625" style="68" customWidth="1"/>
    <col min="11267" max="11267" width="13.85546875" style="68" customWidth="1"/>
    <col min="11268" max="11268" width="7.7109375" style="68" customWidth="1"/>
    <col min="11269" max="11269" width="8" style="68" customWidth="1"/>
    <col min="11270" max="11270" width="17.7109375" style="68" customWidth="1"/>
    <col min="11271" max="11271" width="10.7109375" style="68" customWidth="1"/>
    <col min="11272" max="11272" width="15.7109375" style="68" customWidth="1"/>
    <col min="11273" max="11273" width="10.7109375" style="68" customWidth="1"/>
    <col min="11274" max="11274" width="15.7109375" style="68" customWidth="1"/>
    <col min="11275" max="11275" width="10.7109375" style="68" customWidth="1"/>
    <col min="11276" max="11276" width="15.7109375" style="68" customWidth="1"/>
    <col min="11277" max="11277" width="10.7109375" style="68" customWidth="1"/>
    <col min="11278" max="11278" width="15.5703125" style="68" customWidth="1"/>
    <col min="11279" max="11279" width="0" style="68" hidden="1" customWidth="1"/>
    <col min="11280" max="11280" width="9.140625" style="68"/>
    <col min="11281" max="11281" width="14.28515625" style="68" customWidth="1"/>
    <col min="11282" max="11520" width="9.140625" style="68"/>
    <col min="11521" max="11521" width="10.7109375" style="68" customWidth="1"/>
    <col min="11522" max="11522" width="31.140625" style="68" customWidth="1"/>
    <col min="11523" max="11523" width="13.85546875" style="68" customWidth="1"/>
    <col min="11524" max="11524" width="7.7109375" style="68" customWidth="1"/>
    <col min="11525" max="11525" width="8" style="68" customWidth="1"/>
    <col min="11526" max="11526" width="17.7109375" style="68" customWidth="1"/>
    <col min="11527" max="11527" width="10.7109375" style="68" customWidth="1"/>
    <col min="11528" max="11528" width="15.7109375" style="68" customWidth="1"/>
    <col min="11529" max="11529" width="10.7109375" style="68" customWidth="1"/>
    <col min="11530" max="11530" width="15.7109375" style="68" customWidth="1"/>
    <col min="11531" max="11531" width="10.7109375" style="68" customWidth="1"/>
    <col min="11532" max="11532" width="15.7109375" style="68" customWidth="1"/>
    <col min="11533" max="11533" width="10.7109375" style="68" customWidth="1"/>
    <col min="11534" max="11534" width="15.5703125" style="68" customWidth="1"/>
    <col min="11535" max="11535" width="0" style="68" hidden="1" customWidth="1"/>
    <col min="11536" max="11536" width="9.140625" style="68"/>
    <col min="11537" max="11537" width="14.28515625" style="68" customWidth="1"/>
    <col min="11538" max="11776" width="9.140625" style="68"/>
    <col min="11777" max="11777" width="10.7109375" style="68" customWidth="1"/>
    <col min="11778" max="11778" width="31.140625" style="68" customWidth="1"/>
    <col min="11779" max="11779" width="13.85546875" style="68" customWidth="1"/>
    <col min="11780" max="11780" width="7.7109375" style="68" customWidth="1"/>
    <col min="11781" max="11781" width="8" style="68" customWidth="1"/>
    <col min="11782" max="11782" width="17.7109375" style="68" customWidth="1"/>
    <col min="11783" max="11783" width="10.7109375" style="68" customWidth="1"/>
    <col min="11784" max="11784" width="15.7109375" style="68" customWidth="1"/>
    <col min="11785" max="11785" width="10.7109375" style="68" customWidth="1"/>
    <col min="11786" max="11786" width="15.7109375" style="68" customWidth="1"/>
    <col min="11787" max="11787" width="10.7109375" style="68" customWidth="1"/>
    <col min="11788" max="11788" width="15.7109375" style="68" customWidth="1"/>
    <col min="11789" max="11789" width="10.7109375" style="68" customWidth="1"/>
    <col min="11790" max="11790" width="15.5703125" style="68" customWidth="1"/>
    <col min="11791" max="11791" width="0" style="68" hidden="1" customWidth="1"/>
    <col min="11792" max="11792" width="9.140625" style="68"/>
    <col min="11793" max="11793" width="14.28515625" style="68" customWidth="1"/>
    <col min="11794" max="12032" width="9.140625" style="68"/>
    <col min="12033" max="12033" width="10.7109375" style="68" customWidth="1"/>
    <col min="12034" max="12034" width="31.140625" style="68" customWidth="1"/>
    <col min="12035" max="12035" width="13.85546875" style="68" customWidth="1"/>
    <col min="12036" max="12036" width="7.7109375" style="68" customWidth="1"/>
    <col min="12037" max="12037" width="8" style="68" customWidth="1"/>
    <col min="12038" max="12038" width="17.7109375" style="68" customWidth="1"/>
    <col min="12039" max="12039" width="10.7109375" style="68" customWidth="1"/>
    <col min="12040" max="12040" width="15.7109375" style="68" customWidth="1"/>
    <col min="12041" max="12041" width="10.7109375" style="68" customWidth="1"/>
    <col min="12042" max="12042" width="15.7109375" style="68" customWidth="1"/>
    <col min="12043" max="12043" width="10.7109375" style="68" customWidth="1"/>
    <col min="12044" max="12044" width="15.7109375" style="68" customWidth="1"/>
    <col min="12045" max="12045" width="10.7109375" style="68" customWidth="1"/>
    <col min="12046" max="12046" width="15.5703125" style="68" customWidth="1"/>
    <col min="12047" max="12047" width="0" style="68" hidden="1" customWidth="1"/>
    <col min="12048" max="12048" width="9.140625" style="68"/>
    <col min="12049" max="12049" width="14.28515625" style="68" customWidth="1"/>
    <col min="12050" max="12288" width="9.140625" style="68"/>
    <col min="12289" max="12289" width="10.7109375" style="68" customWidth="1"/>
    <col min="12290" max="12290" width="31.140625" style="68" customWidth="1"/>
    <col min="12291" max="12291" width="13.85546875" style="68" customWidth="1"/>
    <col min="12292" max="12292" width="7.7109375" style="68" customWidth="1"/>
    <col min="12293" max="12293" width="8" style="68" customWidth="1"/>
    <col min="12294" max="12294" width="17.7109375" style="68" customWidth="1"/>
    <col min="12295" max="12295" width="10.7109375" style="68" customWidth="1"/>
    <col min="12296" max="12296" width="15.7109375" style="68" customWidth="1"/>
    <col min="12297" max="12297" width="10.7109375" style="68" customWidth="1"/>
    <col min="12298" max="12298" width="15.7109375" style="68" customWidth="1"/>
    <col min="12299" max="12299" width="10.7109375" style="68" customWidth="1"/>
    <col min="12300" max="12300" width="15.7109375" style="68" customWidth="1"/>
    <col min="12301" max="12301" width="10.7109375" style="68" customWidth="1"/>
    <col min="12302" max="12302" width="15.5703125" style="68" customWidth="1"/>
    <col min="12303" max="12303" width="0" style="68" hidden="1" customWidth="1"/>
    <col min="12304" max="12304" width="9.140625" style="68"/>
    <col min="12305" max="12305" width="14.28515625" style="68" customWidth="1"/>
    <col min="12306" max="12544" width="9.140625" style="68"/>
    <col min="12545" max="12545" width="10.7109375" style="68" customWidth="1"/>
    <col min="12546" max="12546" width="31.140625" style="68" customWidth="1"/>
    <col min="12547" max="12547" width="13.85546875" style="68" customWidth="1"/>
    <col min="12548" max="12548" width="7.7109375" style="68" customWidth="1"/>
    <col min="12549" max="12549" width="8" style="68" customWidth="1"/>
    <col min="12550" max="12550" width="17.7109375" style="68" customWidth="1"/>
    <col min="12551" max="12551" width="10.7109375" style="68" customWidth="1"/>
    <col min="12552" max="12552" width="15.7109375" style="68" customWidth="1"/>
    <col min="12553" max="12553" width="10.7109375" style="68" customWidth="1"/>
    <col min="12554" max="12554" width="15.7109375" style="68" customWidth="1"/>
    <col min="12555" max="12555" width="10.7109375" style="68" customWidth="1"/>
    <col min="12556" max="12556" width="15.7109375" style="68" customWidth="1"/>
    <col min="12557" max="12557" width="10.7109375" style="68" customWidth="1"/>
    <col min="12558" max="12558" width="15.5703125" style="68" customWidth="1"/>
    <col min="12559" max="12559" width="0" style="68" hidden="1" customWidth="1"/>
    <col min="12560" max="12560" width="9.140625" style="68"/>
    <col min="12561" max="12561" width="14.28515625" style="68" customWidth="1"/>
    <col min="12562" max="12800" width="9.140625" style="68"/>
    <col min="12801" max="12801" width="10.7109375" style="68" customWidth="1"/>
    <col min="12802" max="12802" width="31.140625" style="68" customWidth="1"/>
    <col min="12803" max="12803" width="13.85546875" style="68" customWidth="1"/>
    <col min="12804" max="12804" width="7.7109375" style="68" customWidth="1"/>
    <col min="12805" max="12805" width="8" style="68" customWidth="1"/>
    <col min="12806" max="12806" width="17.7109375" style="68" customWidth="1"/>
    <col min="12807" max="12807" width="10.7109375" style="68" customWidth="1"/>
    <col min="12808" max="12808" width="15.7109375" style="68" customWidth="1"/>
    <col min="12809" max="12809" width="10.7109375" style="68" customWidth="1"/>
    <col min="12810" max="12810" width="15.7109375" style="68" customWidth="1"/>
    <col min="12811" max="12811" width="10.7109375" style="68" customWidth="1"/>
    <col min="12812" max="12812" width="15.7109375" style="68" customWidth="1"/>
    <col min="12813" max="12813" width="10.7109375" style="68" customWidth="1"/>
    <col min="12814" max="12814" width="15.5703125" style="68" customWidth="1"/>
    <col min="12815" max="12815" width="0" style="68" hidden="1" customWidth="1"/>
    <col min="12816" max="12816" width="9.140625" style="68"/>
    <col min="12817" max="12817" width="14.28515625" style="68" customWidth="1"/>
    <col min="12818" max="13056" width="9.140625" style="68"/>
    <col min="13057" max="13057" width="10.7109375" style="68" customWidth="1"/>
    <col min="13058" max="13058" width="31.140625" style="68" customWidth="1"/>
    <col min="13059" max="13059" width="13.85546875" style="68" customWidth="1"/>
    <col min="13060" max="13060" width="7.7109375" style="68" customWidth="1"/>
    <col min="13061" max="13061" width="8" style="68" customWidth="1"/>
    <col min="13062" max="13062" width="17.7109375" style="68" customWidth="1"/>
    <col min="13063" max="13063" width="10.7109375" style="68" customWidth="1"/>
    <col min="13064" max="13064" width="15.7109375" style="68" customWidth="1"/>
    <col min="13065" max="13065" width="10.7109375" style="68" customWidth="1"/>
    <col min="13066" max="13066" width="15.7109375" style="68" customWidth="1"/>
    <col min="13067" max="13067" width="10.7109375" style="68" customWidth="1"/>
    <col min="13068" max="13068" width="15.7109375" style="68" customWidth="1"/>
    <col min="13069" max="13069" width="10.7109375" style="68" customWidth="1"/>
    <col min="13070" max="13070" width="15.5703125" style="68" customWidth="1"/>
    <col min="13071" max="13071" width="0" style="68" hidden="1" customWidth="1"/>
    <col min="13072" max="13072" width="9.140625" style="68"/>
    <col min="13073" max="13073" width="14.28515625" style="68" customWidth="1"/>
    <col min="13074" max="13312" width="9.140625" style="68"/>
    <col min="13313" max="13313" width="10.7109375" style="68" customWidth="1"/>
    <col min="13314" max="13314" width="31.140625" style="68" customWidth="1"/>
    <col min="13315" max="13315" width="13.85546875" style="68" customWidth="1"/>
    <col min="13316" max="13316" width="7.7109375" style="68" customWidth="1"/>
    <col min="13317" max="13317" width="8" style="68" customWidth="1"/>
    <col min="13318" max="13318" width="17.7109375" style="68" customWidth="1"/>
    <col min="13319" max="13319" width="10.7109375" style="68" customWidth="1"/>
    <col min="13320" max="13320" width="15.7109375" style="68" customWidth="1"/>
    <col min="13321" max="13321" width="10.7109375" style="68" customWidth="1"/>
    <col min="13322" max="13322" width="15.7109375" style="68" customWidth="1"/>
    <col min="13323" max="13323" width="10.7109375" style="68" customWidth="1"/>
    <col min="13324" max="13324" width="15.7109375" style="68" customWidth="1"/>
    <col min="13325" max="13325" width="10.7109375" style="68" customWidth="1"/>
    <col min="13326" max="13326" width="15.5703125" style="68" customWidth="1"/>
    <col min="13327" max="13327" width="0" style="68" hidden="1" customWidth="1"/>
    <col min="13328" max="13328" width="9.140625" style="68"/>
    <col min="13329" max="13329" width="14.28515625" style="68" customWidth="1"/>
    <col min="13330" max="13568" width="9.140625" style="68"/>
    <col min="13569" max="13569" width="10.7109375" style="68" customWidth="1"/>
    <col min="13570" max="13570" width="31.140625" style="68" customWidth="1"/>
    <col min="13571" max="13571" width="13.85546875" style="68" customWidth="1"/>
    <col min="13572" max="13572" width="7.7109375" style="68" customWidth="1"/>
    <col min="13573" max="13573" width="8" style="68" customWidth="1"/>
    <col min="13574" max="13574" width="17.7109375" style="68" customWidth="1"/>
    <col min="13575" max="13575" width="10.7109375" style="68" customWidth="1"/>
    <col min="13576" max="13576" width="15.7109375" style="68" customWidth="1"/>
    <col min="13577" max="13577" width="10.7109375" style="68" customWidth="1"/>
    <col min="13578" max="13578" width="15.7109375" style="68" customWidth="1"/>
    <col min="13579" max="13579" width="10.7109375" style="68" customWidth="1"/>
    <col min="13580" max="13580" width="15.7109375" style="68" customWidth="1"/>
    <col min="13581" max="13581" width="10.7109375" style="68" customWidth="1"/>
    <col min="13582" max="13582" width="15.5703125" style="68" customWidth="1"/>
    <col min="13583" max="13583" width="0" style="68" hidden="1" customWidth="1"/>
    <col min="13584" max="13584" width="9.140625" style="68"/>
    <col min="13585" max="13585" width="14.28515625" style="68" customWidth="1"/>
    <col min="13586" max="13824" width="9.140625" style="68"/>
    <col min="13825" max="13825" width="10.7109375" style="68" customWidth="1"/>
    <col min="13826" max="13826" width="31.140625" style="68" customWidth="1"/>
    <col min="13827" max="13827" width="13.85546875" style="68" customWidth="1"/>
    <col min="13828" max="13828" width="7.7109375" style="68" customWidth="1"/>
    <col min="13829" max="13829" width="8" style="68" customWidth="1"/>
    <col min="13830" max="13830" width="17.7109375" style="68" customWidth="1"/>
    <col min="13831" max="13831" width="10.7109375" style="68" customWidth="1"/>
    <col min="13832" max="13832" width="15.7109375" style="68" customWidth="1"/>
    <col min="13833" max="13833" width="10.7109375" style="68" customWidth="1"/>
    <col min="13834" max="13834" width="15.7109375" style="68" customWidth="1"/>
    <col min="13835" max="13835" width="10.7109375" style="68" customWidth="1"/>
    <col min="13836" max="13836" width="15.7109375" style="68" customWidth="1"/>
    <col min="13837" max="13837" width="10.7109375" style="68" customWidth="1"/>
    <col min="13838" max="13838" width="15.5703125" style="68" customWidth="1"/>
    <col min="13839" max="13839" width="0" style="68" hidden="1" customWidth="1"/>
    <col min="13840" max="13840" width="9.140625" style="68"/>
    <col min="13841" max="13841" width="14.28515625" style="68" customWidth="1"/>
    <col min="13842" max="14080" width="9.140625" style="68"/>
    <col min="14081" max="14081" width="10.7109375" style="68" customWidth="1"/>
    <col min="14082" max="14082" width="31.140625" style="68" customWidth="1"/>
    <col min="14083" max="14083" width="13.85546875" style="68" customWidth="1"/>
    <col min="14084" max="14084" width="7.7109375" style="68" customWidth="1"/>
    <col min="14085" max="14085" width="8" style="68" customWidth="1"/>
    <col min="14086" max="14086" width="17.7109375" style="68" customWidth="1"/>
    <col min="14087" max="14087" width="10.7109375" style="68" customWidth="1"/>
    <col min="14088" max="14088" width="15.7109375" style="68" customWidth="1"/>
    <col min="14089" max="14089" width="10.7109375" style="68" customWidth="1"/>
    <col min="14090" max="14090" width="15.7109375" style="68" customWidth="1"/>
    <col min="14091" max="14091" width="10.7109375" style="68" customWidth="1"/>
    <col min="14092" max="14092" width="15.7109375" style="68" customWidth="1"/>
    <col min="14093" max="14093" width="10.7109375" style="68" customWidth="1"/>
    <col min="14094" max="14094" width="15.5703125" style="68" customWidth="1"/>
    <col min="14095" max="14095" width="0" style="68" hidden="1" customWidth="1"/>
    <col min="14096" max="14096" width="9.140625" style="68"/>
    <col min="14097" max="14097" width="14.28515625" style="68" customWidth="1"/>
    <col min="14098" max="14336" width="9.140625" style="68"/>
    <col min="14337" max="14337" width="10.7109375" style="68" customWidth="1"/>
    <col min="14338" max="14338" width="31.140625" style="68" customWidth="1"/>
    <col min="14339" max="14339" width="13.85546875" style="68" customWidth="1"/>
    <col min="14340" max="14340" width="7.7109375" style="68" customWidth="1"/>
    <col min="14341" max="14341" width="8" style="68" customWidth="1"/>
    <col min="14342" max="14342" width="17.7109375" style="68" customWidth="1"/>
    <col min="14343" max="14343" width="10.7109375" style="68" customWidth="1"/>
    <col min="14344" max="14344" width="15.7109375" style="68" customWidth="1"/>
    <col min="14345" max="14345" width="10.7109375" style="68" customWidth="1"/>
    <col min="14346" max="14346" width="15.7109375" style="68" customWidth="1"/>
    <col min="14347" max="14347" width="10.7109375" style="68" customWidth="1"/>
    <col min="14348" max="14348" width="15.7109375" style="68" customWidth="1"/>
    <col min="14349" max="14349" width="10.7109375" style="68" customWidth="1"/>
    <col min="14350" max="14350" width="15.5703125" style="68" customWidth="1"/>
    <col min="14351" max="14351" width="0" style="68" hidden="1" customWidth="1"/>
    <col min="14352" max="14352" width="9.140625" style="68"/>
    <col min="14353" max="14353" width="14.28515625" style="68" customWidth="1"/>
    <col min="14354" max="14592" width="9.140625" style="68"/>
    <col min="14593" max="14593" width="10.7109375" style="68" customWidth="1"/>
    <col min="14594" max="14594" width="31.140625" style="68" customWidth="1"/>
    <col min="14595" max="14595" width="13.85546875" style="68" customWidth="1"/>
    <col min="14596" max="14596" width="7.7109375" style="68" customWidth="1"/>
    <col min="14597" max="14597" width="8" style="68" customWidth="1"/>
    <col min="14598" max="14598" width="17.7109375" style="68" customWidth="1"/>
    <col min="14599" max="14599" width="10.7109375" style="68" customWidth="1"/>
    <col min="14600" max="14600" width="15.7109375" style="68" customWidth="1"/>
    <col min="14601" max="14601" width="10.7109375" style="68" customWidth="1"/>
    <col min="14602" max="14602" width="15.7109375" style="68" customWidth="1"/>
    <col min="14603" max="14603" width="10.7109375" style="68" customWidth="1"/>
    <col min="14604" max="14604" width="15.7109375" style="68" customWidth="1"/>
    <col min="14605" max="14605" width="10.7109375" style="68" customWidth="1"/>
    <col min="14606" max="14606" width="15.5703125" style="68" customWidth="1"/>
    <col min="14607" max="14607" width="0" style="68" hidden="1" customWidth="1"/>
    <col min="14608" max="14608" width="9.140625" style="68"/>
    <col min="14609" max="14609" width="14.28515625" style="68" customWidth="1"/>
    <col min="14610" max="14848" width="9.140625" style="68"/>
    <col min="14849" max="14849" width="10.7109375" style="68" customWidth="1"/>
    <col min="14850" max="14850" width="31.140625" style="68" customWidth="1"/>
    <col min="14851" max="14851" width="13.85546875" style="68" customWidth="1"/>
    <col min="14852" max="14852" width="7.7109375" style="68" customWidth="1"/>
    <col min="14853" max="14853" width="8" style="68" customWidth="1"/>
    <col min="14854" max="14854" width="17.7109375" style="68" customWidth="1"/>
    <col min="14855" max="14855" width="10.7109375" style="68" customWidth="1"/>
    <col min="14856" max="14856" width="15.7109375" style="68" customWidth="1"/>
    <col min="14857" max="14857" width="10.7109375" style="68" customWidth="1"/>
    <col min="14858" max="14858" width="15.7109375" style="68" customWidth="1"/>
    <col min="14859" max="14859" width="10.7109375" style="68" customWidth="1"/>
    <col min="14860" max="14860" width="15.7109375" style="68" customWidth="1"/>
    <col min="14861" max="14861" width="10.7109375" style="68" customWidth="1"/>
    <col min="14862" max="14862" width="15.5703125" style="68" customWidth="1"/>
    <col min="14863" max="14863" width="0" style="68" hidden="1" customWidth="1"/>
    <col min="14864" max="14864" width="9.140625" style="68"/>
    <col min="14865" max="14865" width="14.28515625" style="68" customWidth="1"/>
    <col min="14866" max="15104" width="9.140625" style="68"/>
    <col min="15105" max="15105" width="10.7109375" style="68" customWidth="1"/>
    <col min="15106" max="15106" width="31.140625" style="68" customWidth="1"/>
    <col min="15107" max="15107" width="13.85546875" style="68" customWidth="1"/>
    <col min="15108" max="15108" width="7.7109375" style="68" customWidth="1"/>
    <col min="15109" max="15109" width="8" style="68" customWidth="1"/>
    <col min="15110" max="15110" width="17.7109375" style="68" customWidth="1"/>
    <col min="15111" max="15111" width="10.7109375" style="68" customWidth="1"/>
    <col min="15112" max="15112" width="15.7109375" style="68" customWidth="1"/>
    <col min="15113" max="15113" width="10.7109375" style="68" customWidth="1"/>
    <col min="15114" max="15114" width="15.7109375" style="68" customWidth="1"/>
    <col min="15115" max="15115" width="10.7109375" style="68" customWidth="1"/>
    <col min="15116" max="15116" width="15.7109375" style="68" customWidth="1"/>
    <col min="15117" max="15117" width="10.7109375" style="68" customWidth="1"/>
    <col min="15118" max="15118" width="15.5703125" style="68" customWidth="1"/>
    <col min="15119" max="15119" width="0" style="68" hidden="1" customWidth="1"/>
    <col min="15120" max="15120" width="9.140625" style="68"/>
    <col min="15121" max="15121" width="14.28515625" style="68" customWidth="1"/>
    <col min="15122" max="15360" width="9.140625" style="68"/>
    <col min="15361" max="15361" width="10.7109375" style="68" customWidth="1"/>
    <col min="15362" max="15362" width="31.140625" style="68" customWidth="1"/>
    <col min="15363" max="15363" width="13.85546875" style="68" customWidth="1"/>
    <col min="15364" max="15364" width="7.7109375" style="68" customWidth="1"/>
    <col min="15365" max="15365" width="8" style="68" customWidth="1"/>
    <col min="15366" max="15366" width="17.7109375" style="68" customWidth="1"/>
    <col min="15367" max="15367" width="10.7109375" style="68" customWidth="1"/>
    <col min="15368" max="15368" width="15.7109375" style="68" customWidth="1"/>
    <col min="15369" max="15369" width="10.7109375" style="68" customWidth="1"/>
    <col min="15370" max="15370" width="15.7109375" style="68" customWidth="1"/>
    <col min="15371" max="15371" width="10.7109375" style="68" customWidth="1"/>
    <col min="15372" max="15372" width="15.7109375" style="68" customWidth="1"/>
    <col min="15373" max="15373" width="10.7109375" style="68" customWidth="1"/>
    <col min="15374" max="15374" width="15.5703125" style="68" customWidth="1"/>
    <col min="15375" max="15375" width="0" style="68" hidden="1" customWidth="1"/>
    <col min="15376" max="15376" width="9.140625" style="68"/>
    <col min="15377" max="15377" width="14.28515625" style="68" customWidth="1"/>
    <col min="15378" max="15616" width="9.140625" style="68"/>
    <col min="15617" max="15617" width="10.7109375" style="68" customWidth="1"/>
    <col min="15618" max="15618" width="31.140625" style="68" customWidth="1"/>
    <col min="15619" max="15619" width="13.85546875" style="68" customWidth="1"/>
    <col min="15620" max="15620" width="7.7109375" style="68" customWidth="1"/>
    <col min="15621" max="15621" width="8" style="68" customWidth="1"/>
    <col min="15622" max="15622" width="17.7109375" style="68" customWidth="1"/>
    <col min="15623" max="15623" width="10.7109375" style="68" customWidth="1"/>
    <col min="15624" max="15624" width="15.7109375" style="68" customWidth="1"/>
    <col min="15625" max="15625" width="10.7109375" style="68" customWidth="1"/>
    <col min="15626" max="15626" width="15.7109375" style="68" customWidth="1"/>
    <col min="15627" max="15627" width="10.7109375" style="68" customWidth="1"/>
    <col min="15628" max="15628" width="15.7109375" style="68" customWidth="1"/>
    <col min="15629" max="15629" width="10.7109375" style="68" customWidth="1"/>
    <col min="15630" max="15630" width="15.5703125" style="68" customWidth="1"/>
    <col min="15631" max="15631" width="0" style="68" hidden="1" customWidth="1"/>
    <col min="15632" max="15632" width="9.140625" style="68"/>
    <col min="15633" max="15633" width="14.28515625" style="68" customWidth="1"/>
    <col min="15634" max="15872" width="9.140625" style="68"/>
    <col min="15873" max="15873" width="10.7109375" style="68" customWidth="1"/>
    <col min="15874" max="15874" width="31.140625" style="68" customWidth="1"/>
    <col min="15875" max="15875" width="13.85546875" style="68" customWidth="1"/>
    <col min="15876" max="15876" width="7.7109375" style="68" customWidth="1"/>
    <col min="15877" max="15877" width="8" style="68" customWidth="1"/>
    <col min="15878" max="15878" width="17.7109375" style="68" customWidth="1"/>
    <col min="15879" max="15879" width="10.7109375" style="68" customWidth="1"/>
    <col min="15880" max="15880" width="15.7109375" style="68" customWidth="1"/>
    <col min="15881" max="15881" width="10.7109375" style="68" customWidth="1"/>
    <col min="15882" max="15882" width="15.7109375" style="68" customWidth="1"/>
    <col min="15883" max="15883" width="10.7109375" style="68" customWidth="1"/>
    <col min="15884" max="15884" width="15.7109375" style="68" customWidth="1"/>
    <col min="15885" max="15885" width="10.7109375" style="68" customWidth="1"/>
    <col min="15886" max="15886" width="15.5703125" style="68" customWidth="1"/>
    <col min="15887" max="15887" width="0" style="68" hidden="1" customWidth="1"/>
    <col min="15888" max="15888" width="9.140625" style="68"/>
    <col min="15889" max="15889" width="14.28515625" style="68" customWidth="1"/>
    <col min="15890" max="16128" width="9.140625" style="68"/>
    <col min="16129" max="16129" width="10.7109375" style="68" customWidth="1"/>
    <col min="16130" max="16130" width="31.140625" style="68" customWidth="1"/>
    <col min="16131" max="16131" width="13.85546875" style="68" customWidth="1"/>
    <col min="16132" max="16132" width="7.7109375" style="68" customWidth="1"/>
    <col min="16133" max="16133" width="8" style="68" customWidth="1"/>
    <col min="16134" max="16134" width="17.7109375" style="68" customWidth="1"/>
    <col min="16135" max="16135" width="10.7109375" style="68" customWidth="1"/>
    <col min="16136" max="16136" width="15.7109375" style="68" customWidth="1"/>
    <col min="16137" max="16137" width="10.7109375" style="68" customWidth="1"/>
    <col min="16138" max="16138" width="15.7109375" style="68" customWidth="1"/>
    <col min="16139" max="16139" width="10.7109375" style="68" customWidth="1"/>
    <col min="16140" max="16140" width="15.7109375" style="68" customWidth="1"/>
    <col min="16141" max="16141" width="10.7109375" style="68" customWidth="1"/>
    <col min="16142" max="16142" width="15.5703125" style="68" customWidth="1"/>
    <col min="16143" max="16143" width="0" style="68" hidden="1" customWidth="1"/>
    <col min="16144" max="16144" width="9.140625" style="68"/>
    <col min="16145" max="16145" width="14.28515625" style="68" customWidth="1"/>
    <col min="16146" max="16384" width="9.140625" style="68"/>
  </cols>
  <sheetData>
    <row r="1" spans="1:15" x14ac:dyDescent="0.2">
      <c r="A1" s="80" t="s">
        <v>0</v>
      </c>
    </row>
    <row r="2" spans="1:15" x14ac:dyDescent="0.2">
      <c r="A2" s="1458" t="s">
        <v>4</v>
      </c>
      <c r="B2" s="1458"/>
      <c r="C2" s="1458"/>
      <c r="D2" s="1458"/>
      <c r="E2" s="1458"/>
      <c r="F2" s="1458"/>
      <c r="G2" s="1458"/>
      <c r="H2" s="1458"/>
      <c r="I2" s="1458"/>
      <c r="J2" s="1458"/>
      <c r="K2" s="1458"/>
      <c r="L2" s="1458"/>
      <c r="M2" s="1458"/>
      <c r="N2" s="1458"/>
      <c r="O2" s="1458"/>
    </row>
    <row r="3" spans="1:15" x14ac:dyDescent="0.2">
      <c r="A3" s="1459" t="s">
        <v>5</v>
      </c>
      <c r="B3" s="1459"/>
      <c r="C3" s="1459"/>
      <c r="D3" s="1459"/>
      <c r="E3" s="1459"/>
      <c r="F3" s="1459"/>
      <c r="G3" s="1459"/>
      <c r="H3" s="1459"/>
      <c r="I3" s="1459"/>
      <c r="J3" s="1459"/>
      <c r="K3" s="1459"/>
      <c r="L3" s="1459"/>
      <c r="M3" s="1459"/>
      <c r="N3" s="1459"/>
      <c r="O3" s="1459"/>
    </row>
    <row r="4" spans="1:15" ht="3" customHeight="1" x14ac:dyDescent="0.2">
      <c r="C4" s="153"/>
      <c r="D4" s="154"/>
      <c r="E4" s="155"/>
      <c r="F4" s="156"/>
    </row>
    <row r="5" spans="1:15" x14ac:dyDescent="0.2">
      <c r="A5" s="157" t="s">
        <v>6</v>
      </c>
      <c r="B5" s="157"/>
      <c r="C5" s="153"/>
      <c r="D5" s="154"/>
      <c r="E5" s="155"/>
    </row>
    <row r="6" spans="1:15" x14ac:dyDescent="0.2">
      <c r="A6" s="158" t="s">
        <v>151</v>
      </c>
      <c r="B6" s="159"/>
      <c r="C6" s="160"/>
      <c r="D6" s="161"/>
      <c r="E6" s="162"/>
      <c r="F6" s="163" t="s">
        <v>8</v>
      </c>
      <c r="G6" s="164"/>
      <c r="H6" s="164"/>
      <c r="I6" s="164"/>
      <c r="J6" s="165"/>
      <c r="K6" s="166" t="s">
        <v>152</v>
      </c>
      <c r="L6" s="166"/>
      <c r="M6" s="166"/>
      <c r="N6" s="167"/>
    </row>
    <row r="7" spans="1:15" x14ac:dyDescent="0.2">
      <c r="A7" s="168" t="s">
        <v>153</v>
      </c>
      <c r="B7" s="157"/>
      <c r="C7" s="169"/>
      <c r="D7" s="170"/>
      <c r="E7" s="171"/>
      <c r="F7" s="172" t="s">
        <v>11</v>
      </c>
      <c r="G7" s="172" t="s">
        <v>12</v>
      </c>
      <c r="H7" s="173"/>
      <c r="I7" s="163" t="s">
        <v>13</v>
      </c>
      <c r="J7" s="165"/>
      <c r="K7" s="174" t="s">
        <v>14</v>
      </c>
      <c r="L7" s="174"/>
      <c r="M7" s="174"/>
      <c r="N7" s="173"/>
    </row>
    <row r="8" spans="1:15" x14ac:dyDescent="0.2">
      <c r="A8" s="35"/>
      <c r="B8" s="158"/>
      <c r="C8" s="175"/>
      <c r="D8" s="176"/>
      <c r="E8" s="177"/>
      <c r="F8" s="158"/>
      <c r="G8" s="1460" t="s">
        <v>15</v>
      </c>
      <c r="H8" s="1461"/>
      <c r="I8" s="1461"/>
      <c r="J8" s="1461"/>
      <c r="K8" s="1461"/>
      <c r="L8" s="1461"/>
      <c r="M8" s="1461"/>
      <c r="N8" s="1462"/>
    </row>
    <row r="9" spans="1:15" x14ac:dyDescent="0.2">
      <c r="A9" s="39" t="s">
        <v>16</v>
      </c>
      <c r="B9" s="178" t="s">
        <v>17</v>
      </c>
      <c r="C9" s="179" t="s">
        <v>18</v>
      </c>
      <c r="D9" s="1463" t="s">
        <v>19</v>
      </c>
      <c r="E9" s="1464"/>
      <c r="F9" s="178" t="s">
        <v>20</v>
      </c>
      <c r="G9" s="1460" t="s">
        <v>21</v>
      </c>
      <c r="H9" s="1462"/>
      <c r="I9" s="1460" t="s">
        <v>22</v>
      </c>
      <c r="J9" s="1462"/>
      <c r="K9" s="1460" t="s">
        <v>23</v>
      </c>
      <c r="L9" s="1462"/>
      <c r="M9" s="1460" t="s">
        <v>24</v>
      </c>
      <c r="N9" s="1462"/>
    </row>
    <row r="10" spans="1:15" x14ac:dyDescent="0.2">
      <c r="A10" s="180"/>
      <c r="B10" s="172"/>
      <c r="C10" s="181"/>
      <c r="D10" s="182"/>
      <c r="E10" s="183"/>
      <c r="F10" s="172"/>
      <c r="G10" s="46" t="s">
        <v>25</v>
      </c>
      <c r="H10" s="184" t="s">
        <v>26</v>
      </c>
      <c r="I10" s="184" t="s">
        <v>25</v>
      </c>
      <c r="J10" s="184" t="s">
        <v>27</v>
      </c>
      <c r="K10" s="46" t="s">
        <v>25</v>
      </c>
      <c r="L10" s="46" t="s">
        <v>27</v>
      </c>
      <c r="M10" s="46" t="s">
        <v>25</v>
      </c>
      <c r="N10" s="46" t="s">
        <v>26</v>
      </c>
    </row>
    <row r="11" spans="1:15" s="70" customFormat="1" ht="15" customHeight="1" x14ac:dyDescent="0.2">
      <c r="A11" s="180">
        <v>1</v>
      </c>
      <c r="B11" s="185" t="s">
        <v>154</v>
      </c>
      <c r="C11" s="186">
        <v>255</v>
      </c>
      <c r="D11" s="187">
        <v>60</v>
      </c>
      <c r="E11" s="185" t="s">
        <v>155</v>
      </c>
      <c r="F11" s="188">
        <v>15300</v>
      </c>
      <c r="G11" s="184">
        <v>20</v>
      </c>
      <c r="H11" s="189">
        <v>5100</v>
      </c>
      <c r="I11" s="184">
        <v>10</v>
      </c>
      <c r="J11" s="189">
        <v>2550</v>
      </c>
      <c r="K11" s="184">
        <v>20</v>
      </c>
      <c r="L11" s="189">
        <v>5100</v>
      </c>
      <c r="M11" s="184">
        <v>10</v>
      </c>
      <c r="N11" s="189">
        <v>2550</v>
      </c>
    </row>
    <row r="12" spans="1:15" s="70" customFormat="1" ht="15" customHeight="1" x14ac:dyDescent="0.2">
      <c r="A12" s="184">
        <v>2</v>
      </c>
      <c r="B12" s="185" t="s">
        <v>156</v>
      </c>
      <c r="C12" s="186">
        <v>220</v>
      </c>
      <c r="D12" s="187">
        <v>40</v>
      </c>
      <c r="E12" s="185" t="s">
        <v>155</v>
      </c>
      <c r="F12" s="188">
        <v>8800</v>
      </c>
      <c r="G12" s="184">
        <v>10</v>
      </c>
      <c r="H12" s="189">
        <v>2200</v>
      </c>
      <c r="I12" s="184">
        <v>10</v>
      </c>
      <c r="J12" s="189">
        <v>2200</v>
      </c>
      <c r="K12" s="184">
        <v>10</v>
      </c>
      <c r="L12" s="189">
        <v>2200</v>
      </c>
      <c r="M12" s="184">
        <v>10</v>
      </c>
      <c r="N12" s="189">
        <v>2200</v>
      </c>
    </row>
    <row r="13" spans="1:15" s="70" customFormat="1" ht="15" customHeight="1" x14ac:dyDescent="0.2">
      <c r="A13" s="184">
        <v>3</v>
      </c>
      <c r="B13" s="185" t="s">
        <v>157</v>
      </c>
      <c r="C13" s="186">
        <v>6.5</v>
      </c>
      <c r="D13" s="187">
        <v>100</v>
      </c>
      <c r="E13" s="185" t="s">
        <v>158</v>
      </c>
      <c r="F13" s="188">
        <v>650</v>
      </c>
      <c r="G13" s="184">
        <v>25</v>
      </c>
      <c r="H13" s="189">
        <v>162.5</v>
      </c>
      <c r="I13" s="184">
        <v>25</v>
      </c>
      <c r="J13" s="189">
        <v>162.5</v>
      </c>
      <c r="K13" s="184">
        <v>25</v>
      </c>
      <c r="L13" s="189">
        <v>162.5</v>
      </c>
      <c r="M13" s="184">
        <v>25</v>
      </c>
      <c r="N13" s="189">
        <v>162.5</v>
      </c>
    </row>
    <row r="14" spans="1:15" s="70" customFormat="1" ht="15" customHeight="1" x14ac:dyDescent="0.2">
      <c r="A14" s="184">
        <v>4</v>
      </c>
      <c r="B14" s="185" t="s">
        <v>159</v>
      </c>
      <c r="C14" s="190">
        <v>4.5</v>
      </c>
      <c r="D14" s="187">
        <v>100</v>
      </c>
      <c r="E14" s="185" t="s">
        <v>158</v>
      </c>
      <c r="F14" s="188">
        <v>450</v>
      </c>
      <c r="G14" s="184">
        <v>50</v>
      </c>
      <c r="H14" s="189">
        <v>225</v>
      </c>
      <c r="I14" s="184"/>
      <c r="J14" s="189"/>
      <c r="K14" s="184">
        <v>50</v>
      </c>
      <c r="L14" s="189">
        <v>225</v>
      </c>
      <c r="M14" s="184"/>
      <c r="N14" s="189"/>
    </row>
    <row r="15" spans="1:15" s="70" customFormat="1" ht="15" customHeight="1" x14ac:dyDescent="0.2">
      <c r="A15" s="184">
        <v>5</v>
      </c>
      <c r="B15" s="185" t="s">
        <v>160</v>
      </c>
      <c r="C15" s="190">
        <v>250</v>
      </c>
      <c r="D15" s="187">
        <v>2</v>
      </c>
      <c r="E15" s="185" t="s">
        <v>42</v>
      </c>
      <c r="F15" s="188">
        <v>500</v>
      </c>
      <c r="G15" s="184">
        <v>1</v>
      </c>
      <c r="H15" s="189">
        <v>250</v>
      </c>
      <c r="I15" s="184"/>
      <c r="J15" s="189"/>
      <c r="K15" s="184">
        <v>1</v>
      </c>
      <c r="L15" s="189">
        <v>250</v>
      </c>
      <c r="M15" s="184"/>
      <c r="N15" s="189"/>
    </row>
    <row r="16" spans="1:15" s="70" customFormat="1" ht="15" customHeight="1" x14ac:dyDescent="0.2">
      <c r="A16" s="184">
        <v>6</v>
      </c>
      <c r="B16" s="185" t="s">
        <v>40</v>
      </c>
      <c r="C16" s="186">
        <v>75</v>
      </c>
      <c r="D16" s="187">
        <v>10</v>
      </c>
      <c r="E16" s="185" t="s">
        <v>158</v>
      </c>
      <c r="F16" s="188">
        <v>750</v>
      </c>
      <c r="G16" s="184">
        <v>2</v>
      </c>
      <c r="H16" s="189">
        <v>150</v>
      </c>
      <c r="I16" s="184">
        <v>3</v>
      </c>
      <c r="J16" s="189">
        <v>225</v>
      </c>
      <c r="K16" s="184">
        <v>3</v>
      </c>
      <c r="L16" s="189">
        <v>225</v>
      </c>
      <c r="M16" s="184">
        <v>2</v>
      </c>
      <c r="N16" s="189">
        <v>150</v>
      </c>
    </row>
    <row r="17" spans="1:14" s="70" customFormat="1" ht="15" customHeight="1" x14ac:dyDescent="0.2">
      <c r="A17" s="184">
        <v>7</v>
      </c>
      <c r="B17" s="185" t="s">
        <v>377</v>
      </c>
      <c r="C17" s="186">
        <v>6</v>
      </c>
      <c r="D17" s="187">
        <v>64</v>
      </c>
      <c r="E17" s="185" t="s">
        <v>158</v>
      </c>
      <c r="F17" s="188">
        <v>384</v>
      </c>
      <c r="G17" s="184">
        <v>20</v>
      </c>
      <c r="H17" s="189">
        <v>120</v>
      </c>
      <c r="I17" s="184">
        <v>20</v>
      </c>
      <c r="J17" s="189">
        <v>120</v>
      </c>
      <c r="K17" s="184">
        <v>20</v>
      </c>
      <c r="L17" s="189">
        <v>120</v>
      </c>
      <c r="M17" s="184">
        <v>4</v>
      </c>
      <c r="N17" s="189">
        <v>24</v>
      </c>
    </row>
    <row r="18" spans="1:14" s="70" customFormat="1" ht="15" customHeight="1" x14ac:dyDescent="0.2">
      <c r="A18" s="184">
        <v>8</v>
      </c>
      <c r="B18" s="185" t="s">
        <v>162</v>
      </c>
      <c r="C18" s="186">
        <v>340</v>
      </c>
      <c r="D18" s="187">
        <v>20</v>
      </c>
      <c r="E18" s="185" t="s">
        <v>163</v>
      </c>
      <c r="F18" s="188">
        <v>6800</v>
      </c>
      <c r="G18" s="184">
        <v>5</v>
      </c>
      <c r="H18" s="189">
        <v>1700</v>
      </c>
      <c r="I18" s="184">
        <v>5</v>
      </c>
      <c r="J18" s="189">
        <v>1700</v>
      </c>
      <c r="K18" s="184">
        <v>5</v>
      </c>
      <c r="L18" s="189">
        <v>1700</v>
      </c>
      <c r="M18" s="184">
        <v>5</v>
      </c>
      <c r="N18" s="189">
        <v>1700</v>
      </c>
    </row>
    <row r="19" spans="1:14" s="70" customFormat="1" ht="15" customHeight="1" x14ac:dyDescent="0.2">
      <c r="A19" s="184">
        <v>9</v>
      </c>
      <c r="B19" s="185" t="s">
        <v>378</v>
      </c>
      <c r="C19" s="186">
        <v>20</v>
      </c>
      <c r="D19" s="187">
        <v>8</v>
      </c>
      <c r="E19" s="185" t="s">
        <v>158</v>
      </c>
      <c r="F19" s="188">
        <v>160</v>
      </c>
      <c r="G19" s="184">
        <v>8</v>
      </c>
      <c r="H19" s="189">
        <v>160</v>
      </c>
      <c r="I19" s="184"/>
      <c r="J19" s="189"/>
      <c r="K19" s="184" t="s">
        <v>164</v>
      </c>
      <c r="L19" s="189" t="s">
        <v>164</v>
      </c>
      <c r="M19" s="184"/>
      <c r="N19" s="189"/>
    </row>
    <row r="20" spans="1:14" s="70" customFormat="1" ht="15" customHeight="1" x14ac:dyDescent="0.2">
      <c r="A20" s="184">
        <v>12</v>
      </c>
      <c r="B20" s="185" t="s">
        <v>165</v>
      </c>
      <c r="C20" s="186">
        <v>43</v>
      </c>
      <c r="D20" s="187">
        <v>4</v>
      </c>
      <c r="E20" s="185" t="s">
        <v>166</v>
      </c>
      <c r="F20" s="188">
        <v>172</v>
      </c>
      <c r="G20" s="184">
        <v>2</v>
      </c>
      <c r="H20" s="189">
        <v>86</v>
      </c>
      <c r="I20" s="184"/>
      <c r="J20" s="189"/>
      <c r="K20" s="184">
        <v>2</v>
      </c>
      <c r="L20" s="189">
        <v>86</v>
      </c>
      <c r="M20" s="184"/>
      <c r="N20" s="189"/>
    </row>
    <row r="21" spans="1:14" s="70" customFormat="1" ht="15" customHeight="1" x14ac:dyDescent="0.2">
      <c r="A21" s="184">
        <v>13</v>
      </c>
      <c r="B21" s="185" t="s">
        <v>167</v>
      </c>
      <c r="C21" s="186">
        <v>210</v>
      </c>
      <c r="D21" s="187">
        <v>25</v>
      </c>
      <c r="E21" s="185" t="s">
        <v>155</v>
      </c>
      <c r="F21" s="188">
        <v>5250</v>
      </c>
      <c r="G21" s="184">
        <v>10</v>
      </c>
      <c r="H21" s="189">
        <v>2100</v>
      </c>
      <c r="I21" s="184"/>
      <c r="J21" s="189"/>
      <c r="K21" s="184">
        <v>10</v>
      </c>
      <c r="L21" s="189">
        <v>2100</v>
      </c>
      <c r="M21" s="184">
        <v>5</v>
      </c>
      <c r="N21" s="189">
        <v>1050</v>
      </c>
    </row>
    <row r="22" spans="1:14" s="70" customFormat="1" ht="15" customHeight="1" x14ac:dyDescent="0.2">
      <c r="A22" s="184">
        <v>14</v>
      </c>
      <c r="B22" s="185" t="s">
        <v>168</v>
      </c>
      <c r="C22" s="186">
        <v>225</v>
      </c>
      <c r="D22" s="187">
        <v>40</v>
      </c>
      <c r="E22" s="185" t="s">
        <v>155</v>
      </c>
      <c r="F22" s="188">
        <v>9000</v>
      </c>
      <c r="G22" s="184">
        <v>10</v>
      </c>
      <c r="H22" s="189">
        <v>2250</v>
      </c>
      <c r="I22" s="184">
        <v>10</v>
      </c>
      <c r="J22" s="189">
        <v>2250</v>
      </c>
      <c r="K22" s="184">
        <v>10</v>
      </c>
      <c r="L22" s="189">
        <v>2250</v>
      </c>
      <c r="M22" s="184">
        <v>10</v>
      </c>
      <c r="N22" s="189">
        <v>2250</v>
      </c>
    </row>
    <row r="23" spans="1:14" s="70" customFormat="1" ht="15" customHeight="1" x14ac:dyDescent="0.2">
      <c r="A23" s="184">
        <v>15</v>
      </c>
      <c r="B23" s="185" t="s">
        <v>169</v>
      </c>
      <c r="C23" s="186">
        <v>200</v>
      </c>
      <c r="D23" s="187">
        <v>40</v>
      </c>
      <c r="E23" s="185" t="s">
        <v>155</v>
      </c>
      <c r="F23" s="188">
        <v>8000</v>
      </c>
      <c r="G23" s="184">
        <v>10</v>
      </c>
      <c r="H23" s="189">
        <v>2000</v>
      </c>
      <c r="I23" s="184">
        <v>10</v>
      </c>
      <c r="J23" s="189">
        <v>2000</v>
      </c>
      <c r="K23" s="184">
        <v>10</v>
      </c>
      <c r="L23" s="189">
        <v>2000</v>
      </c>
      <c r="M23" s="184">
        <v>10</v>
      </c>
      <c r="N23" s="189">
        <v>2000</v>
      </c>
    </row>
    <row r="24" spans="1:14" s="70" customFormat="1" ht="15" customHeight="1" x14ac:dyDescent="0.2">
      <c r="A24" s="184">
        <v>16</v>
      </c>
      <c r="B24" s="185" t="s">
        <v>170</v>
      </c>
      <c r="C24" s="186">
        <v>79.8</v>
      </c>
      <c r="D24" s="187">
        <v>4</v>
      </c>
      <c r="E24" s="185" t="s">
        <v>163</v>
      </c>
      <c r="F24" s="188">
        <v>319.2</v>
      </c>
      <c r="G24" s="184">
        <v>1</v>
      </c>
      <c r="H24" s="189">
        <v>79.8</v>
      </c>
      <c r="I24" s="184">
        <v>1</v>
      </c>
      <c r="J24" s="189">
        <v>79.8</v>
      </c>
      <c r="K24" s="184">
        <v>1</v>
      </c>
      <c r="L24" s="189">
        <v>79.8</v>
      </c>
      <c r="M24" s="184">
        <v>1</v>
      </c>
      <c r="N24" s="189">
        <v>79.8</v>
      </c>
    </row>
    <row r="25" spans="1:14" s="70" customFormat="1" ht="15" customHeight="1" x14ac:dyDescent="0.2">
      <c r="A25" s="184">
        <v>17</v>
      </c>
      <c r="B25" s="185" t="s">
        <v>46</v>
      </c>
      <c r="C25" s="186">
        <v>45</v>
      </c>
      <c r="D25" s="187">
        <v>6</v>
      </c>
      <c r="E25" s="185" t="s">
        <v>166</v>
      </c>
      <c r="F25" s="191">
        <v>270</v>
      </c>
      <c r="G25" s="184">
        <v>3</v>
      </c>
      <c r="H25" s="189">
        <v>135</v>
      </c>
      <c r="I25" s="184"/>
      <c r="J25" s="189"/>
      <c r="K25" s="184">
        <v>3</v>
      </c>
      <c r="L25" s="189">
        <v>135</v>
      </c>
      <c r="M25" s="184"/>
      <c r="N25" s="189"/>
    </row>
    <row r="26" spans="1:14" s="70" customFormat="1" ht="15" customHeight="1" x14ac:dyDescent="0.2">
      <c r="A26" s="184">
        <v>18</v>
      </c>
      <c r="B26" s="192" t="s">
        <v>379</v>
      </c>
      <c r="C26" s="186">
        <v>60</v>
      </c>
      <c r="D26" s="187">
        <v>12</v>
      </c>
      <c r="E26" s="185" t="s">
        <v>158</v>
      </c>
      <c r="F26" s="191">
        <v>720</v>
      </c>
      <c r="G26" s="184">
        <v>6</v>
      </c>
      <c r="H26" s="189">
        <v>360</v>
      </c>
      <c r="I26" s="184"/>
      <c r="J26" s="189"/>
      <c r="K26" s="184">
        <v>6</v>
      </c>
      <c r="L26" s="189">
        <v>360</v>
      </c>
      <c r="M26" s="184"/>
      <c r="N26" s="189"/>
    </row>
    <row r="27" spans="1:14" s="70" customFormat="1" ht="15" customHeight="1" x14ac:dyDescent="0.2">
      <c r="A27" s="184">
        <v>19</v>
      </c>
      <c r="B27" s="192" t="s">
        <v>380</v>
      </c>
      <c r="C27" s="186">
        <v>500</v>
      </c>
      <c r="D27" s="187">
        <v>1</v>
      </c>
      <c r="E27" s="185" t="s">
        <v>158</v>
      </c>
      <c r="F27" s="188">
        <v>500</v>
      </c>
      <c r="G27" s="184">
        <v>1</v>
      </c>
      <c r="H27" s="189">
        <v>500</v>
      </c>
      <c r="I27" s="184"/>
      <c r="J27" s="189"/>
      <c r="K27" s="184"/>
      <c r="L27" s="189"/>
      <c r="M27" s="184"/>
      <c r="N27" s="189"/>
    </row>
    <row r="28" spans="1:14" s="70" customFormat="1" ht="15" customHeight="1" x14ac:dyDescent="0.2">
      <c r="A28" s="184">
        <v>20</v>
      </c>
      <c r="B28" s="192" t="s">
        <v>171</v>
      </c>
      <c r="C28" s="186">
        <v>55</v>
      </c>
      <c r="D28" s="187">
        <v>10</v>
      </c>
      <c r="E28" s="185" t="s">
        <v>158</v>
      </c>
      <c r="F28" s="191">
        <v>550</v>
      </c>
      <c r="G28" s="184">
        <v>5</v>
      </c>
      <c r="H28" s="189">
        <v>275</v>
      </c>
      <c r="I28" s="184"/>
      <c r="J28" s="189"/>
      <c r="K28" s="184">
        <v>5</v>
      </c>
      <c r="L28" s="189">
        <v>275</v>
      </c>
      <c r="M28" s="184"/>
      <c r="N28" s="189"/>
    </row>
    <row r="29" spans="1:14" s="70" customFormat="1" ht="15" customHeight="1" x14ac:dyDescent="0.2">
      <c r="A29" s="184">
        <v>21</v>
      </c>
      <c r="B29" s="192" t="s">
        <v>172</v>
      </c>
      <c r="C29" s="186">
        <v>69.599999999999994</v>
      </c>
      <c r="D29" s="187">
        <v>4</v>
      </c>
      <c r="E29" s="185" t="s">
        <v>158</v>
      </c>
      <c r="F29" s="191">
        <v>278.39999999999998</v>
      </c>
      <c r="G29" s="184">
        <v>2</v>
      </c>
      <c r="H29" s="189">
        <v>139.19999999999999</v>
      </c>
      <c r="I29" s="184"/>
      <c r="J29" s="189"/>
      <c r="K29" s="184">
        <v>2</v>
      </c>
      <c r="L29" s="189">
        <v>139.19999999999999</v>
      </c>
      <c r="M29" s="184"/>
      <c r="N29" s="189"/>
    </row>
    <row r="30" spans="1:14" s="70" customFormat="1" ht="15" customHeight="1" x14ac:dyDescent="0.2">
      <c r="A30" s="184">
        <v>22</v>
      </c>
      <c r="B30" s="192" t="s">
        <v>173</v>
      </c>
      <c r="C30" s="186">
        <v>38.5</v>
      </c>
      <c r="D30" s="187">
        <v>4</v>
      </c>
      <c r="E30" s="185" t="s">
        <v>158</v>
      </c>
      <c r="F30" s="191">
        <v>154</v>
      </c>
      <c r="G30" s="184">
        <v>2</v>
      </c>
      <c r="H30" s="189">
        <v>77</v>
      </c>
      <c r="I30" s="184"/>
      <c r="J30" s="189"/>
      <c r="K30" s="184">
        <v>2</v>
      </c>
      <c r="L30" s="189">
        <v>77</v>
      </c>
      <c r="M30" s="184"/>
      <c r="N30" s="189"/>
    </row>
    <row r="31" spans="1:14" s="70" customFormat="1" ht="15" customHeight="1" x14ac:dyDescent="0.2">
      <c r="A31" s="184">
        <v>23</v>
      </c>
      <c r="B31" s="192" t="s">
        <v>174</v>
      </c>
      <c r="C31" s="186">
        <v>44</v>
      </c>
      <c r="D31" s="187">
        <v>4</v>
      </c>
      <c r="E31" s="185" t="s">
        <v>158</v>
      </c>
      <c r="F31" s="191">
        <v>198</v>
      </c>
      <c r="G31" s="184">
        <v>2</v>
      </c>
      <c r="H31" s="189">
        <v>99</v>
      </c>
      <c r="I31" s="184"/>
      <c r="J31" s="189"/>
      <c r="K31" s="184">
        <v>2</v>
      </c>
      <c r="L31" s="189">
        <v>99</v>
      </c>
      <c r="M31" s="184"/>
      <c r="N31" s="189"/>
    </row>
    <row r="32" spans="1:14" s="70" customFormat="1" ht="15" customHeight="1" x14ac:dyDescent="0.2">
      <c r="A32" s="184">
        <v>24</v>
      </c>
      <c r="B32" s="192" t="s">
        <v>175</v>
      </c>
      <c r="C32" s="186">
        <v>450</v>
      </c>
      <c r="D32" s="187">
        <v>4</v>
      </c>
      <c r="E32" s="185" t="s">
        <v>155</v>
      </c>
      <c r="F32" s="191">
        <v>1800</v>
      </c>
      <c r="G32" s="184">
        <v>1</v>
      </c>
      <c r="H32" s="189">
        <v>450</v>
      </c>
      <c r="I32" s="184">
        <v>1</v>
      </c>
      <c r="J32" s="189">
        <v>450</v>
      </c>
      <c r="K32" s="184">
        <v>1</v>
      </c>
      <c r="L32" s="189">
        <v>450</v>
      </c>
      <c r="M32" s="184">
        <v>1</v>
      </c>
      <c r="N32" s="189">
        <v>450</v>
      </c>
    </row>
    <row r="33" spans="1:17" s="70" customFormat="1" ht="15" customHeight="1" x14ac:dyDescent="0.2">
      <c r="A33" s="184">
        <v>25</v>
      </c>
      <c r="B33" s="192" t="s">
        <v>176</v>
      </c>
      <c r="C33" s="186">
        <v>480</v>
      </c>
      <c r="D33" s="187">
        <v>8</v>
      </c>
      <c r="E33" s="185" t="s">
        <v>163</v>
      </c>
      <c r="F33" s="188">
        <v>3840</v>
      </c>
      <c r="G33" s="184">
        <v>4</v>
      </c>
      <c r="H33" s="189">
        <v>1920</v>
      </c>
      <c r="I33" s="184"/>
      <c r="J33" s="189"/>
      <c r="K33" s="184">
        <v>4</v>
      </c>
      <c r="L33" s="189">
        <v>1920</v>
      </c>
      <c r="M33" s="184"/>
      <c r="N33" s="189"/>
    </row>
    <row r="34" spans="1:17" s="70" customFormat="1" ht="15" customHeight="1" x14ac:dyDescent="0.2">
      <c r="A34" s="184">
        <v>26</v>
      </c>
      <c r="B34" s="192" t="s">
        <v>177</v>
      </c>
      <c r="C34" s="190">
        <v>65</v>
      </c>
      <c r="D34" s="187">
        <v>24</v>
      </c>
      <c r="E34" s="185" t="s">
        <v>178</v>
      </c>
      <c r="F34" s="188">
        <v>1560</v>
      </c>
      <c r="G34" s="184">
        <v>12</v>
      </c>
      <c r="H34" s="189">
        <v>780</v>
      </c>
      <c r="I34" s="184"/>
      <c r="J34" s="189"/>
      <c r="K34" s="184">
        <v>12</v>
      </c>
      <c r="L34" s="189">
        <v>780</v>
      </c>
      <c r="M34" s="184"/>
      <c r="N34" s="189"/>
    </row>
    <row r="35" spans="1:17" s="70" customFormat="1" ht="15" customHeight="1" x14ac:dyDescent="0.2">
      <c r="A35" s="184">
        <v>27</v>
      </c>
      <c r="B35" s="192" t="s">
        <v>179</v>
      </c>
      <c r="C35" s="190">
        <v>65</v>
      </c>
      <c r="D35" s="187">
        <v>12</v>
      </c>
      <c r="E35" s="185" t="s">
        <v>158</v>
      </c>
      <c r="F35" s="188">
        <v>780</v>
      </c>
      <c r="G35" s="184">
        <v>12</v>
      </c>
      <c r="H35" s="189">
        <v>780</v>
      </c>
      <c r="I35" s="184"/>
      <c r="J35" s="189"/>
      <c r="K35" s="184"/>
      <c r="L35" s="189"/>
      <c r="M35" s="184"/>
      <c r="N35" s="189"/>
    </row>
    <row r="36" spans="1:17" ht="14.25" customHeight="1" x14ac:dyDescent="0.2">
      <c r="A36" s="184">
        <v>28</v>
      </c>
      <c r="B36" s="192" t="s">
        <v>180</v>
      </c>
      <c r="C36" s="190">
        <v>300</v>
      </c>
      <c r="D36" s="187">
        <v>4</v>
      </c>
      <c r="E36" s="185" t="s">
        <v>155</v>
      </c>
      <c r="F36" s="188">
        <v>1200</v>
      </c>
      <c r="G36" s="184"/>
      <c r="H36" s="189"/>
      <c r="I36" s="184">
        <v>2</v>
      </c>
      <c r="J36" s="189">
        <v>600</v>
      </c>
      <c r="K36" s="184"/>
      <c r="L36" s="189"/>
      <c r="M36" s="184">
        <v>2</v>
      </c>
      <c r="N36" s="189">
        <v>600</v>
      </c>
    </row>
    <row r="37" spans="1:17" ht="15.75" customHeight="1" x14ac:dyDescent="0.2">
      <c r="A37" s="184">
        <v>29</v>
      </c>
      <c r="B37" s="192" t="s">
        <v>181</v>
      </c>
      <c r="C37" s="190">
        <v>90</v>
      </c>
      <c r="D37" s="187">
        <v>1</v>
      </c>
      <c r="E37" s="185" t="s">
        <v>52</v>
      </c>
      <c r="F37" s="188">
        <v>90</v>
      </c>
      <c r="G37" s="184">
        <v>1</v>
      </c>
      <c r="H37" s="189">
        <v>90</v>
      </c>
      <c r="I37" s="184"/>
      <c r="J37" s="189"/>
      <c r="K37" s="184"/>
      <c r="L37" s="189"/>
      <c r="M37" s="184"/>
      <c r="N37" s="189"/>
    </row>
    <row r="38" spans="1:17" ht="15.75" customHeight="1" x14ac:dyDescent="0.2">
      <c r="A38" s="184">
        <v>30</v>
      </c>
      <c r="B38" s="192" t="s">
        <v>182</v>
      </c>
      <c r="C38" s="190">
        <v>75</v>
      </c>
      <c r="D38" s="187">
        <v>2</v>
      </c>
      <c r="E38" s="185" t="s">
        <v>183</v>
      </c>
      <c r="F38" s="188">
        <v>150</v>
      </c>
      <c r="G38" s="184">
        <v>1</v>
      </c>
      <c r="H38" s="189">
        <v>75</v>
      </c>
      <c r="I38" s="184"/>
      <c r="J38" s="189"/>
      <c r="K38" s="184">
        <v>1</v>
      </c>
      <c r="L38" s="189">
        <v>75</v>
      </c>
      <c r="M38" s="184"/>
      <c r="N38" s="189"/>
    </row>
    <row r="39" spans="1:17" ht="15.75" customHeight="1" x14ac:dyDescent="0.2">
      <c r="A39" s="184">
        <v>31</v>
      </c>
      <c r="B39" s="192" t="s">
        <v>184</v>
      </c>
      <c r="C39" s="190">
        <v>160</v>
      </c>
      <c r="D39" s="187">
        <v>3</v>
      </c>
      <c r="E39" s="185" t="s">
        <v>158</v>
      </c>
      <c r="F39" s="188">
        <v>480</v>
      </c>
      <c r="G39" s="184"/>
      <c r="H39" s="189"/>
      <c r="I39" s="184"/>
      <c r="J39" s="189"/>
      <c r="K39" s="184"/>
      <c r="L39" s="189"/>
      <c r="M39" s="184">
        <v>3</v>
      </c>
      <c r="N39" s="189">
        <v>480</v>
      </c>
      <c r="Q39" s="193">
        <f>SUM(H39:P39)</f>
        <v>483</v>
      </c>
    </row>
    <row r="40" spans="1:17" ht="15.75" customHeight="1" x14ac:dyDescent="0.2">
      <c r="A40" s="184">
        <v>32</v>
      </c>
      <c r="B40" s="192" t="s">
        <v>185</v>
      </c>
      <c r="C40" s="190">
        <v>200</v>
      </c>
      <c r="D40" s="187">
        <v>10</v>
      </c>
      <c r="E40" s="185" t="s">
        <v>178</v>
      </c>
      <c r="F40" s="188">
        <v>2000</v>
      </c>
      <c r="G40" s="184">
        <v>5</v>
      </c>
      <c r="H40" s="189">
        <v>1000</v>
      </c>
      <c r="I40" s="184"/>
      <c r="J40" s="189"/>
      <c r="K40" s="184">
        <v>5</v>
      </c>
      <c r="L40" s="189">
        <v>1000</v>
      </c>
      <c r="M40" s="184"/>
      <c r="N40" s="189"/>
    </row>
    <row r="41" spans="1:17" ht="16.5" customHeight="1" x14ac:dyDescent="0.2">
      <c r="A41" s="184">
        <v>33</v>
      </c>
      <c r="B41" s="192" t="s">
        <v>186</v>
      </c>
      <c r="C41" s="190">
        <v>4.5</v>
      </c>
      <c r="D41" s="187">
        <v>100</v>
      </c>
      <c r="E41" s="185" t="s">
        <v>158</v>
      </c>
      <c r="F41" s="188">
        <v>450</v>
      </c>
      <c r="G41" s="184">
        <v>50</v>
      </c>
      <c r="H41" s="189">
        <v>225</v>
      </c>
      <c r="I41" s="184"/>
      <c r="J41" s="189"/>
      <c r="K41" s="184">
        <v>50</v>
      </c>
      <c r="L41" s="189">
        <v>225</v>
      </c>
      <c r="M41" s="184"/>
      <c r="N41" s="189"/>
    </row>
    <row r="42" spans="1:17" ht="15.75" customHeight="1" x14ac:dyDescent="0.2">
      <c r="A42" s="184">
        <v>34</v>
      </c>
      <c r="B42" s="192" t="s">
        <v>187</v>
      </c>
      <c r="C42" s="190">
        <v>200</v>
      </c>
      <c r="D42" s="187">
        <v>2</v>
      </c>
      <c r="E42" s="185" t="s">
        <v>155</v>
      </c>
      <c r="F42" s="188">
        <v>400</v>
      </c>
      <c r="G42" s="184">
        <v>2</v>
      </c>
      <c r="H42" s="189">
        <v>400</v>
      </c>
      <c r="I42" s="184"/>
      <c r="J42" s="189"/>
      <c r="K42" s="184"/>
      <c r="L42" s="189"/>
      <c r="M42" s="184"/>
      <c r="N42" s="189"/>
    </row>
    <row r="43" spans="1:17" ht="15.75" customHeight="1" x14ac:dyDescent="0.2">
      <c r="A43" s="184">
        <v>35</v>
      </c>
      <c r="B43" s="192" t="s">
        <v>188</v>
      </c>
      <c r="C43" s="190">
        <v>600</v>
      </c>
      <c r="D43" s="187">
        <v>4</v>
      </c>
      <c r="E43" s="185" t="s">
        <v>158</v>
      </c>
      <c r="F43" s="188">
        <v>2400</v>
      </c>
      <c r="G43" s="184">
        <v>4</v>
      </c>
      <c r="H43" s="189">
        <v>2400</v>
      </c>
      <c r="I43" s="184"/>
      <c r="J43" s="189"/>
      <c r="K43" s="184"/>
      <c r="L43" s="189"/>
      <c r="M43" s="184"/>
      <c r="N43" s="189"/>
    </row>
    <row r="44" spans="1:17" ht="13.5" customHeight="1" x14ac:dyDescent="0.2">
      <c r="A44" s="184">
        <v>36</v>
      </c>
      <c r="B44" s="192" t="s">
        <v>189</v>
      </c>
      <c r="C44" s="190">
        <v>150</v>
      </c>
      <c r="D44" s="187">
        <v>7</v>
      </c>
      <c r="E44" s="185" t="s">
        <v>178</v>
      </c>
      <c r="F44" s="188">
        <v>1050</v>
      </c>
      <c r="G44" s="184">
        <v>6</v>
      </c>
      <c r="H44" s="189">
        <v>900</v>
      </c>
      <c r="I44" s="184"/>
      <c r="J44" s="189"/>
      <c r="K44" s="184">
        <v>1</v>
      </c>
      <c r="L44" s="189">
        <v>150</v>
      </c>
      <c r="M44" s="184"/>
      <c r="N44" s="189"/>
    </row>
    <row r="45" spans="1:17" ht="14.25" customHeight="1" x14ac:dyDescent="0.2">
      <c r="A45" s="184" t="s">
        <v>66</v>
      </c>
      <c r="B45" s="192"/>
      <c r="C45" s="190"/>
      <c r="D45" s="194"/>
      <c r="E45" s="185"/>
      <c r="F45" s="188">
        <f>SUM(F10:F44)</f>
        <v>75405.600000000006</v>
      </c>
      <c r="G45" s="184"/>
      <c r="H45" s="189">
        <f>SUM(H11:H44)</f>
        <v>27188.5</v>
      </c>
      <c r="I45" s="184"/>
      <c r="J45" s="189">
        <f>SUM(J11:J44)</f>
        <v>12337.3</v>
      </c>
      <c r="K45" s="184"/>
      <c r="L45" s="189">
        <f>SUM(L11:L44)</f>
        <v>22183.5</v>
      </c>
      <c r="M45" s="184"/>
      <c r="N45" s="189">
        <f>SUM(N11:N44)</f>
        <v>13696.3</v>
      </c>
    </row>
    <row r="46" spans="1:17" ht="15" customHeight="1" x14ac:dyDescent="0.25">
      <c r="A46" s="204"/>
      <c r="B46" s="203" t="s">
        <v>191</v>
      </c>
      <c r="C46" s="205"/>
      <c r="D46" s="206"/>
      <c r="E46" s="207"/>
      <c r="F46" s="203"/>
      <c r="G46" s="208"/>
      <c r="H46" s="209"/>
      <c r="I46" s="209"/>
      <c r="J46" s="209"/>
      <c r="K46" s="208"/>
      <c r="L46" s="208"/>
      <c r="M46" s="208"/>
      <c r="N46" s="208"/>
    </row>
    <row r="47" spans="1:17" ht="14.25" x14ac:dyDescent="0.2">
      <c r="A47" s="210">
        <v>1</v>
      </c>
      <c r="B47" s="211" t="s">
        <v>192</v>
      </c>
      <c r="C47" s="212">
        <v>3475</v>
      </c>
      <c r="D47" s="213">
        <v>3</v>
      </c>
      <c r="E47" s="211" t="s">
        <v>166</v>
      </c>
      <c r="F47" s="214">
        <v>10425</v>
      </c>
      <c r="G47" s="210">
        <v>2</v>
      </c>
      <c r="H47" s="215">
        <v>6950</v>
      </c>
      <c r="I47" s="210"/>
      <c r="J47" s="215"/>
      <c r="K47" s="210">
        <v>1</v>
      </c>
      <c r="L47" s="215">
        <v>3475</v>
      </c>
      <c r="M47" s="210"/>
      <c r="N47" s="215"/>
    </row>
    <row r="48" spans="1:17" ht="20.25" customHeight="1" x14ac:dyDescent="0.2">
      <c r="A48" s="210">
        <v>2</v>
      </c>
      <c r="B48" s="211" t="s">
        <v>193</v>
      </c>
      <c r="C48" s="212">
        <v>1690</v>
      </c>
      <c r="D48" s="213">
        <v>4</v>
      </c>
      <c r="E48" s="211" t="s">
        <v>163</v>
      </c>
      <c r="F48" s="214">
        <v>6760</v>
      </c>
      <c r="G48" s="210">
        <v>2</v>
      </c>
      <c r="H48" s="215">
        <v>3380</v>
      </c>
      <c r="I48" s="210"/>
      <c r="J48" s="215"/>
      <c r="K48" s="210">
        <v>2</v>
      </c>
      <c r="L48" s="215">
        <v>3380</v>
      </c>
      <c r="M48" s="210"/>
      <c r="N48" s="215"/>
    </row>
    <row r="49" spans="1:15" ht="12" customHeight="1" x14ac:dyDescent="0.2">
      <c r="A49" s="210">
        <v>3</v>
      </c>
      <c r="B49" s="216" t="s">
        <v>194</v>
      </c>
      <c r="C49" s="217">
        <v>9250</v>
      </c>
      <c r="D49" s="213">
        <v>1</v>
      </c>
      <c r="E49" s="211" t="s">
        <v>163</v>
      </c>
      <c r="F49" s="214">
        <v>9250</v>
      </c>
      <c r="G49" s="210"/>
      <c r="H49" s="215"/>
      <c r="I49" s="210"/>
      <c r="J49" s="215"/>
      <c r="K49" s="210">
        <v>1</v>
      </c>
      <c r="L49" s="215">
        <v>9250</v>
      </c>
      <c r="M49" s="210"/>
      <c r="N49" s="215"/>
    </row>
    <row r="50" spans="1:15" ht="26.25" customHeight="1" x14ac:dyDescent="0.2">
      <c r="A50" s="210">
        <v>4</v>
      </c>
      <c r="B50" s="216" t="s">
        <v>195</v>
      </c>
      <c r="C50" s="217">
        <v>4800</v>
      </c>
      <c r="D50" s="213">
        <v>8</v>
      </c>
      <c r="E50" s="211" t="s">
        <v>158</v>
      </c>
      <c r="F50" s="214">
        <v>38400</v>
      </c>
      <c r="G50" s="210">
        <v>4</v>
      </c>
      <c r="H50" s="215">
        <v>19200</v>
      </c>
      <c r="I50" s="210"/>
      <c r="J50" s="215"/>
      <c r="K50" s="210">
        <v>4</v>
      </c>
      <c r="L50" s="215">
        <v>19200</v>
      </c>
      <c r="M50" s="210"/>
      <c r="N50" s="215"/>
    </row>
    <row r="51" spans="1:15" ht="14.25" x14ac:dyDescent="0.2">
      <c r="A51" s="210">
        <v>5</v>
      </c>
      <c r="B51" s="216" t="s">
        <v>196</v>
      </c>
      <c r="C51" s="217">
        <v>2480</v>
      </c>
      <c r="D51" s="213">
        <v>6</v>
      </c>
      <c r="E51" s="211" t="s">
        <v>163</v>
      </c>
      <c r="F51" s="214">
        <v>14880</v>
      </c>
      <c r="G51" s="210"/>
      <c r="H51" s="215"/>
      <c r="I51" s="210">
        <v>6</v>
      </c>
      <c r="J51" s="215">
        <v>14880</v>
      </c>
      <c r="K51" s="210"/>
      <c r="L51" s="215"/>
      <c r="M51" s="210"/>
      <c r="N51" s="215"/>
    </row>
    <row r="52" spans="1:15" ht="14.25" x14ac:dyDescent="0.2">
      <c r="A52" s="210">
        <v>6</v>
      </c>
      <c r="B52" s="216" t="s">
        <v>197</v>
      </c>
      <c r="C52" s="217">
        <v>10000</v>
      </c>
      <c r="D52" s="213">
        <v>1</v>
      </c>
      <c r="E52" s="211" t="s">
        <v>198</v>
      </c>
      <c r="F52" s="214">
        <v>10000</v>
      </c>
      <c r="G52" s="210">
        <v>1</v>
      </c>
      <c r="H52" s="215">
        <v>10000</v>
      </c>
      <c r="I52" s="210"/>
      <c r="J52" s="215"/>
      <c r="K52" s="210"/>
      <c r="L52" s="215"/>
      <c r="M52" s="210"/>
      <c r="N52" s="215"/>
    </row>
    <row r="53" spans="1:15" ht="14.25" x14ac:dyDescent="0.2">
      <c r="A53" s="210">
        <v>7</v>
      </c>
      <c r="B53" s="216" t="s">
        <v>199</v>
      </c>
      <c r="C53" s="217">
        <v>40000</v>
      </c>
      <c r="D53" s="213">
        <v>1</v>
      </c>
      <c r="E53" s="211" t="s">
        <v>198</v>
      </c>
      <c r="F53" s="214">
        <v>40000</v>
      </c>
      <c r="G53" s="210"/>
      <c r="H53" s="215"/>
      <c r="I53" s="210">
        <v>1</v>
      </c>
      <c r="J53" s="215">
        <v>40000</v>
      </c>
      <c r="K53" s="210"/>
      <c r="L53" s="215"/>
      <c r="M53" s="210"/>
      <c r="N53" s="215"/>
    </row>
    <row r="54" spans="1:15" ht="22.5" customHeight="1" x14ac:dyDescent="0.2">
      <c r="A54" s="210">
        <v>6</v>
      </c>
      <c r="B54" s="216" t="s">
        <v>200</v>
      </c>
      <c r="C54" s="217">
        <v>30000</v>
      </c>
      <c r="D54" s="213"/>
      <c r="E54" s="211"/>
      <c r="F54" s="214">
        <v>30000</v>
      </c>
      <c r="G54" s="210"/>
      <c r="H54" s="215">
        <v>20000</v>
      </c>
      <c r="I54" s="210"/>
      <c r="J54" s="215"/>
      <c r="K54" s="210"/>
      <c r="L54" s="215">
        <v>10000</v>
      </c>
      <c r="M54" s="210"/>
      <c r="N54" s="215"/>
    </row>
    <row r="55" spans="1:15" ht="19.5" customHeight="1" x14ac:dyDescent="0.25">
      <c r="A55" s="218"/>
      <c r="B55" s="219" t="s">
        <v>66</v>
      </c>
      <c r="C55" s="220"/>
      <c r="D55" s="221"/>
      <c r="E55" s="222"/>
      <c r="F55" s="223">
        <f>SUM(F47:F54)</f>
        <v>159715</v>
      </c>
      <c r="G55" s="218"/>
      <c r="H55" s="224">
        <f>SUM(H47:H54)</f>
        <v>59530</v>
      </c>
      <c r="I55" s="218"/>
      <c r="J55" s="224">
        <f>SUM(J48:J54)</f>
        <v>54880</v>
      </c>
      <c r="K55" s="218"/>
      <c r="L55" s="224">
        <f>SUM(L46:L54)</f>
        <v>45305</v>
      </c>
      <c r="M55" s="218"/>
      <c r="N55" s="224"/>
    </row>
    <row r="56" spans="1:15" ht="15.75" x14ac:dyDescent="0.25">
      <c r="A56" s="218"/>
      <c r="B56" s="219"/>
      <c r="C56" s="220"/>
      <c r="D56" s="221"/>
      <c r="E56" s="222"/>
      <c r="F56" s="223"/>
      <c r="G56" s="218"/>
      <c r="H56" s="224"/>
      <c r="I56" s="218"/>
      <c r="J56" s="224"/>
      <c r="K56" s="218"/>
      <c r="L56" s="224"/>
      <c r="M56" s="218"/>
      <c r="N56" s="224"/>
    </row>
    <row r="57" spans="1:15" ht="15.75" x14ac:dyDescent="0.25">
      <c r="A57" s="218"/>
      <c r="B57" s="225" t="s">
        <v>201</v>
      </c>
      <c r="C57" s="220"/>
      <c r="D57" s="221"/>
      <c r="E57" s="222"/>
      <c r="F57" s="223"/>
      <c r="G57" s="218"/>
      <c r="H57" s="224"/>
      <c r="I57" s="218"/>
      <c r="J57" s="224"/>
      <c r="K57" s="218"/>
      <c r="L57" s="224"/>
      <c r="M57" s="218"/>
      <c r="N57" s="224"/>
      <c r="O57" s="201"/>
    </row>
    <row r="58" spans="1:15" ht="14.25" x14ac:dyDescent="0.2">
      <c r="A58" s="210">
        <v>1</v>
      </c>
      <c r="B58" s="216" t="s">
        <v>202</v>
      </c>
      <c r="C58" s="217">
        <v>255</v>
      </c>
      <c r="D58" s="213">
        <v>10</v>
      </c>
      <c r="E58" s="211" t="s">
        <v>155</v>
      </c>
      <c r="F58" s="214">
        <v>2550</v>
      </c>
      <c r="G58" s="210">
        <v>5</v>
      </c>
      <c r="H58" s="215">
        <v>1275</v>
      </c>
      <c r="I58" s="210"/>
      <c r="J58" s="215"/>
      <c r="K58" s="210">
        <v>5</v>
      </c>
      <c r="L58" s="215">
        <v>1275</v>
      </c>
      <c r="M58" s="210"/>
      <c r="N58" s="215"/>
      <c r="O58" s="202"/>
    </row>
    <row r="59" spans="1:15" ht="14.25" x14ac:dyDescent="0.2">
      <c r="A59" s="210">
        <v>2</v>
      </c>
      <c r="B59" s="216" t="s">
        <v>203</v>
      </c>
      <c r="C59" s="217">
        <v>220</v>
      </c>
      <c r="D59" s="213">
        <v>10</v>
      </c>
      <c r="E59" s="211" t="s">
        <v>155</v>
      </c>
      <c r="F59" s="214">
        <v>2200</v>
      </c>
      <c r="G59" s="210">
        <v>5</v>
      </c>
      <c r="H59" s="215">
        <v>1100</v>
      </c>
      <c r="I59" s="210"/>
      <c r="J59" s="215"/>
      <c r="K59" s="210">
        <v>5</v>
      </c>
      <c r="L59" s="215">
        <v>1100</v>
      </c>
      <c r="M59" s="210"/>
      <c r="N59" s="215"/>
    </row>
    <row r="60" spans="1:15" ht="14.25" x14ac:dyDescent="0.2">
      <c r="A60" s="210">
        <v>3</v>
      </c>
      <c r="B60" s="216" t="s">
        <v>204</v>
      </c>
      <c r="C60" s="217">
        <v>5</v>
      </c>
      <c r="D60" s="213">
        <v>10</v>
      </c>
      <c r="E60" s="211" t="s">
        <v>205</v>
      </c>
      <c r="F60" s="214">
        <v>50</v>
      </c>
      <c r="G60" s="210">
        <v>10</v>
      </c>
      <c r="H60" s="215">
        <v>50</v>
      </c>
      <c r="I60" s="210"/>
      <c r="J60" s="215"/>
      <c r="K60" s="210"/>
      <c r="L60" s="215"/>
      <c r="M60" s="210"/>
      <c r="N60" s="215"/>
    </row>
    <row r="61" spans="1:15" ht="15.75" x14ac:dyDescent="0.25">
      <c r="A61" s="218"/>
      <c r="B61" s="219" t="s">
        <v>66</v>
      </c>
      <c r="C61" s="220"/>
      <c r="D61" s="221"/>
      <c r="E61" s="222"/>
      <c r="F61" s="223">
        <f>SUM(F58:F60)</f>
        <v>4800</v>
      </c>
      <c r="G61" s="218"/>
      <c r="H61" s="224">
        <f>SUM(H57:H60)</f>
        <v>2425</v>
      </c>
      <c r="I61" s="218"/>
      <c r="J61" s="224"/>
      <c r="K61" s="218"/>
      <c r="L61" s="224">
        <f>SUM(L57:L60)</f>
        <v>2375</v>
      </c>
      <c r="M61" s="218"/>
      <c r="N61" s="224"/>
    </row>
    <row r="62" spans="1:15" ht="15.75" x14ac:dyDescent="0.25">
      <c r="A62" s="218"/>
      <c r="B62" s="219"/>
      <c r="C62" s="220"/>
      <c r="D62" s="221"/>
      <c r="E62" s="222"/>
      <c r="F62" s="223"/>
      <c r="G62" s="218"/>
      <c r="H62" s="224"/>
      <c r="I62" s="218"/>
      <c r="J62" s="224"/>
      <c r="K62" s="218"/>
      <c r="L62" s="224"/>
      <c r="M62" s="218"/>
      <c r="N62" s="224"/>
    </row>
    <row r="63" spans="1:15" ht="15.75" x14ac:dyDescent="0.25">
      <c r="A63" s="218"/>
      <c r="B63" s="226" t="s">
        <v>206</v>
      </c>
      <c r="C63" s="220"/>
      <c r="D63" s="221"/>
      <c r="E63" s="222"/>
      <c r="F63" s="223"/>
      <c r="G63" s="218"/>
      <c r="H63" s="224"/>
      <c r="I63" s="218"/>
      <c r="J63" s="224"/>
      <c r="K63" s="218"/>
      <c r="L63" s="224"/>
      <c r="M63" s="218"/>
      <c r="N63" s="224"/>
    </row>
    <row r="64" spans="1:15" ht="15.75" x14ac:dyDescent="0.25">
      <c r="A64" s="218">
        <v>1</v>
      </c>
      <c r="B64" s="219" t="s">
        <v>207</v>
      </c>
      <c r="C64" s="220">
        <v>60</v>
      </c>
      <c r="D64" s="221">
        <v>100</v>
      </c>
      <c r="E64" s="222" t="s">
        <v>208</v>
      </c>
      <c r="F64" s="223">
        <v>6000</v>
      </c>
      <c r="G64" s="218">
        <v>25</v>
      </c>
      <c r="H64" s="224">
        <v>1500</v>
      </c>
      <c r="I64" s="218">
        <v>25</v>
      </c>
      <c r="J64" s="224">
        <v>1500</v>
      </c>
      <c r="K64" s="218">
        <v>25</v>
      </c>
      <c r="L64" s="224">
        <v>1500</v>
      </c>
      <c r="M64" s="218">
        <v>25</v>
      </c>
      <c r="N64" s="224">
        <v>1500</v>
      </c>
    </row>
    <row r="65" spans="1:15" ht="15.75" x14ac:dyDescent="0.25">
      <c r="A65" s="218"/>
      <c r="B65" s="219"/>
      <c r="C65" s="220"/>
      <c r="D65" s="221"/>
      <c r="E65" s="222"/>
      <c r="F65" s="223"/>
      <c r="G65" s="218"/>
      <c r="H65" s="224"/>
      <c r="I65" s="218"/>
      <c r="J65" s="224"/>
      <c r="K65" s="218"/>
      <c r="L65" s="224"/>
      <c r="M65" s="218"/>
      <c r="N65" s="224"/>
    </row>
    <row r="66" spans="1:15" ht="15.75" x14ac:dyDescent="0.25">
      <c r="A66" s="218" t="s">
        <v>66</v>
      </c>
      <c r="B66" s="219"/>
      <c r="C66" s="220"/>
      <c r="D66" s="227"/>
      <c r="E66" s="228"/>
      <c r="F66" s="223"/>
      <c r="G66" s="218"/>
      <c r="H66" s="224"/>
      <c r="I66" s="218"/>
      <c r="J66" s="224"/>
      <c r="K66" s="218"/>
      <c r="L66" s="224"/>
      <c r="M66" s="218"/>
      <c r="N66" s="224"/>
      <c r="O66" s="70"/>
    </row>
    <row r="67" spans="1:15" ht="15.75" x14ac:dyDescent="0.25">
      <c r="A67" s="229"/>
      <c r="B67" s="230"/>
      <c r="C67" s="231"/>
      <c r="D67" s="232"/>
      <c r="E67" s="233"/>
      <c r="F67" s="234"/>
      <c r="G67" s="234"/>
      <c r="H67" s="230"/>
      <c r="I67" s="230"/>
      <c r="J67" s="230"/>
      <c r="K67" s="230"/>
      <c r="L67" s="230"/>
      <c r="M67" s="230"/>
      <c r="N67" s="235"/>
      <c r="O67" s="70"/>
    </row>
    <row r="68" spans="1:15" ht="15.75" x14ac:dyDescent="0.25">
      <c r="A68" s="236"/>
      <c r="B68" s="234" t="s">
        <v>67</v>
      </c>
      <c r="C68" s="237"/>
      <c r="D68" s="238"/>
      <c r="E68" s="239"/>
      <c r="F68" s="234"/>
      <c r="G68" s="234"/>
      <c r="H68" s="234"/>
      <c r="I68" s="234"/>
      <c r="J68" s="234"/>
      <c r="K68" s="234"/>
      <c r="L68" s="234"/>
      <c r="M68" s="234"/>
      <c r="N68" s="240"/>
      <c r="O68" s="70"/>
    </row>
    <row r="69" spans="1:15" ht="15.75" x14ac:dyDescent="0.25">
      <c r="A69" s="236"/>
      <c r="B69" s="234"/>
      <c r="C69" s="237"/>
      <c r="D69" s="238"/>
      <c r="E69" s="239"/>
      <c r="F69" s="234"/>
      <c r="G69" s="234"/>
      <c r="H69" s="234" t="s">
        <v>68</v>
      </c>
      <c r="I69" s="234"/>
      <c r="J69" s="1543" t="s">
        <v>190</v>
      </c>
      <c r="K69" s="1543"/>
      <c r="L69" s="1543"/>
      <c r="M69" s="234"/>
      <c r="N69" s="240"/>
      <c r="O69" s="70"/>
    </row>
    <row r="70" spans="1:15" ht="14.25" customHeight="1" x14ac:dyDescent="0.25">
      <c r="A70" s="236"/>
      <c r="B70" s="234"/>
      <c r="C70" s="237"/>
      <c r="D70" s="238"/>
      <c r="E70" s="239"/>
      <c r="F70" s="234"/>
      <c r="G70" s="234"/>
      <c r="H70" s="234"/>
      <c r="I70" s="234"/>
      <c r="J70" s="1544" t="s">
        <v>70</v>
      </c>
      <c r="K70" s="1544"/>
      <c r="L70" s="1544"/>
      <c r="M70" s="234"/>
      <c r="N70" s="240"/>
      <c r="O70" s="70"/>
    </row>
    <row r="71" spans="1:15" x14ac:dyDescent="0.2">
      <c r="A71" s="172"/>
      <c r="B71" s="174"/>
      <c r="C71" s="169"/>
      <c r="D71" s="170"/>
      <c r="E71" s="171"/>
      <c r="F71" s="174"/>
      <c r="G71" s="174"/>
      <c r="H71" s="174"/>
      <c r="I71" s="174"/>
      <c r="J71" s="174"/>
      <c r="K71" s="174"/>
      <c r="L71" s="174"/>
      <c r="M71" s="174"/>
      <c r="N71" s="173"/>
      <c r="O71" s="70"/>
    </row>
    <row r="72" spans="1:15" x14ac:dyDescent="0.2">
      <c r="O72" s="70"/>
    </row>
    <row r="73" spans="1:15" x14ac:dyDescent="0.2">
      <c r="O73" s="70"/>
    </row>
    <row r="74" spans="1:15" s="243" customFormat="1" x14ac:dyDescent="0.2">
      <c r="A74" s="156"/>
      <c r="B74" s="156"/>
      <c r="C74" s="242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</row>
    <row r="75" spans="1:15" s="243" customFormat="1" x14ac:dyDescent="0.2">
      <c r="A75" s="156"/>
      <c r="B75" s="156"/>
      <c r="C75" s="242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</row>
    <row r="76" spans="1:15" s="243" customFormat="1" x14ac:dyDescent="0.2">
      <c r="A76" s="156"/>
      <c r="B76" s="156"/>
      <c r="C76" s="242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</row>
    <row r="77" spans="1:15" s="243" customFormat="1" x14ac:dyDescent="0.2">
      <c r="A77" s="156"/>
      <c r="B77" s="156"/>
      <c r="C77" s="242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</row>
    <row r="78" spans="1:15" s="243" customFormat="1" x14ac:dyDescent="0.2">
      <c r="A78" s="156"/>
      <c r="B78" s="156"/>
      <c r="C78" s="242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</row>
    <row r="79" spans="1:15" s="243" customFormat="1" x14ac:dyDescent="0.2">
      <c r="A79" s="156"/>
      <c r="B79" s="156"/>
      <c r="C79" s="242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</row>
    <row r="80" spans="1:15" s="243" customFormat="1" x14ac:dyDescent="0.2">
      <c r="A80" s="156"/>
      <c r="B80" s="156"/>
      <c r="C80" s="242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</row>
    <row r="81" spans="1:14" s="243" customFormat="1" x14ac:dyDescent="0.2">
      <c r="A81" s="156"/>
      <c r="B81" s="156"/>
      <c r="C81" s="242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</row>
    <row r="82" spans="1:14" s="243" customFormat="1" x14ac:dyDescent="0.2">
      <c r="A82" s="156"/>
      <c r="B82" s="156"/>
      <c r="C82" s="242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</row>
    <row r="83" spans="1:14" s="243" customFormat="1" x14ac:dyDescent="0.2">
      <c r="A83" s="156"/>
      <c r="B83" s="156"/>
      <c r="C83" s="242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</row>
    <row r="84" spans="1:14" s="243" customFormat="1" x14ac:dyDescent="0.2">
      <c r="A84" s="156"/>
      <c r="B84" s="156"/>
      <c r="C84" s="242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</row>
    <row r="85" spans="1:14" s="243" customFormat="1" x14ac:dyDescent="0.2">
      <c r="A85" s="156"/>
      <c r="B85" s="156"/>
      <c r="C85" s="242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</row>
    <row r="86" spans="1:14" s="243" customFormat="1" x14ac:dyDescent="0.2">
      <c r="A86" s="156"/>
      <c r="B86" s="156"/>
      <c r="C86" s="242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</row>
    <row r="87" spans="1:14" s="243" customFormat="1" x14ac:dyDescent="0.2">
      <c r="A87" s="156"/>
      <c r="B87" s="156"/>
      <c r="C87" s="242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</row>
    <row r="88" spans="1:14" s="243" customFormat="1" x14ac:dyDescent="0.2">
      <c r="A88" s="156"/>
      <c r="B88" s="156"/>
      <c r="C88" s="242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</row>
    <row r="89" spans="1:14" s="243" customFormat="1" x14ac:dyDescent="0.2">
      <c r="A89" s="156"/>
      <c r="B89" s="156"/>
      <c r="C89" s="242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</row>
    <row r="90" spans="1:14" s="243" customFormat="1" x14ac:dyDescent="0.2">
      <c r="A90" s="156"/>
      <c r="B90" s="156"/>
      <c r="C90" s="242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</row>
    <row r="91" spans="1:14" s="243" customFormat="1" x14ac:dyDescent="0.2">
      <c r="A91" s="156"/>
      <c r="B91" s="156"/>
      <c r="C91" s="242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</row>
    <row r="92" spans="1:14" s="243" customFormat="1" x14ac:dyDescent="0.2">
      <c r="A92" s="156"/>
      <c r="B92" s="156"/>
      <c r="C92" s="242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</row>
    <row r="93" spans="1:14" s="243" customFormat="1" x14ac:dyDescent="0.2">
      <c r="A93" s="156"/>
      <c r="B93" s="156"/>
      <c r="C93" s="242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</row>
    <row r="94" spans="1:14" s="243" customFormat="1" x14ac:dyDescent="0.2">
      <c r="A94" s="156"/>
      <c r="B94" s="156"/>
      <c r="C94" s="242"/>
      <c r="D94" s="156"/>
      <c r="E94" s="156"/>
      <c r="F94" s="156"/>
      <c r="G94" s="156"/>
      <c r="H94" s="156"/>
      <c r="I94" s="156"/>
      <c r="J94" s="156"/>
      <c r="K94" s="156"/>
      <c r="L94" s="156"/>
      <c r="M94" s="156"/>
      <c r="N94" s="156"/>
    </row>
    <row r="95" spans="1:14" s="243" customFormat="1" x14ac:dyDescent="0.2">
      <c r="A95" s="156"/>
      <c r="B95" s="156"/>
      <c r="C95" s="242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</row>
    <row r="96" spans="1:14" s="243" customFormat="1" x14ac:dyDescent="0.2">
      <c r="A96" s="156"/>
      <c r="B96" s="156"/>
      <c r="C96" s="242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</row>
    <row r="97" spans="1:14" s="243" customFormat="1" x14ac:dyDescent="0.2">
      <c r="A97" s="156"/>
      <c r="B97" s="156"/>
      <c r="C97" s="242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</row>
    <row r="98" spans="1:14" s="243" customFormat="1" x14ac:dyDescent="0.2">
      <c r="A98" s="156"/>
      <c r="B98" s="156"/>
      <c r="C98" s="242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</row>
    <row r="99" spans="1:14" s="243" customFormat="1" x14ac:dyDescent="0.2">
      <c r="A99" s="156"/>
      <c r="B99" s="156"/>
      <c r="C99" s="242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</row>
    <row r="100" spans="1:14" s="243" customFormat="1" x14ac:dyDescent="0.2">
      <c r="A100" s="156"/>
      <c r="B100" s="156"/>
      <c r="C100" s="242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</row>
    <row r="101" spans="1:14" s="243" customFormat="1" x14ac:dyDescent="0.2">
      <c r="A101" s="156"/>
      <c r="B101" s="156"/>
      <c r="C101" s="242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</row>
    <row r="102" spans="1:14" s="243" customFormat="1" x14ac:dyDescent="0.2">
      <c r="A102" s="156"/>
      <c r="B102" s="156"/>
      <c r="C102" s="242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</row>
    <row r="103" spans="1:14" s="243" customFormat="1" x14ac:dyDescent="0.2">
      <c r="A103" s="156"/>
      <c r="B103" s="156"/>
      <c r="C103" s="242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</row>
    <row r="104" spans="1:14" s="243" customFormat="1" x14ac:dyDescent="0.2">
      <c r="A104" s="156"/>
      <c r="B104" s="156"/>
      <c r="C104" s="242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</row>
    <row r="105" spans="1:14" s="243" customFormat="1" x14ac:dyDescent="0.2">
      <c r="A105" s="156"/>
      <c r="B105" s="156"/>
      <c r="C105" s="242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</row>
    <row r="106" spans="1:14" s="243" customFormat="1" x14ac:dyDescent="0.2">
      <c r="A106" s="156"/>
      <c r="B106" s="156"/>
      <c r="C106" s="242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</row>
    <row r="107" spans="1:14" s="243" customFormat="1" x14ac:dyDescent="0.2">
      <c r="A107" s="156"/>
      <c r="B107" s="156"/>
      <c r="C107" s="242"/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156"/>
    </row>
    <row r="108" spans="1:14" s="243" customFormat="1" x14ac:dyDescent="0.2">
      <c r="A108" s="156"/>
      <c r="B108" s="156"/>
      <c r="C108" s="242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</row>
    <row r="109" spans="1:14" s="243" customFormat="1" x14ac:dyDescent="0.2">
      <c r="A109" s="156"/>
      <c r="B109" s="156"/>
      <c r="C109" s="242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</row>
    <row r="110" spans="1:14" s="243" customFormat="1" x14ac:dyDescent="0.2">
      <c r="A110" s="156"/>
      <c r="B110" s="156"/>
      <c r="C110" s="242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</row>
    <row r="111" spans="1:14" s="243" customFormat="1" x14ac:dyDescent="0.2">
      <c r="A111" s="156"/>
      <c r="B111" s="156"/>
      <c r="C111" s="242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</row>
    <row r="112" spans="1:14" s="243" customFormat="1" x14ac:dyDescent="0.2">
      <c r="A112" s="156"/>
      <c r="B112" s="156"/>
      <c r="C112" s="242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</row>
    <row r="113" spans="1:14" s="243" customFormat="1" x14ac:dyDescent="0.2">
      <c r="A113" s="156"/>
      <c r="B113" s="156"/>
      <c r="C113" s="242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</row>
    <row r="114" spans="1:14" s="243" customFormat="1" x14ac:dyDescent="0.2">
      <c r="A114" s="156"/>
      <c r="B114" s="156"/>
      <c r="C114" s="242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</row>
    <row r="115" spans="1:14" s="243" customFormat="1" x14ac:dyDescent="0.2">
      <c r="A115" s="156"/>
      <c r="B115" s="156"/>
      <c r="C115" s="242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</row>
    <row r="116" spans="1:14" s="243" customFormat="1" x14ac:dyDescent="0.2">
      <c r="A116" s="156"/>
      <c r="B116" s="156"/>
      <c r="C116" s="242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</row>
    <row r="117" spans="1:14" s="243" customFormat="1" x14ac:dyDescent="0.2">
      <c r="A117" s="156"/>
      <c r="B117" s="156"/>
      <c r="C117" s="242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</row>
    <row r="118" spans="1:14" s="243" customFormat="1" x14ac:dyDescent="0.2">
      <c r="A118" s="156"/>
      <c r="B118" s="156"/>
      <c r="C118" s="242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</row>
    <row r="119" spans="1:14" s="243" customFormat="1" x14ac:dyDescent="0.2">
      <c r="A119" s="156"/>
      <c r="B119" s="156"/>
      <c r="C119" s="242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</row>
    <row r="120" spans="1:14" s="243" customFormat="1" x14ac:dyDescent="0.2">
      <c r="A120" s="156"/>
      <c r="B120" s="156"/>
      <c r="C120" s="242"/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</row>
    <row r="121" spans="1:14" s="243" customFormat="1" x14ac:dyDescent="0.2">
      <c r="A121" s="156"/>
      <c r="B121" s="156"/>
      <c r="C121" s="242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</row>
    <row r="122" spans="1:14" s="243" customFormat="1" x14ac:dyDescent="0.2">
      <c r="A122" s="156"/>
      <c r="B122" s="156"/>
      <c r="C122" s="242"/>
      <c r="D122" s="15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</row>
    <row r="123" spans="1:14" s="243" customFormat="1" x14ac:dyDescent="0.2">
      <c r="A123" s="156"/>
      <c r="B123" s="156"/>
      <c r="C123" s="242"/>
      <c r="D123" s="15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</row>
    <row r="124" spans="1:14" s="243" customFormat="1" x14ac:dyDescent="0.2">
      <c r="A124" s="156"/>
      <c r="B124" s="156"/>
      <c r="C124" s="242"/>
      <c r="D124" s="15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</row>
    <row r="125" spans="1:14" s="243" customFormat="1" x14ac:dyDescent="0.2">
      <c r="A125" s="156"/>
      <c r="B125" s="156"/>
      <c r="C125" s="242"/>
      <c r="D125" s="15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</row>
    <row r="126" spans="1:14" s="243" customFormat="1" x14ac:dyDescent="0.2">
      <c r="A126" s="156"/>
      <c r="B126" s="156"/>
      <c r="C126" s="242"/>
      <c r="D126" s="15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</row>
    <row r="127" spans="1:14" s="243" customFormat="1" x14ac:dyDescent="0.2">
      <c r="A127" s="156"/>
      <c r="B127" s="156"/>
      <c r="C127" s="242"/>
      <c r="D127" s="15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</row>
    <row r="128" spans="1:14" s="243" customFormat="1" x14ac:dyDescent="0.2">
      <c r="A128" s="156"/>
      <c r="B128" s="156"/>
      <c r="C128" s="242"/>
      <c r="D128" s="15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</row>
    <row r="129" spans="1:14" s="243" customFormat="1" x14ac:dyDescent="0.2">
      <c r="A129" s="156"/>
      <c r="B129" s="156"/>
      <c r="C129" s="242"/>
      <c r="D129" s="15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</row>
    <row r="130" spans="1:14" s="243" customFormat="1" x14ac:dyDescent="0.2">
      <c r="A130" s="156"/>
      <c r="B130" s="156"/>
      <c r="C130" s="242"/>
      <c r="D130" s="15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</row>
    <row r="131" spans="1:14" s="243" customFormat="1" x14ac:dyDescent="0.2">
      <c r="A131" s="156"/>
      <c r="B131" s="156"/>
      <c r="C131" s="242"/>
      <c r="D131" s="156"/>
      <c r="E131" s="156"/>
      <c r="F131" s="156"/>
      <c r="G131" s="156"/>
      <c r="H131" s="156"/>
      <c r="I131" s="156"/>
      <c r="J131" s="156"/>
      <c r="K131" s="156"/>
      <c r="L131" s="156"/>
      <c r="M131" s="156"/>
      <c r="N131" s="156"/>
    </row>
    <row r="132" spans="1:14" s="243" customFormat="1" x14ac:dyDescent="0.2">
      <c r="A132" s="156"/>
      <c r="B132" s="156"/>
      <c r="C132" s="242"/>
      <c r="D132" s="15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</row>
    <row r="133" spans="1:14" s="243" customFormat="1" x14ac:dyDescent="0.2">
      <c r="A133" s="156"/>
      <c r="B133" s="156"/>
      <c r="C133" s="242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</row>
    <row r="134" spans="1:14" s="243" customFormat="1" x14ac:dyDescent="0.2">
      <c r="A134" s="156"/>
      <c r="B134" s="156"/>
      <c r="C134" s="242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</row>
    <row r="135" spans="1:14" s="243" customFormat="1" x14ac:dyDescent="0.2">
      <c r="A135" s="156"/>
      <c r="B135" s="156"/>
      <c r="C135" s="242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</row>
    <row r="136" spans="1:14" s="243" customFormat="1" x14ac:dyDescent="0.2">
      <c r="A136" s="156"/>
      <c r="B136" s="156"/>
      <c r="C136" s="242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</row>
    <row r="137" spans="1:14" s="243" customFormat="1" x14ac:dyDescent="0.2">
      <c r="A137" s="156"/>
      <c r="B137" s="156"/>
      <c r="C137" s="242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</row>
    <row r="138" spans="1:14" s="243" customFormat="1" x14ac:dyDescent="0.2">
      <c r="A138" s="156"/>
      <c r="B138" s="156"/>
      <c r="C138" s="242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</row>
    <row r="139" spans="1:14" s="243" customFormat="1" x14ac:dyDescent="0.2">
      <c r="A139" s="156"/>
      <c r="B139" s="156"/>
      <c r="C139" s="242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</row>
    <row r="140" spans="1:14" s="243" customFormat="1" x14ac:dyDescent="0.2">
      <c r="A140" s="156"/>
      <c r="B140" s="156"/>
      <c r="C140" s="242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</row>
    <row r="141" spans="1:14" s="243" customFormat="1" x14ac:dyDescent="0.2">
      <c r="A141" s="156"/>
      <c r="B141" s="156"/>
      <c r="C141" s="242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</row>
    <row r="142" spans="1:14" s="243" customFormat="1" x14ac:dyDescent="0.2">
      <c r="A142" s="156"/>
      <c r="B142" s="156"/>
      <c r="C142" s="242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</row>
    <row r="143" spans="1:14" s="243" customFormat="1" x14ac:dyDescent="0.2">
      <c r="A143" s="156"/>
      <c r="B143" s="156"/>
      <c r="C143" s="242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</row>
    <row r="144" spans="1:14" s="243" customFormat="1" x14ac:dyDescent="0.2">
      <c r="A144" s="156"/>
      <c r="B144" s="156"/>
      <c r="C144" s="242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</row>
    <row r="145" spans="1:14" s="243" customFormat="1" x14ac:dyDescent="0.2">
      <c r="A145" s="156"/>
      <c r="B145" s="156"/>
      <c r="C145" s="242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</row>
    <row r="146" spans="1:14" s="243" customFormat="1" x14ac:dyDescent="0.2">
      <c r="A146" s="156"/>
      <c r="B146" s="156"/>
      <c r="C146" s="242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</row>
    <row r="147" spans="1:14" s="243" customFormat="1" x14ac:dyDescent="0.2">
      <c r="A147" s="156"/>
      <c r="B147" s="156"/>
      <c r="C147" s="242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</row>
    <row r="148" spans="1:14" s="243" customFormat="1" x14ac:dyDescent="0.2">
      <c r="A148" s="156"/>
      <c r="B148" s="156"/>
      <c r="C148" s="242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</row>
    <row r="149" spans="1:14" s="243" customFormat="1" x14ac:dyDescent="0.2">
      <c r="A149" s="156"/>
      <c r="B149" s="156"/>
      <c r="C149" s="242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</row>
    <row r="150" spans="1:14" s="243" customFormat="1" x14ac:dyDescent="0.2">
      <c r="A150" s="156"/>
      <c r="B150" s="156"/>
      <c r="C150" s="242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</row>
    <row r="151" spans="1:14" s="243" customFormat="1" x14ac:dyDescent="0.2">
      <c r="A151" s="156"/>
      <c r="B151" s="156"/>
      <c r="C151" s="242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</row>
    <row r="152" spans="1:14" s="243" customFormat="1" x14ac:dyDescent="0.2">
      <c r="A152" s="156"/>
      <c r="B152" s="156"/>
      <c r="C152" s="242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</row>
    <row r="153" spans="1:14" s="243" customFormat="1" x14ac:dyDescent="0.2">
      <c r="A153" s="156"/>
      <c r="B153" s="156"/>
      <c r="C153" s="242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</row>
    <row r="154" spans="1:14" s="243" customFormat="1" x14ac:dyDescent="0.2">
      <c r="A154" s="156"/>
      <c r="B154" s="156"/>
      <c r="C154" s="242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</row>
    <row r="155" spans="1:14" s="243" customFormat="1" x14ac:dyDescent="0.2">
      <c r="A155" s="156"/>
      <c r="B155" s="156"/>
      <c r="C155" s="242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</row>
    <row r="156" spans="1:14" s="243" customFormat="1" x14ac:dyDescent="0.2">
      <c r="A156" s="156"/>
      <c r="B156" s="156"/>
      <c r="C156" s="242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</row>
    <row r="157" spans="1:14" s="243" customFormat="1" x14ac:dyDescent="0.2">
      <c r="A157" s="156"/>
      <c r="B157" s="156"/>
      <c r="C157" s="242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</row>
    <row r="158" spans="1:14" s="243" customFormat="1" x14ac:dyDescent="0.2">
      <c r="A158" s="156"/>
      <c r="B158" s="156"/>
      <c r="C158" s="242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</row>
    <row r="159" spans="1:14" s="243" customFormat="1" x14ac:dyDescent="0.2">
      <c r="A159" s="156"/>
      <c r="B159" s="156"/>
      <c r="C159" s="242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</row>
    <row r="160" spans="1:14" s="243" customFormat="1" x14ac:dyDescent="0.2">
      <c r="A160" s="156"/>
      <c r="B160" s="156"/>
      <c r="C160" s="242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</row>
    <row r="161" spans="1:14" s="243" customFormat="1" x14ac:dyDescent="0.2">
      <c r="A161" s="156"/>
      <c r="B161" s="156"/>
      <c r="C161" s="242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</row>
    <row r="162" spans="1:14" s="243" customFormat="1" x14ac:dyDescent="0.2">
      <c r="A162" s="156"/>
      <c r="B162" s="156"/>
      <c r="C162" s="242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</row>
    <row r="163" spans="1:14" s="243" customFormat="1" x14ac:dyDescent="0.2">
      <c r="A163" s="156"/>
      <c r="B163" s="156"/>
      <c r="C163" s="242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</row>
    <row r="164" spans="1:14" s="243" customFormat="1" x14ac:dyDescent="0.2">
      <c r="A164" s="156"/>
      <c r="B164" s="156"/>
      <c r="C164" s="242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</row>
    <row r="165" spans="1:14" s="243" customFormat="1" x14ac:dyDescent="0.2">
      <c r="A165" s="156"/>
      <c r="B165" s="156"/>
      <c r="C165" s="242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</row>
    <row r="166" spans="1:14" s="243" customFormat="1" x14ac:dyDescent="0.2">
      <c r="A166" s="156"/>
      <c r="B166" s="156"/>
      <c r="C166" s="242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</row>
    <row r="167" spans="1:14" s="243" customFormat="1" x14ac:dyDescent="0.2">
      <c r="A167" s="156"/>
      <c r="B167" s="156"/>
      <c r="C167" s="242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</row>
    <row r="168" spans="1:14" s="243" customFormat="1" x14ac:dyDescent="0.2">
      <c r="A168" s="156"/>
      <c r="B168" s="156"/>
      <c r="C168" s="242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</row>
    <row r="169" spans="1:14" s="243" customFormat="1" x14ac:dyDescent="0.2">
      <c r="A169" s="156"/>
      <c r="B169" s="156"/>
      <c r="C169" s="242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</row>
    <row r="170" spans="1:14" s="243" customFormat="1" x14ac:dyDescent="0.2">
      <c r="A170" s="156"/>
      <c r="B170" s="156"/>
      <c r="C170" s="242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</row>
    <row r="171" spans="1:14" s="243" customFormat="1" x14ac:dyDescent="0.2">
      <c r="A171" s="156"/>
      <c r="B171" s="156"/>
      <c r="C171" s="242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</row>
    <row r="172" spans="1:14" s="243" customFormat="1" x14ac:dyDescent="0.2">
      <c r="A172" s="156"/>
      <c r="B172" s="156"/>
      <c r="C172" s="242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</row>
    <row r="173" spans="1:14" s="243" customFormat="1" x14ac:dyDescent="0.2">
      <c r="A173" s="156"/>
      <c r="B173" s="156"/>
      <c r="C173" s="242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</row>
    <row r="174" spans="1:14" s="243" customFormat="1" x14ac:dyDescent="0.2">
      <c r="A174" s="156"/>
      <c r="B174" s="156"/>
      <c r="C174" s="242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</row>
    <row r="175" spans="1:14" s="243" customFormat="1" x14ac:dyDescent="0.2">
      <c r="A175" s="156"/>
      <c r="B175" s="156"/>
      <c r="C175" s="242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</row>
    <row r="176" spans="1:14" s="243" customFormat="1" x14ac:dyDescent="0.2">
      <c r="A176" s="156"/>
      <c r="B176" s="156"/>
      <c r="C176" s="242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</row>
    <row r="177" spans="1:14" s="243" customFormat="1" x14ac:dyDescent="0.2">
      <c r="A177" s="156"/>
      <c r="B177" s="156"/>
      <c r="C177" s="242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</row>
    <row r="178" spans="1:14" s="243" customFormat="1" x14ac:dyDescent="0.2">
      <c r="A178" s="156"/>
      <c r="B178" s="156"/>
      <c r="C178" s="242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</row>
    <row r="179" spans="1:14" s="243" customFormat="1" x14ac:dyDescent="0.2">
      <c r="A179" s="156"/>
      <c r="B179" s="156"/>
      <c r="C179" s="242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</row>
    <row r="180" spans="1:14" s="243" customFormat="1" x14ac:dyDescent="0.2">
      <c r="A180" s="156"/>
      <c r="B180" s="156"/>
      <c r="C180" s="242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</row>
    <row r="181" spans="1:14" s="243" customFormat="1" x14ac:dyDescent="0.2">
      <c r="A181" s="156"/>
      <c r="B181" s="156"/>
      <c r="C181" s="242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</row>
    <row r="182" spans="1:14" s="243" customFormat="1" x14ac:dyDescent="0.2">
      <c r="A182" s="156"/>
      <c r="B182" s="156"/>
      <c r="C182" s="242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</row>
    <row r="183" spans="1:14" s="243" customFormat="1" x14ac:dyDescent="0.2">
      <c r="A183" s="156"/>
      <c r="B183" s="156"/>
      <c r="C183" s="242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</row>
    <row r="184" spans="1:14" s="243" customFormat="1" x14ac:dyDescent="0.2">
      <c r="A184" s="156"/>
      <c r="B184" s="156"/>
      <c r="C184" s="242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</row>
  </sheetData>
  <sheetProtection algorithmName="SHA-512" hashValue="LbHtVxhHr9xMFpS0+qe4qaJhHFoTpDpk0lSnBhBFIYTIQFmhmelsb5ytk8c9TSYjz1oBQh9dFgOWn2rxD0a68Q==" saltValue="3RbjFKPwJCXAEiNq1E21iw==" spinCount="100000" sheet="1" objects="1" scenarios="1" selectLockedCells="1" selectUnlockedCells="1"/>
  <mergeCells count="10">
    <mergeCell ref="J69:L69"/>
    <mergeCell ref="J70:L70"/>
    <mergeCell ref="A2:O2"/>
    <mergeCell ref="A3:O3"/>
    <mergeCell ref="G8:N8"/>
    <mergeCell ref="D9:E9"/>
    <mergeCell ref="G9:H9"/>
    <mergeCell ref="I9:J9"/>
    <mergeCell ref="K9:L9"/>
    <mergeCell ref="M9:N9"/>
  </mergeCells>
  <pageMargins left="0" right="0.39370078740157483" top="0.19685039370078741" bottom="0" header="0.51181102362204722" footer="0.51181102362204722"/>
  <pageSetup paperSize="142" scale="8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84"/>
  <sheetViews>
    <sheetView topLeftCell="A50" zoomScale="85" zoomScaleNormal="85" zoomScaleSheetLayoutView="96" workbookViewId="0">
      <selection activeCell="N47" sqref="N47"/>
    </sheetView>
  </sheetViews>
  <sheetFormatPr defaultRowHeight="12.75" x14ac:dyDescent="0.2"/>
  <cols>
    <col min="1" max="1" width="10.7109375" style="80" customWidth="1"/>
    <col min="2" max="2" width="31.140625" style="80" customWidth="1"/>
    <col min="3" max="3" width="13.85546875" style="81" customWidth="1"/>
    <col min="4" max="4" width="7.7109375" style="80" customWidth="1"/>
    <col min="5" max="5" width="8" style="80" customWidth="1"/>
    <col min="6" max="6" width="17.7109375" style="80" customWidth="1"/>
    <col min="7" max="7" width="10.7109375" style="80" customWidth="1"/>
    <col min="8" max="8" width="15.7109375" style="80" customWidth="1"/>
    <col min="9" max="9" width="10.7109375" style="80" customWidth="1"/>
    <col min="10" max="10" width="15.7109375" style="80" customWidth="1"/>
    <col min="11" max="11" width="10.7109375" style="80" customWidth="1"/>
    <col min="12" max="12" width="15.7109375" style="80" customWidth="1"/>
    <col min="13" max="13" width="10.7109375" style="80" customWidth="1"/>
    <col min="14" max="14" width="15.5703125" style="80" customWidth="1"/>
    <col min="15" max="15" width="9.140625" style="68" hidden="1" customWidth="1"/>
    <col min="16" max="16" width="9.140625" style="68"/>
    <col min="17" max="17" width="14.28515625" style="68" customWidth="1"/>
    <col min="18" max="256" width="9.140625" style="68"/>
    <col min="257" max="257" width="10.7109375" style="68" customWidth="1"/>
    <col min="258" max="258" width="31.140625" style="68" customWidth="1"/>
    <col min="259" max="259" width="13.85546875" style="68" customWidth="1"/>
    <col min="260" max="260" width="7.7109375" style="68" customWidth="1"/>
    <col min="261" max="261" width="8" style="68" customWidth="1"/>
    <col min="262" max="262" width="17.7109375" style="68" customWidth="1"/>
    <col min="263" max="263" width="10.7109375" style="68" customWidth="1"/>
    <col min="264" max="264" width="15.7109375" style="68" customWidth="1"/>
    <col min="265" max="265" width="10.7109375" style="68" customWidth="1"/>
    <col min="266" max="266" width="15.7109375" style="68" customWidth="1"/>
    <col min="267" max="267" width="10.7109375" style="68" customWidth="1"/>
    <col min="268" max="268" width="15.7109375" style="68" customWidth="1"/>
    <col min="269" max="269" width="10.7109375" style="68" customWidth="1"/>
    <col min="270" max="270" width="15.5703125" style="68" customWidth="1"/>
    <col min="271" max="271" width="0" style="68" hidden="1" customWidth="1"/>
    <col min="272" max="272" width="9.140625" style="68"/>
    <col min="273" max="273" width="14.28515625" style="68" customWidth="1"/>
    <col min="274" max="512" width="9.140625" style="68"/>
    <col min="513" max="513" width="10.7109375" style="68" customWidth="1"/>
    <col min="514" max="514" width="31.140625" style="68" customWidth="1"/>
    <col min="515" max="515" width="13.85546875" style="68" customWidth="1"/>
    <col min="516" max="516" width="7.7109375" style="68" customWidth="1"/>
    <col min="517" max="517" width="8" style="68" customWidth="1"/>
    <col min="518" max="518" width="17.7109375" style="68" customWidth="1"/>
    <col min="519" max="519" width="10.7109375" style="68" customWidth="1"/>
    <col min="520" max="520" width="15.7109375" style="68" customWidth="1"/>
    <col min="521" max="521" width="10.7109375" style="68" customWidth="1"/>
    <col min="522" max="522" width="15.7109375" style="68" customWidth="1"/>
    <col min="523" max="523" width="10.7109375" style="68" customWidth="1"/>
    <col min="524" max="524" width="15.7109375" style="68" customWidth="1"/>
    <col min="525" max="525" width="10.7109375" style="68" customWidth="1"/>
    <col min="526" max="526" width="15.5703125" style="68" customWidth="1"/>
    <col min="527" max="527" width="0" style="68" hidden="1" customWidth="1"/>
    <col min="528" max="528" width="9.140625" style="68"/>
    <col min="529" max="529" width="14.28515625" style="68" customWidth="1"/>
    <col min="530" max="768" width="9.140625" style="68"/>
    <col min="769" max="769" width="10.7109375" style="68" customWidth="1"/>
    <col min="770" max="770" width="31.140625" style="68" customWidth="1"/>
    <col min="771" max="771" width="13.85546875" style="68" customWidth="1"/>
    <col min="772" max="772" width="7.7109375" style="68" customWidth="1"/>
    <col min="773" max="773" width="8" style="68" customWidth="1"/>
    <col min="774" max="774" width="17.7109375" style="68" customWidth="1"/>
    <col min="775" max="775" width="10.7109375" style="68" customWidth="1"/>
    <col min="776" max="776" width="15.7109375" style="68" customWidth="1"/>
    <col min="777" max="777" width="10.7109375" style="68" customWidth="1"/>
    <col min="778" max="778" width="15.7109375" style="68" customWidth="1"/>
    <col min="779" max="779" width="10.7109375" style="68" customWidth="1"/>
    <col min="780" max="780" width="15.7109375" style="68" customWidth="1"/>
    <col min="781" max="781" width="10.7109375" style="68" customWidth="1"/>
    <col min="782" max="782" width="15.5703125" style="68" customWidth="1"/>
    <col min="783" max="783" width="0" style="68" hidden="1" customWidth="1"/>
    <col min="784" max="784" width="9.140625" style="68"/>
    <col min="785" max="785" width="14.28515625" style="68" customWidth="1"/>
    <col min="786" max="1024" width="9.140625" style="68"/>
    <col min="1025" max="1025" width="10.7109375" style="68" customWidth="1"/>
    <col min="1026" max="1026" width="31.140625" style="68" customWidth="1"/>
    <col min="1027" max="1027" width="13.85546875" style="68" customWidth="1"/>
    <col min="1028" max="1028" width="7.7109375" style="68" customWidth="1"/>
    <col min="1029" max="1029" width="8" style="68" customWidth="1"/>
    <col min="1030" max="1030" width="17.7109375" style="68" customWidth="1"/>
    <col min="1031" max="1031" width="10.7109375" style="68" customWidth="1"/>
    <col min="1032" max="1032" width="15.7109375" style="68" customWidth="1"/>
    <col min="1033" max="1033" width="10.7109375" style="68" customWidth="1"/>
    <col min="1034" max="1034" width="15.7109375" style="68" customWidth="1"/>
    <col min="1035" max="1035" width="10.7109375" style="68" customWidth="1"/>
    <col min="1036" max="1036" width="15.7109375" style="68" customWidth="1"/>
    <col min="1037" max="1037" width="10.7109375" style="68" customWidth="1"/>
    <col min="1038" max="1038" width="15.5703125" style="68" customWidth="1"/>
    <col min="1039" max="1039" width="0" style="68" hidden="1" customWidth="1"/>
    <col min="1040" max="1040" width="9.140625" style="68"/>
    <col min="1041" max="1041" width="14.28515625" style="68" customWidth="1"/>
    <col min="1042" max="1280" width="9.140625" style="68"/>
    <col min="1281" max="1281" width="10.7109375" style="68" customWidth="1"/>
    <col min="1282" max="1282" width="31.140625" style="68" customWidth="1"/>
    <col min="1283" max="1283" width="13.85546875" style="68" customWidth="1"/>
    <col min="1284" max="1284" width="7.7109375" style="68" customWidth="1"/>
    <col min="1285" max="1285" width="8" style="68" customWidth="1"/>
    <col min="1286" max="1286" width="17.7109375" style="68" customWidth="1"/>
    <col min="1287" max="1287" width="10.7109375" style="68" customWidth="1"/>
    <col min="1288" max="1288" width="15.7109375" style="68" customWidth="1"/>
    <col min="1289" max="1289" width="10.7109375" style="68" customWidth="1"/>
    <col min="1290" max="1290" width="15.7109375" style="68" customWidth="1"/>
    <col min="1291" max="1291" width="10.7109375" style="68" customWidth="1"/>
    <col min="1292" max="1292" width="15.7109375" style="68" customWidth="1"/>
    <col min="1293" max="1293" width="10.7109375" style="68" customWidth="1"/>
    <col min="1294" max="1294" width="15.5703125" style="68" customWidth="1"/>
    <col min="1295" max="1295" width="0" style="68" hidden="1" customWidth="1"/>
    <col min="1296" max="1296" width="9.140625" style="68"/>
    <col min="1297" max="1297" width="14.28515625" style="68" customWidth="1"/>
    <col min="1298" max="1536" width="9.140625" style="68"/>
    <col min="1537" max="1537" width="10.7109375" style="68" customWidth="1"/>
    <col min="1538" max="1538" width="31.140625" style="68" customWidth="1"/>
    <col min="1539" max="1539" width="13.85546875" style="68" customWidth="1"/>
    <col min="1540" max="1540" width="7.7109375" style="68" customWidth="1"/>
    <col min="1541" max="1541" width="8" style="68" customWidth="1"/>
    <col min="1542" max="1542" width="17.7109375" style="68" customWidth="1"/>
    <col min="1543" max="1543" width="10.7109375" style="68" customWidth="1"/>
    <col min="1544" max="1544" width="15.7109375" style="68" customWidth="1"/>
    <col min="1545" max="1545" width="10.7109375" style="68" customWidth="1"/>
    <col min="1546" max="1546" width="15.7109375" style="68" customWidth="1"/>
    <col min="1547" max="1547" width="10.7109375" style="68" customWidth="1"/>
    <col min="1548" max="1548" width="15.7109375" style="68" customWidth="1"/>
    <col min="1549" max="1549" width="10.7109375" style="68" customWidth="1"/>
    <col min="1550" max="1550" width="15.5703125" style="68" customWidth="1"/>
    <col min="1551" max="1551" width="0" style="68" hidden="1" customWidth="1"/>
    <col min="1552" max="1552" width="9.140625" style="68"/>
    <col min="1553" max="1553" width="14.28515625" style="68" customWidth="1"/>
    <col min="1554" max="1792" width="9.140625" style="68"/>
    <col min="1793" max="1793" width="10.7109375" style="68" customWidth="1"/>
    <col min="1794" max="1794" width="31.140625" style="68" customWidth="1"/>
    <col min="1795" max="1795" width="13.85546875" style="68" customWidth="1"/>
    <col min="1796" max="1796" width="7.7109375" style="68" customWidth="1"/>
    <col min="1797" max="1797" width="8" style="68" customWidth="1"/>
    <col min="1798" max="1798" width="17.7109375" style="68" customWidth="1"/>
    <col min="1799" max="1799" width="10.7109375" style="68" customWidth="1"/>
    <col min="1800" max="1800" width="15.7109375" style="68" customWidth="1"/>
    <col min="1801" max="1801" width="10.7109375" style="68" customWidth="1"/>
    <col min="1802" max="1802" width="15.7109375" style="68" customWidth="1"/>
    <col min="1803" max="1803" width="10.7109375" style="68" customWidth="1"/>
    <col min="1804" max="1804" width="15.7109375" style="68" customWidth="1"/>
    <col min="1805" max="1805" width="10.7109375" style="68" customWidth="1"/>
    <col min="1806" max="1806" width="15.5703125" style="68" customWidth="1"/>
    <col min="1807" max="1807" width="0" style="68" hidden="1" customWidth="1"/>
    <col min="1808" max="1808" width="9.140625" style="68"/>
    <col min="1809" max="1809" width="14.28515625" style="68" customWidth="1"/>
    <col min="1810" max="2048" width="9.140625" style="68"/>
    <col min="2049" max="2049" width="10.7109375" style="68" customWidth="1"/>
    <col min="2050" max="2050" width="31.140625" style="68" customWidth="1"/>
    <col min="2051" max="2051" width="13.85546875" style="68" customWidth="1"/>
    <col min="2052" max="2052" width="7.7109375" style="68" customWidth="1"/>
    <col min="2053" max="2053" width="8" style="68" customWidth="1"/>
    <col min="2054" max="2054" width="17.7109375" style="68" customWidth="1"/>
    <col min="2055" max="2055" width="10.7109375" style="68" customWidth="1"/>
    <col min="2056" max="2056" width="15.7109375" style="68" customWidth="1"/>
    <col min="2057" max="2057" width="10.7109375" style="68" customWidth="1"/>
    <col min="2058" max="2058" width="15.7109375" style="68" customWidth="1"/>
    <col min="2059" max="2059" width="10.7109375" style="68" customWidth="1"/>
    <col min="2060" max="2060" width="15.7109375" style="68" customWidth="1"/>
    <col min="2061" max="2061" width="10.7109375" style="68" customWidth="1"/>
    <col min="2062" max="2062" width="15.5703125" style="68" customWidth="1"/>
    <col min="2063" max="2063" width="0" style="68" hidden="1" customWidth="1"/>
    <col min="2064" max="2064" width="9.140625" style="68"/>
    <col min="2065" max="2065" width="14.28515625" style="68" customWidth="1"/>
    <col min="2066" max="2304" width="9.140625" style="68"/>
    <col min="2305" max="2305" width="10.7109375" style="68" customWidth="1"/>
    <col min="2306" max="2306" width="31.140625" style="68" customWidth="1"/>
    <col min="2307" max="2307" width="13.85546875" style="68" customWidth="1"/>
    <col min="2308" max="2308" width="7.7109375" style="68" customWidth="1"/>
    <col min="2309" max="2309" width="8" style="68" customWidth="1"/>
    <col min="2310" max="2310" width="17.7109375" style="68" customWidth="1"/>
    <col min="2311" max="2311" width="10.7109375" style="68" customWidth="1"/>
    <col min="2312" max="2312" width="15.7109375" style="68" customWidth="1"/>
    <col min="2313" max="2313" width="10.7109375" style="68" customWidth="1"/>
    <col min="2314" max="2314" width="15.7109375" style="68" customWidth="1"/>
    <col min="2315" max="2315" width="10.7109375" style="68" customWidth="1"/>
    <col min="2316" max="2316" width="15.7109375" style="68" customWidth="1"/>
    <col min="2317" max="2317" width="10.7109375" style="68" customWidth="1"/>
    <col min="2318" max="2318" width="15.5703125" style="68" customWidth="1"/>
    <col min="2319" max="2319" width="0" style="68" hidden="1" customWidth="1"/>
    <col min="2320" max="2320" width="9.140625" style="68"/>
    <col min="2321" max="2321" width="14.28515625" style="68" customWidth="1"/>
    <col min="2322" max="2560" width="9.140625" style="68"/>
    <col min="2561" max="2561" width="10.7109375" style="68" customWidth="1"/>
    <col min="2562" max="2562" width="31.140625" style="68" customWidth="1"/>
    <col min="2563" max="2563" width="13.85546875" style="68" customWidth="1"/>
    <col min="2564" max="2564" width="7.7109375" style="68" customWidth="1"/>
    <col min="2565" max="2565" width="8" style="68" customWidth="1"/>
    <col min="2566" max="2566" width="17.7109375" style="68" customWidth="1"/>
    <col min="2567" max="2567" width="10.7109375" style="68" customWidth="1"/>
    <col min="2568" max="2568" width="15.7109375" style="68" customWidth="1"/>
    <col min="2569" max="2569" width="10.7109375" style="68" customWidth="1"/>
    <col min="2570" max="2570" width="15.7109375" style="68" customWidth="1"/>
    <col min="2571" max="2571" width="10.7109375" style="68" customWidth="1"/>
    <col min="2572" max="2572" width="15.7109375" style="68" customWidth="1"/>
    <col min="2573" max="2573" width="10.7109375" style="68" customWidth="1"/>
    <col min="2574" max="2574" width="15.5703125" style="68" customWidth="1"/>
    <col min="2575" max="2575" width="0" style="68" hidden="1" customWidth="1"/>
    <col min="2576" max="2576" width="9.140625" style="68"/>
    <col min="2577" max="2577" width="14.28515625" style="68" customWidth="1"/>
    <col min="2578" max="2816" width="9.140625" style="68"/>
    <col min="2817" max="2817" width="10.7109375" style="68" customWidth="1"/>
    <col min="2818" max="2818" width="31.140625" style="68" customWidth="1"/>
    <col min="2819" max="2819" width="13.85546875" style="68" customWidth="1"/>
    <col min="2820" max="2820" width="7.7109375" style="68" customWidth="1"/>
    <col min="2821" max="2821" width="8" style="68" customWidth="1"/>
    <col min="2822" max="2822" width="17.7109375" style="68" customWidth="1"/>
    <col min="2823" max="2823" width="10.7109375" style="68" customWidth="1"/>
    <col min="2824" max="2824" width="15.7109375" style="68" customWidth="1"/>
    <col min="2825" max="2825" width="10.7109375" style="68" customWidth="1"/>
    <col min="2826" max="2826" width="15.7109375" style="68" customWidth="1"/>
    <col min="2827" max="2827" width="10.7109375" style="68" customWidth="1"/>
    <col min="2828" max="2828" width="15.7109375" style="68" customWidth="1"/>
    <col min="2829" max="2829" width="10.7109375" style="68" customWidth="1"/>
    <col min="2830" max="2830" width="15.5703125" style="68" customWidth="1"/>
    <col min="2831" max="2831" width="0" style="68" hidden="1" customWidth="1"/>
    <col min="2832" max="2832" width="9.140625" style="68"/>
    <col min="2833" max="2833" width="14.28515625" style="68" customWidth="1"/>
    <col min="2834" max="3072" width="9.140625" style="68"/>
    <col min="3073" max="3073" width="10.7109375" style="68" customWidth="1"/>
    <col min="3074" max="3074" width="31.140625" style="68" customWidth="1"/>
    <col min="3075" max="3075" width="13.85546875" style="68" customWidth="1"/>
    <col min="3076" max="3076" width="7.7109375" style="68" customWidth="1"/>
    <col min="3077" max="3077" width="8" style="68" customWidth="1"/>
    <col min="3078" max="3078" width="17.7109375" style="68" customWidth="1"/>
    <col min="3079" max="3079" width="10.7109375" style="68" customWidth="1"/>
    <col min="3080" max="3080" width="15.7109375" style="68" customWidth="1"/>
    <col min="3081" max="3081" width="10.7109375" style="68" customWidth="1"/>
    <col min="3082" max="3082" width="15.7109375" style="68" customWidth="1"/>
    <col min="3083" max="3083" width="10.7109375" style="68" customWidth="1"/>
    <col min="3084" max="3084" width="15.7109375" style="68" customWidth="1"/>
    <col min="3085" max="3085" width="10.7109375" style="68" customWidth="1"/>
    <col min="3086" max="3086" width="15.5703125" style="68" customWidth="1"/>
    <col min="3087" max="3087" width="0" style="68" hidden="1" customWidth="1"/>
    <col min="3088" max="3088" width="9.140625" style="68"/>
    <col min="3089" max="3089" width="14.28515625" style="68" customWidth="1"/>
    <col min="3090" max="3328" width="9.140625" style="68"/>
    <col min="3329" max="3329" width="10.7109375" style="68" customWidth="1"/>
    <col min="3330" max="3330" width="31.140625" style="68" customWidth="1"/>
    <col min="3331" max="3331" width="13.85546875" style="68" customWidth="1"/>
    <col min="3332" max="3332" width="7.7109375" style="68" customWidth="1"/>
    <col min="3333" max="3333" width="8" style="68" customWidth="1"/>
    <col min="3334" max="3334" width="17.7109375" style="68" customWidth="1"/>
    <col min="3335" max="3335" width="10.7109375" style="68" customWidth="1"/>
    <col min="3336" max="3336" width="15.7109375" style="68" customWidth="1"/>
    <col min="3337" max="3337" width="10.7109375" style="68" customWidth="1"/>
    <col min="3338" max="3338" width="15.7109375" style="68" customWidth="1"/>
    <col min="3339" max="3339" width="10.7109375" style="68" customWidth="1"/>
    <col min="3340" max="3340" width="15.7109375" style="68" customWidth="1"/>
    <col min="3341" max="3341" width="10.7109375" style="68" customWidth="1"/>
    <col min="3342" max="3342" width="15.5703125" style="68" customWidth="1"/>
    <col min="3343" max="3343" width="0" style="68" hidden="1" customWidth="1"/>
    <col min="3344" max="3344" width="9.140625" style="68"/>
    <col min="3345" max="3345" width="14.28515625" style="68" customWidth="1"/>
    <col min="3346" max="3584" width="9.140625" style="68"/>
    <col min="3585" max="3585" width="10.7109375" style="68" customWidth="1"/>
    <col min="3586" max="3586" width="31.140625" style="68" customWidth="1"/>
    <col min="3587" max="3587" width="13.85546875" style="68" customWidth="1"/>
    <col min="3588" max="3588" width="7.7109375" style="68" customWidth="1"/>
    <col min="3589" max="3589" width="8" style="68" customWidth="1"/>
    <col min="3590" max="3590" width="17.7109375" style="68" customWidth="1"/>
    <col min="3591" max="3591" width="10.7109375" style="68" customWidth="1"/>
    <col min="3592" max="3592" width="15.7109375" style="68" customWidth="1"/>
    <col min="3593" max="3593" width="10.7109375" style="68" customWidth="1"/>
    <col min="3594" max="3594" width="15.7109375" style="68" customWidth="1"/>
    <col min="3595" max="3595" width="10.7109375" style="68" customWidth="1"/>
    <col min="3596" max="3596" width="15.7109375" style="68" customWidth="1"/>
    <col min="3597" max="3597" width="10.7109375" style="68" customWidth="1"/>
    <col min="3598" max="3598" width="15.5703125" style="68" customWidth="1"/>
    <col min="3599" max="3599" width="0" style="68" hidden="1" customWidth="1"/>
    <col min="3600" max="3600" width="9.140625" style="68"/>
    <col min="3601" max="3601" width="14.28515625" style="68" customWidth="1"/>
    <col min="3602" max="3840" width="9.140625" style="68"/>
    <col min="3841" max="3841" width="10.7109375" style="68" customWidth="1"/>
    <col min="3842" max="3842" width="31.140625" style="68" customWidth="1"/>
    <col min="3843" max="3843" width="13.85546875" style="68" customWidth="1"/>
    <col min="3844" max="3844" width="7.7109375" style="68" customWidth="1"/>
    <col min="3845" max="3845" width="8" style="68" customWidth="1"/>
    <col min="3846" max="3846" width="17.7109375" style="68" customWidth="1"/>
    <col min="3847" max="3847" width="10.7109375" style="68" customWidth="1"/>
    <col min="3848" max="3848" width="15.7109375" style="68" customWidth="1"/>
    <col min="3849" max="3849" width="10.7109375" style="68" customWidth="1"/>
    <col min="3850" max="3850" width="15.7109375" style="68" customWidth="1"/>
    <col min="3851" max="3851" width="10.7109375" style="68" customWidth="1"/>
    <col min="3852" max="3852" width="15.7109375" style="68" customWidth="1"/>
    <col min="3853" max="3853" width="10.7109375" style="68" customWidth="1"/>
    <col min="3854" max="3854" width="15.5703125" style="68" customWidth="1"/>
    <col min="3855" max="3855" width="0" style="68" hidden="1" customWidth="1"/>
    <col min="3856" max="3856" width="9.140625" style="68"/>
    <col min="3857" max="3857" width="14.28515625" style="68" customWidth="1"/>
    <col min="3858" max="4096" width="9.140625" style="68"/>
    <col min="4097" max="4097" width="10.7109375" style="68" customWidth="1"/>
    <col min="4098" max="4098" width="31.140625" style="68" customWidth="1"/>
    <col min="4099" max="4099" width="13.85546875" style="68" customWidth="1"/>
    <col min="4100" max="4100" width="7.7109375" style="68" customWidth="1"/>
    <col min="4101" max="4101" width="8" style="68" customWidth="1"/>
    <col min="4102" max="4102" width="17.7109375" style="68" customWidth="1"/>
    <col min="4103" max="4103" width="10.7109375" style="68" customWidth="1"/>
    <col min="4104" max="4104" width="15.7109375" style="68" customWidth="1"/>
    <col min="4105" max="4105" width="10.7109375" style="68" customWidth="1"/>
    <col min="4106" max="4106" width="15.7109375" style="68" customWidth="1"/>
    <col min="4107" max="4107" width="10.7109375" style="68" customWidth="1"/>
    <col min="4108" max="4108" width="15.7109375" style="68" customWidth="1"/>
    <col min="4109" max="4109" width="10.7109375" style="68" customWidth="1"/>
    <col min="4110" max="4110" width="15.5703125" style="68" customWidth="1"/>
    <col min="4111" max="4111" width="0" style="68" hidden="1" customWidth="1"/>
    <col min="4112" max="4112" width="9.140625" style="68"/>
    <col min="4113" max="4113" width="14.28515625" style="68" customWidth="1"/>
    <col min="4114" max="4352" width="9.140625" style="68"/>
    <col min="4353" max="4353" width="10.7109375" style="68" customWidth="1"/>
    <col min="4354" max="4354" width="31.140625" style="68" customWidth="1"/>
    <col min="4355" max="4355" width="13.85546875" style="68" customWidth="1"/>
    <col min="4356" max="4356" width="7.7109375" style="68" customWidth="1"/>
    <col min="4357" max="4357" width="8" style="68" customWidth="1"/>
    <col min="4358" max="4358" width="17.7109375" style="68" customWidth="1"/>
    <col min="4359" max="4359" width="10.7109375" style="68" customWidth="1"/>
    <col min="4360" max="4360" width="15.7109375" style="68" customWidth="1"/>
    <col min="4361" max="4361" width="10.7109375" style="68" customWidth="1"/>
    <col min="4362" max="4362" width="15.7109375" style="68" customWidth="1"/>
    <col min="4363" max="4363" width="10.7109375" style="68" customWidth="1"/>
    <col min="4364" max="4364" width="15.7109375" style="68" customWidth="1"/>
    <col min="4365" max="4365" width="10.7109375" style="68" customWidth="1"/>
    <col min="4366" max="4366" width="15.5703125" style="68" customWidth="1"/>
    <col min="4367" max="4367" width="0" style="68" hidden="1" customWidth="1"/>
    <col min="4368" max="4368" width="9.140625" style="68"/>
    <col min="4369" max="4369" width="14.28515625" style="68" customWidth="1"/>
    <col min="4370" max="4608" width="9.140625" style="68"/>
    <col min="4609" max="4609" width="10.7109375" style="68" customWidth="1"/>
    <col min="4610" max="4610" width="31.140625" style="68" customWidth="1"/>
    <col min="4611" max="4611" width="13.85546875" style="68" customWidth="1"/>
    <col min="4612" max="4612" width="7.7109375" style="68" customWidth="1"/>
    <col min="4613" max="4613" width="8" style="68" customWidth="1"/>
    <col min="4614" max="4614" width="17.7109375" style="68" customWidth="1"/>
    <col min="4615" max="4615" width="10.7109375" style="68" customWidth="1"/>
    <col min="4616" max="4616" width="15.7109375" style="68" customWidth="1"/>
    <col min="4617" max="4617" width="10.7109375" style="68" customWidth="1"/>
    <col min="4618" max="4618" width="15.7109375" style="68" customWidth="1"/>
    <col min="4619" max="4619" width="10.7109375" style="68" customWidth="1"/>
    <col min="4620" max="4620" width="15.7109375" style="68" customWidth="1"/>
    <col min="4621" max="4621" width="10.7109375" style="68" customWidth="1"/>
    <col min="4622" max="4622" width="15.5703125" style="68" customWidth="1"/>
    <col min="4623" max="4623" width="0" style="68" hidden="1" customWidth="1"/>
    <col min="4624" max="4624" width="9.140625" style="68"/>
    <col min="4625" max="4625" width="14.28515625" style="68" customWidth="1"/>
    <col min="4626" max="4864" width="9.140625" style="68"/>
    <col min="4865" max="4865" width="10.7109375" style="68" customWidth="1"/>
    <col min="4866" max="4866" width="31.140625" style="68" customWidth="1"/>
    <col min="4867" max="4867" width="13.85546875" style="68" customWidth="1"/>
    <col min="4868" max="4868" width="7.7109375" style="68" customWidth="1"/>
    <col min="4869" max="4869" width="8" style="68" customWidth="1"/>
    <col min="4870" max="4870" width="17.7109375" style="68" customWidth="1"/>
    <col min="4871" max="4871" width="10.7109375" style="68" customWidth="1"/>
    <col min="4872" max="4872" width="15.7109375" style="68" customWidth="1"/>
    <col min="4873" max="4873" width="10.7109375" style="68" customWidth="1"/>
    <col min="4874" max="4874" width="15.7109375" style="68" customWidth="1"/>
    <col min="4875" max="4875" width="10.7109375" style="68" customWidth="1"/>
    <col min="4876" max="4876" width="15.7109375" style="68" customWidth="1"/>
    <col min="4877" max="4877" width="10.7109375" style="68" customWidth="1"/>
    <col min="4878" max="4878" width="15.5703125" style="68" customWidth="1"/>
    <col min="4879" max="4879" width="0" style="68" hidden="1" customWidth="1"/>
    <col min="4880" max="4880" width="9.140625" style="68"/>
    <col min="4881" max="4881" width="14.28515625" style="68" customWidth="1"/>
    <col min="4882" max="5120" width="9.140625" style="68"/>
    <col min="5121" max="5121" width="10.7109375" style="68" customWidth="1"/>
    <col min="5122" max="5122" width="31.140625" style="68" customWidth="1"/>
    <col min="5123" max="5123" width="13.85546875" style="68" customWidth="1"/>
    <col min="5124" max="5124" width="7.7109375" style="68" customWidth="1"/>
    <col min="5125" max="5125" width="8" style="68" customWidth="1"/>
    <col min="5126" max="5126" width="17.7109375" style="68" customWidth="1"/>
    <col min="5127" max="5127" width="10.7109375" style="68" customWidth="1"/>
    <col min="5128" max="5128" width="15.7109375" style="68" customWidth="1"/>
    <col min="5129" max="5129" width="10.7109375" style="68" customWidth="1"/>
    <col min="5130" max="5130" width="15.7109375" style="68" customWidth="1"/>
    <col min="5131" max="5131" width="10.7109375" style="68" customWidth="1"/>
    <col min="5132" max="5132" width="15.7109375" style="68" customWidth="1"/>
    <col min="5133" max="5133" width="10.7109375" style="68" customWidth="1"/>
    <col min="5134" max="5134" width="15.5703125" style="68" customWidth="1"/>
    <col min="5135" max="5135" width="0" style="68" hidden="1" customWidth="1"/>
    <col min="5136" max="5136" width="9.140625" style="68"/>
    <col min="5137" max="5137" width="14.28515625" style="68" customWidth="1"/>
    <col min="5138" max="5376" width="9.140625" style="68"/>
    <col min="5377" max="5377" width="10.7109375" style="68" customWidth="1"/>
    <col min="5378" max="5378" width="31.140625" style="68" customWidth="1"/>
    <col min="5379" max="5379" width="13.85546875" style="68" customWidth="1"/>
    <col min="5380" max="5380" width="7.7109375" style="68" customWidth="1"/>
    <col min="5381" max="5381" width="8" style="68" customWidth="1"/>
    <col min="5382" max="5382" width="17.7109375" style="68" customWidth="1"/>
    <col min="5383" max="5383" width="10.7109375" style="68" customWidth="1"/>
    <col min="5384" max="5384" width="15.7109375" style="68" customWidth="1"/>
    <col min="5385" max="5385" width="10.7109375" style="68" customWidth="1"/>
    <col min="5386" max="5386" width="15.7109375" style="68" customWidth="1"/>
    <col min="5387" max="5387" width="10.7109375" style="68" customWidth="1"/>
    <col min="5388" max="5388" width="15.7109375" style="68" customWidth="1"/>
    <col min="5389" max="5389" width="10.7109375" style="68" customWidth="1"/>
    <col min="5390" max="5390" width="15.5703125" style="68" customWidth="1"/>
    <col min="5391" max="5391" width="0" style="68" hidden="1" customWidth="1"/>
    <col min="5392" max="5392" width="9.140625" style="68"/>
    <col min="5393" max="5393" width="14.28515625" style="68" customWidth="1"/>
    <col min="5394" max="5632" width="9.140625" style="68"/>
    <col min="5633" max="5633" width="10.7109375" style="68" customWidth="1"/>
    <col min="5634" max="5634" width="31.140625" style="68" customWidth="1"/>
    <col min="5635" max="5635" width="13.85546875" style="68" customWidth="1"/>
    <col min="5636" max="5636" width="7.7109375" style="68" customWidth="1"/>
    <col min="5637" max="5637" width="8" style="68" customWidth="1"/>
    <col min="5638" max="5638" width="17.7109375" style="68" customWidth="1"/>
    <col min="5639" max="5639" width="10.7109375" style="68" customWidth="1"/>
    <col min="5640" max="5640" width="15.7109375" style="68" customWidth="1"/>
    <col min="5641" max="5641" width="10.7109375" style="68" customWidth="1"/>
    <col min="5642" max="5642" width="15.7109375" style="68" customWidth="1"/>
    <col min="5643" max="5643" width="10.7109375" style="68" customWidth="1"/>
    <col min="5644" max="5644" width="15.7109375" style="68" customWidth="1"/>
    <col min="5645" max="5645" width="10.7109375" style="68" customWidth="1"/>
    <col min="5646" max="5646" width="15.5703125" style="68" customWidth="1"/>
    <col min="5647" max="5647" width="0" style="68" hidden="1" customWidth="1"/>
    <col min="5648" max="5648" width="9.140625" style="68"/>
    <col min="5649" max="5649" width="14.28515625" style="68" customWidth="1"/>
    <col min="5650" max="5888" width="9.140625" style="68"/>
    <col min="5889" max="5889" width="10.7109375" style="68" customWidth="1"/>
    <col min="5890" max="5890" width="31.140625" style="68" customWidth="1"/>
    <col min="5891" max="5891" width="13.85546875" style="68" customWidth="1"/>
    <col min="5892" max="5892" width="7.7109375" style="68" customWidth="1"/>
    <col min="5893" max="5893" width="8" style="68" customWidth="1"/>
    <col min="5894" max="5894" width="17.7109375" style="68" customWidth="1"/>
    <col min="5895" max="5895" width="10.7109375" style="68" customWidth="1"/>
    <col min="5896" max="5896" width="15.7109375" style="68" customWidth="1"/>
    <col min="5897" max="5897" width="10.7109375" style="68" customWidth="1"/>
    <col min="5898" max="5898" width="15.7109375" style="68" customWidth="1"/>
    <col min="5899" max="5899" width="10.7109375" style="68" customWidth="1"/>
    <col min="5900" max="5900" width="15.7109375" style="68" customWidth="1"/>
    <col min="5901" max="5901" width="10.7109375" style="68" customWidth="1"/>
    <col min="5902" max="5902" width="15.5703125" style="68" customWidth="1"/>
    <col min="5903" max="5903" width="0" style="68" hidden="1" customWidth="1"/>
    <col min="5904" max="5904" width="9.140625" style="68"/>
    <col min="5905" max="5905" width="14.28515625" style="68" customWidth="1"/>
    <col min="5906" max="6144" width="9.140625" style="68"/>
    <col min="6145" max="6145" width="10.7109375" style="68" customWidth="1"/>
    <col min="6146" max="6146" width="31.140625" style="68" customWidth="1"/>
    <col min="6147" max="6147" width="13.85546875" style="68" customWidth="1"/>
    <col min="6148" max="6148" width="7.7109375" style="68" customWidth="1"/>
    <col min="6149" max="6149" width="8" style="68" customWidth="1"/>
    <col min="6150" max="6150" width="17.7109375" style="68" customWidth="1"/>
    <col min="6151" max="6151" width="10.7109375" style="68" customWidth="1"/>
    <col min="6152" max="6152" width="15.7109375" style="68" customWidth="1"/>
    <col min="6153" max="6153" width="10.7109375" style="68" customWidth="1"/>
    <col min="6154" max="6154" width="15.7109375" style="68" customWidth="1"/>
    <col min="6155" max="6155" width="10.7109375" style="68" customWidth="1"/>
    <col min="6156" max="6156" width="15.7109375" style="68" customWidth="1"/>
    <col min="6157" max="6157" width="10.7109375" style="68" customWidth="1"/>
    <col min="6158" max="6158" width="15.5703125" style="68" customWidth="1"/>
    <col min="6159" max="6159" width="0" style="68" hidden="1" customWidth="1"/>
    <col min="6160" max="6160" width="9.140625" style="68"/>
    <col min="6161" max="6161" width="14.28515625" style="68" customWidth="1"/>
    <col min="6162" max="6400" width="9.140625" style="68"/>
    <col min="6401" max="6401" width="10.7109375" style="68" customWidth="1"/>
    <col min="6402" max="6402" width="31.140625" style="68" customWidth="1"/>
    <col min="6403" max="6403" width="13.85546875" style="68" customWidth="1"/>
    <col min="6404" max="6404" width="7.7109375" style="68" customWidth="1"/>
    <col min="6405" max="6405" width="8" style="68" customWidth="1"/>
    <col min="6406" max="6406" width="17.7109375" style="68" customWidth="1"/>
    <col min="6407" max="6407" width="10.7109375" style="68" customWidth="1"/>
    <col min="6408" max="6408" width="15.7109375" style="68" customWidth="1"/>
    <col min="6409" max="6409" width="10.7109375" style="68" customWidth="1"/>
    <col min="6410" max="6410" width="15.7109375" style="68" customWidth="1"/>
    <col min="6411" max="6411" width="10.7109375" style="68" customWidth="1"/>
    <col min="6412" max="6412" width="15.7109375" style="68" customWidth="1"/>
    <col min="6413" max="6413" width="10.7109375" style="68" customWidth="1"/>
    <col min="6414" max="6414" width="15.5703125" style="68" customWidth="1"/>
    <col min="6415" max="6415" width="0" style="68" hidden="1" customWidth="1"/>
    <col min="6416" max="6416" width="9.140625" style="68"/>
    <col min="6417" max="6417" width="14.28515625" style="68" customWidth="1"/>
    <col min="6418" max="6656" width="9.140625" style="68"/>
    <col min="6657" max="6657" width="10.7109375" style="68" customWidth="1"/>
    <col min="6658" max="6658" width="31.140625" style="68" customWidth="1"/>
    <col min="6659" max="6659" width="13.85546875" style="68" customWidth="1"/>
    <col min="6660" max="6660" width="7.7109375" style="68" customWidth="1"/>
    <col min="6661" max="6661" width="8" style="68" customWidth="1"/>
    <col min="6662" max="6662" width="17.7109375" style="68" customWidth="1"/>
    <col min="6663" max="6663" width="10.7109375" style="68" customWidth="1"/>
    <col min="6664" max="6664" width="15.7109375" style="68" customWidth="1"/>
    <col min="6665" max="6665" width="10.7109375" style="68" customWidth="1"/>
    <col min="6666" max="6666" width="15.7109375" style="68" customWidth="1"/>
    <col min="6667" max="6667" width="10.7109375" style="68" customWidth="1"/>
    <col min="6668" max="6668" width="15.7109375" style="68" customWidth="1"/>
    <col min="6669" max="6669" width="10.7109375" style="68" customWidth="1"/>
    <col min="6670" max="6670" width="15.5703125" style="68" customWidth="1"/>
    <col min="6671" max="6671" width="0" style="68" hidden="1" customWidth="1"/>
    <col min="6672" max="6672" width="9.140625" style="68"/>
    <col min="6673" max="6673" width="14.28515625" style="68" customWidth="1"/>
    <col min="6674" max="6912" width="9.140625" style="68"/>
    <col min="6913" max="6913" width="10.7109375" style="68" customWidth="1"/>
    <col min="6914" max="6914" width="31.140625" style="68" customWidth="1"/>
    <col min="6915" max="6915" width="13.85546875" style="68" customWidth="1"/>
    <col min="6916" max="6916" width="7.7109375" style="68" customWidth="1"/>
    <col min="6917" max="6917" width="8" style="68" customWidth="1"/>
    <col min="6918" max="6918" width="17.7109375" style="68" customWidth="1"/>
    <col min="6919" max="6919" width="10.7109375" style="68" customWidth="1"/>
    <col min="6920" max="6920" width="15.7109375" style="68" customWidth="1"/>
    <col min="6921" max="6921" width="10.7109375" style="68" customWidth="1"/>
    <col min="6922" max="6922" width="15.7109375" style="68" customWidth="1"/>
    <col min="6923" max="6923" width="10.7109375" style="68" customWidth="1"/>
    <col min="6924" max="6924" width="15.7109375" style="68" customWidth="1"/>
    <col min="6925" max="6925" width="10.7109375" style="68" customWidth="1"/>
    <col min="6926" max="6926" width="15.5703125" style="68" customWidth="1"/>
    <col min="6927" max="6927" width="0" style="68" hidden="1" customWidth="1"/>
    <col min="6928" max="6928" width="9.140625" style="68"/>
    <col min="6929" max="6929" width="14.28515625" style="68" customWidth="1"/>
    <col min="6930" max="7168" width="9.140625" style="68"/>
    <col min="7169" max="7169" width="10.7109375" style="68" customWidth="1"/>
    <col min="7170" max="7170" width="31.140625" style="68" customWidth="1"/>
    <col min="7171" max="7171" width="13.85546875" style="68" customWidth="1"/>
    <col min="7172" max="7172" width="7.7109375" style="68" customWidth="1"/>
    <col min="7173" max="7173" width="8" style="68" customWidth="1"/>
    <col min="7174" max="7174" width="17.7109375" style="68" customWidth="1"/>
    <col min="7175" max="7175" width="10.7109375" style="68" customWidth="1"/>
    <col min="7176" max="7176" width="15.7109375" style="68" customWidth="1"/>
    <col min="7177" max="7177" width="10.7109375" style="68" customWidth="1"/>
    <col min="7178" max="7178" width="15.7109375" style="68" customWidth="1"/>
    <col min="7179" max="7179" width="10.7109375" style="68" customWidth="1"/>
    <col min="7180" max="7180" width="15.7109375" style="68" customWidth="1"/>
    <col min="7181" max="7181" width="10.7109375" style="68" customWidth="1"/>
    <col min="7182" max="7182" width="15.5703125" style="68" customWidth="1"/>
    <col min="7183" max="7183" width="0" style="68" hidden="1" customWidth="1"/>
    <col min="7184" max="7184" width="9.140625" style="68"/>
    <col min="7185" max="7185" width="14.28515625" style="68" customWidth="1"/>
    <col min="7186" max="7424" width="9.140625" style="68"/>
    <col min="7425" max="7425" width="10.7109375" style="68" customWidth="1"/>
    <col min="7426" max="7426" width="31.140625" style="68" customWidth="1"/>
    <col min="7427" max="7427" width="13.85546875" style="68" customWidth="1"/>
    <col min="7428" max="7428" width="7.7109375" style="68" customWidth="1"/>
    <col min="7429" max="7429" width="8" style="68" customWidth="1"/>
    <col min="7430" max="7430" width="17.7109375" style="68" customWidth="1"/>
    <col min="7431" max="7431" width="10.7109375" style="68" customWidth="1"/>
    <col min="7432" max="7432" width="15.7109375" style="68" customWidth="1"/>
    <col min="7433" max="7433" width="10.7109375" style="68" customWidth="1"/>
    <col min="7434" max="7434" width="15.7109375" style="68" customWidth="1"/>
    <col min="7435" max="7435" width="10.7109375" style="68" customWidth="1"/>
    <col min="7436" max="7436" width="15.7109375" style="68" customWidth="1"/>
    <col min="7437" max="7437" width="10.7109375" style="68" customWidth="1"/>
    <col min="7438" max="7438" width="15.5703125" style="68" customWidth="1"/>
    <col min="7439" max="7439" width="0" style="68" hidden="1" customWidth="1"/>
    <col min="7440" max="7440" width="9.140625" style="68"/>
    <col min="7441" max="7441" width="14.28515625" style="68" customWidth="1"/>
    <col min="7442" max="7680" width="9.140625" style="68"/>
    <col min="7681" max="7681" width="10.7109375" style="68" customWidth="1"/>
    <col min="7682" max="7682" width="31.140625" style="68" customWidth="1"/>
    <col min="7683" max="7683" width="13.85546875" style="68" customWidth="1"/>
    <col min="7684" max="7684" width="7.7109375" style="68" customWidth="1"/>
    <col min="7685" max="7685" width="8" style="68" customWidth="1"/>
    <col min="7686" max="7686" width="17.7109375" style="68" customWidth="1"/>
    <col min="7687" max="7687" width="10.7109375" style="68" customWidth="1"/>
    <col min="7688" max="7688" width="15.7109375" style="68" customWidth="1"/>
    <col min="7689" max="7689" width="10.7109375" style="68" customWidth="1"/>
    <col min="7690" max="7690" width="15.7109375" style="68" customWidth="1"/>
    <col min="7691" max="7691" width="10.7109375" style="68" customWidth="1"/>
    <col min="7692" max="7692" width="15.7109375" style="68" customWidth="1"/>
    <col min="7693" max="7693" width="10.7109375" style="68" customWidth="1"/>
    <col min="7694" max="7694" width="15.5703125" style="68" customWidth="1"/>
    <col min="7695" max="7695" width="0" style="68" hidden="1" customWidth="1"/>
    <col min="7696" max="7696" width="9.140625" style="68"/>
    <col min="7697" max="7697" width="14.28515625" style="68" customWidth="1"/>
    <col min="7698" max="7936" width="9.140625" style="68"/>
    <col min="7937" max="7937" width="10.7109375" style="68" customWidth="1"/>
    <col min="7938" max="7938" width="31.140625" style="68" customWidth="1"/>
    <col min="7939" max="7939" width="13.85546875" style="68" customWidth="1"/>
    <col min="7940" max="7940" width="7.7109375" style="68" customWidth="1"/>
    <col min="7941" max="7941" width="8" style="68" customWidth="1"/>
    <col min="7942" max="7942" width="17.7109375" style="68" customWidth="1"/>
    <col min="7943" max="7943" width="10.7109375" style="68" customWidth="1"/>
    <col min="7944" max="7944" width="15.7109375" style="68" customWidth="1"/>
    <col min="7945" max="7945" width="10.7109375" style="68" customWidth="1"/>
    <col min="7946" max="7946" width="15.7109375" style="68" customWidth="1"/>
    <col min="7947" max="7947" width="10.7109375" style="68" customWidth="1"/>
    <col min="7948" max="7948" width="15.7109375" style="68" customWidth="1"/>
    <col min="7949" max="7949" width="10.7109375" style="68" customWidth="1"/>
    <col min="7950" max="7950" width="15.5703125" style="68" customWidth="1"/>
    <col min="7951" max="7951" width="0" style="68" hidden="1" customWidth="1"/>
    <col min="7952" max="7952" width="9.140625" style="68"/>
    <col min="7953" max="7953" width="14.28515625" style="68" customWidth="1"/>
    <col min="7954" max="8192" width="9.140625" style="68"/>
    <col min="8193" max="8193" width="10.7109375" style="68" customWidth="1"/>
    <col min="8194" max="8194" width="31.140625" style="68" customWidth="1"/>
    <col min="8195" max="8195" width="13.85546875" style="68" customWidth="1"/>
    <col min="8196" max="8196" width="7.7109375" style="68" customWidth="1"/>
    <col min="8197" max="8197" width="8" style="68" customWidth="1"/>
    <col min="8198" max="8198" width="17.7109375" style="68" customWidth="1"/>
    <col min="8199" max="8199" width="10.7109375" style="68" customWidth="1"/>
    <col min="8200" max="8200" width="15.7109375" style="68" customWidth="1"/>
    <col min="8201" max="8201" width="10.7109375" style="68" customWidth="1"/>
    <col min="8202" max="8202" width="15.7109375" style="68" customWidth="1"/>
    <col min="8203" max="8203" width="10.7109375" style="68" customWidth="1"/>
    <col min="8204" max="8204" width="15.7109375" style="68" customWidth="1"/>
    <col min="8205" max="8205" width="10.7109375" style="68" customWidth="1"/>
    <col min="8206" max="8206" width="15.5703125" style="68" customWidth="1"/>
    <col min="8207" max="8207" width="0" style="68" hidden="1" customWidth="1"/>
    <col min="8208" max="8208" width="9.140625" style="68"/>
    <col min="8209" max="8209" width="14.28515625" style="68" customWidth="1"/>
    <col min="8210" max="8448" width="9.140625" style="68"/>
    <col min="8449" max="8449" width="10.7109375" style="68" customWidth="1"/>
    <col min="8450" max="8450" width="31.140625" style="68" customWidth="1"/>
    <col min="8451" max="8451" width="13.85546875" style="68" customWidth="1"/>
    <col min="8452" max="8452" width="7.7109375" style="68" customWidth="1"/>
    <col min="8453" max="8453" width="8" style="68" customWidth="1"/>
    <col min="8454" max="8454" width="17.7109375" style="68" customWidth="1"/>
    <col min="8455" max="8455" width="10.7109375" style="68" customWidth="1"/>
    <col min="8456" max="8456" width="15.7109375" style="68" customWidth="1"/>
    <col min="8457" max="8457" width="10.7109375" style="68" customWidth="1"/>
    <col min="8458" max="8458" width="15.7109375" style="68" customWidth="1"/>
    <col min="8459" max="8459" width="10.7109375" style="68" customWidth="1"/>
    <col min="8460" max="8460" width="15.7109375" style="68" customWidth="1"/>
    <col min="8461" max="8461" width="10.7109375" style="68" customWidth="1"/>
    <col min="8462" max="8462" width="15.5703125" style="68" customWidth="1"/>
    <col min="8463" max="8463" width="0" style="68" hidden="1" customWidth="1"/>
    <col min="8464" max="8464" width="9.140625" style="68"/>
    <col min="8465" max="8465" width="14.28515625" style="68" customWidth="1"/>
    <col min="8466" max="8704" width="9.140625" style="68"/>
    <col min="8705" max="8705" width="10.7109375" style="68" customWidth="1"/>
    <col min="8706" max="8706" width="31.140625" style="68" customWidth="1"/>
    <col min="8707" max="8707" width="13.85546875" style="68" customWidth="1"/>
    <col min="8708" max="8708" width="7.7109375" style="68" customWidth="1"/>
    <col min="8709" max="8709" width="8" style="68" customWidth="1"/>
    <col min="8710" max="8710" width="17.7109375" style="68" customWidth="1"/>
    <col min="8711" max="8711" width="10.7109375" style="68" customWidth="1"/>
    <col min="8712" max="8712" width="15.7109375" style="68" customWidth="1"/>
    <col min="8713" max="8713" width="10.7109375" style="68" customWidth="1"/>
    <col min="8714" max="8714" width="15.7109375" style="68" customWidth="1"/>
    <col min="8715" max="8715" width="10.7109375" style="68" customWidth="1"/>
    <col min="8716" max="8716" width="15.7109375" style="68" customWidth="1"/>
    <col min="8717" max="8717" width="10.7109375" style="68" customWidth="1"/>
    <col min="8718" max="8718" width="15.5703125" style="68" customWidth="1"/>
    <col min="8719" max="8719" width="0" style="68" hidden="1" customWidth="1"/>
    <col min="8720" max="8720" width="9.140625" style="68"/>
    <col min="8721" max="8721" width="14.28515625" style="68" customWidth="1"/>
    <col min="8722" max="8960" width="9.140625" style="68"/>
    <col min="8961" max="8961" width="10.7109375" style="68" customWidth="1"/>
    <col min="8962" max="8962" width="31.140625" style="68" customWidth="1"/>
    <col min="8963" max="8963" width="13.85546875" style="68" customWidth="1"/>
    <col min="8964" max="8964" width="7.7109375" style="68" customWidth="1"/>
    <col min="8965" max="8965" width="8" style="68" customWidth="1"/>
    <col min="8966" max="8966" width="17.7109375" style="68" customWidth="1"/>
    <col min="8967" max="8967" width="10.7109375" style="68" customWidth="1"/>
    <col min="8968" max="8968" width="15.7109375" style="68" customWidth="1"/>
    <col min="8969" max="8969" width="10.7109375" style="68" customWidth="1"/>
    <col min="8970" max="8970" width="15.7109375" style="68" customWidth="1"/>
    <col min="8971" max="8971" width="10.7109375" style="68" customWidth="1"/>
    <col min="8972" max="8972" width="15.7109375" style="68" customWidth="1"/>
    <col min="8973" max="8973" width="10.7109375" style="68" customWidth="1"/>
    <col min="8974" max="8974" width="15.5703125" style="68" customWidth="1"/>
    <col min="8975" max="8975" width="0" style="68" hidden="1" customWidth="1"/>
    <col min="8976" max="8976" width="9.140625" style="68"/>
    <col min="8977" max="8977" width="14.28515625" style="68" customWidth="1"/>
    <col min="8978" max="9216" width="9.140625" style="68"/>
    <col min="9217" max="9217" width="10.7109375" style="68" customWidth="1"/>
    <col min="9218" max="9218" width="31.140625" style="68" customWidth="1"/>
    <col min="9219" max="9219" width="13.85546875" style="68" customWidth="1"/>
    <col min="9220" max="9220" width="7.7109375" style="68" customWidth="1"/>
    <col min="9221" max="9221" width="8" style="68" customWidth="1"/>
    <col min="9222" max="9222" width="17.7109375" style="68" customWidth="1"/>
    <col min="9223" max="9223" width="10.7109375" style="68" customWidth="1"/>
    <col min="9224" max="9224" width="15.7109375" style="68" customWidth="1"/>
    <col min="9225" max="9225" width="10.7109375" style="68" customWidth="1"/>
    <col min="9226" max="9226" width="15.7109375" style="68" customWidth="1"/>
    <col min="9227" max="9227" width="10.7109375" style="68" customWidth="1"/>
    <col min="9228" max="9228" width="15.7109375" style="68" customWidth="1"/>
    <col min="9229" max="9229" width="10.7109375" style="68" customWidth="1"/>
    <col min="9230" max="9230" width="15.5703125" style="68" customWidth="1"/>
    <col min="9231" max="9231" width="0" style="68" hidden="1" customWidth="1"/>
    <col min="9232" max="9232" width="9.140625" style="68"/>
    <col min="9233" max="9233" width="14.28515625" style="68" customWidth="1"/>
    <col min="9234" max="9472" width="9.140625" style="68"/>
    <col min="9473" max="9473" width="10.7109375" style="68" customWidth="1"/>
    <col min="9474" max="9474" width="31.140625" style="68" customWidth="1"/>
    <col min="9475" max="9475" width="13.85546875" style="68" customWidth="1"/>
    <col min="9476" max="9476" width="7.7109375" style="68" customWidth="1"/>
    <col min="9477" max="9477" width="8" style="68" customWidth="1"/>
    <col min="9478" max="9478" width="17.7109375" style="68" customWidth="1"/>
    <col min="9479" max="9479" width="10.7109375" style="68" customWidth="1"/>
    <col min="9480" max="9480" width="15.7109375" style="68" customWidth="1"/>
    <col min="9481" max="9481" width="10.7109375" style="68" customWidth="1"/>
    <col min="9482" max="9482" width="15.7109375" style="68" customWidth="1"/>
    <col min="9483" max="9483" width="10.7109375" style="68" customWidth="1"/>
    <col min="9484" max="9484" width="15.7109375" style="68" customWidth="1"/>
    <col min="9485" max="9485" width="10.7109375" style="68" customWidth="1"/>
    <col min="9486" max="9486" width="15.5703125" style="68" customWidth="1"/>
    <col min="9487" max="9487" width="0" style="68" hidden="1" customWidth="1"/>
    <col min="9488" max="9488" width="9.140625" style="68"/>
    <col min="9489" max="9489" width="14.28515625" style="68" customWidth="1"/>
    <col min="9490" max="9728" width="9.140625" style="68"/>
    <col min="9729" max="9729" width="10.7109375" style="68" customWidth="1"/>
    <col min="9730" max="9730" width="31.140625" style="68" customWidth="1"/>
    <col min="9731" max="9731" width="13.85546875" style="68" customWidth="1"/>
    <col min="9732" max="9732" width="7.7109375" style="68" customWidth="1"/>
    <col min="9733" max="9733" width="8" style="68" customWidth="1"/>
    <col min="9734" max="9734" width="17.7109375" style="68" customWidth="1"/>
    <col min="9735" max="9735" width="10.7109375" style="68" customWidth="1"/>
    <col min="9736" max="9736" width="15.7109375" style="68" customWidth="1"/>
    <col min="9737" max="9737" width="10.7109375" style="68" customWidth="1"/>
    <col min="9738" max="9738" width="15.7109375" style="68" customWidth="1"/>
    <col min="9739" max="9739" width="10.7109375" style="68" customWidth="1"/>
    <col min="9740" max="9740" width="15.7109375" style="68" customWidth="1"/>
    <col min="9741" max="9741" width="10.7109375" style="68" customWidth="1"/>
    <col min="9742" max="9742" width="15.5703125" style="68" customWidth="1"/>
    <col min="9743" max="9743" width="0" style="68" hidden="1" customWidth="1"/>
    <col min="9744" max="9744" width="9.140625" style="68"/>
    <col min="9745" max="9745" width="14.28515625" style="68" customWidth="1"/>
    <col min="9746" max="9984" width="9.140625" style="68"/>
    <col min="9985" max="9985" width="10.7109375" style="68" customWidth="1"/>
    <col min="9986" max="9986" width="31.140625" style="68" customWidth="1"/>
    <col min="9987" max="9987" width="13.85546875" style="68" customWidth="1"/>
    <col min="9988" max="9988" width="7.7109375" style="68" customWidth="1"/>
    <col min="9989" max="9989" width="8" style="68" customWidth="1"/>
    <col min="9990" max="9990" width="17.7109375" style="68" customWidth="1"/>
    <col min="9991" max="9991" width="10.7109375" style="68" customWidth="1"/>
    <col min="9992" max="9992" width="15.7109375" style="68" customWidth="1"/>
    <col min="9993" max="9993" width="10.7109375" style="68" customWidth="1"/>
    <col min="9994" max="9994" width="15.7109375" style="68" customWidth="1"/>
    <col min="9995" max="9995" width="10.7109375" style="68" customWidth="1"/>
    <col min="9996" max="9996" width="15.7109375" style="68" customWidth="1"/>
    <col min="9997" max="9997" width="10.7109375" style="68" customWidth="1"/>
    <col min="9998" max="9998" width="15.5703125" style="68" customWidth="1"/>
    <col min="9999" max="9999" width="0" style="68" hidden="1" customWidth="1"/>
    <col min="10000" max="10000" width="9.140625" style="68"/>
    <col min="10001" max="10001" width="14.28515625" style="68" customWidth="1"/>
    <col min="10002" max="10240" width="9.140625" style="68"/>
    <col min="10241" max="10241" width="10.7109375" style="68" customWidth="1"/>
    <col min="10242" max="10242" width="31.140625" style="68" customWidth="1"/>
    <col min="10243" max="10243" width="13.85546875" style="68" customWidth="1"/>
    <col min="10244" max="10244" width="7.7109375" style="68" customWidth="1"/>
    <col min="10245" max="10245" width="8" style="68" customWidth="1"/>
    <col min="10246" max="10246" width="17.7109375" style="68" customWidth="1"/>
    <col min="10247" max="10247" width="10.7109375" style="68" customWidth="1"/>
    <col min="10248" max="10248" width="15.7109375" style="68" customWidth="1"/>
    <col min="10249" max="10249" width="10.7109375" style="68" customWidth="1"/>
    <col min="10250" max="10250" width="15.7109375" style="68" customWidth="1"/>
    <col min="10251" max="10251" width="10.7109375" style="68" customWidth="1"/>
    <col min="10252" max="10252" width="15.7109375" style="68" customWidth="1"/>
    <col min="10253" max="10253" width="10.7109375" style="68" customWidth="1"/>
    <col min="10254" max="10254" width="15.5703125" style="68" customWidth="1"/>
    <col min="10255" max="10255" width="0" style="68" hidden="1" customWidth="1"/>
    <col min="10256" max="10256" width="9.140625" style="68"/>
    <col min="10257" max="10257" width="14.28515625" style="68" customWidth="1"/>
    <col min="10258" max="10496" width="9.140625" style="68"/>
    <col min="10497" max="10497" width="10.7109375" style="68" customWidth="1"/>
    <col min="10498" max="10498" width="31.140625" style="68" customWidth="1"/>
    <col min="10499" max="10499" width="13.85546875" style="68" customWidth="1"/>
    <col min="10500" max="10500" width="7.7109375" style="68" customWidth="1"/>
    <col min="10501" max="10501" width="8" style="68" customWidth="1"/>
    <col min="10502" max="10502" width="17.7109375" style="68" customWidth="1"/>
    <col min="10503" max="10503" width="10.7109375" style="68" customWidth="1"/>
    <col min="10504" max="10504" width="15.7109375" style="68" customWidth="1"/>
    <col min="10505" max="10505" width="10.7109375" style="68" customWidth="1"/>
    <col min="10506" max="10506" width="15.7109375" style="68" customWidth="1"/>
    <col min="10507" max="10507" width="10.7109375" style="68" customWidth="1"/>
    <col min="10508" max="10508" width="15.7109375" style="68" customWidth="1"/>
    <col min="10509" max="10509" width="10.7109375" style="68" customWidth="1"/>
    <col min="10510" max="10510" width="15.5703125" style="68" customWidth="1"/>
    <col min="10511" max="10511" width="0" style="68" hidden="1" customWidth="1"/>
    <col min="10512" max="10512" width="9.140625" style="68"/>
    <col min="10513" max="10513" width="14.28515625" style="68" customWidth="1"/>
    <col min="10514" max="10752" width="9.140625" style="68"/>
    <col min="10753" max="10753" width="10.7109375" style="68" customWidth="1"/>
    <col min="10754" max="10754" width="31.140625" style="68" customWidth="1"/>
    <col min="10755" max="10755" width="13.85546875" style="68" customWidth="1"/>
    <col min="10756" max="10756" width="7.7109375" style="68" customWidth="1"/>
    <col min="10757" max="10757" width="8" style="68" customWidth="1"/>
    <col min="10758" max="10758" width="17.7109375" style="68" customWidth="1"/>
    <col min="10759" max="10759" width="10.7109375" style="68" customWidth="1"/>
    <col min="10760" max="10760" width="15.7109375" style="68" customWidth="1"/>
    <col min="10761" max="10761" width="10.7109375" style="68" customWidth="1"/>
    <col min="10762" max="10762" width="15.7109375" style="68" customWidth="1"/>
    <col min="10763" max="10763" width="10.7109375" style="68" customWidth="1"/>
    <col min="10764" max="10764" width="15.7109375" style="68" customWidth="1"/>
    <col min="10765" max="10765" width="10.7109375" style="68" customWidth="1"/>
    <col min="10766" max="10766" width="15.5703125" style="68" customWidth="1"/>
    <col min="10767" max="10767" width="0" style="68" hidden="1" customWidth="1"/>
    <col min="10768" max="10768" width="9.140625" style="68"/>
    <col min="10769" max="10769" width="14.28515625" style="68" customWidth="1"/>
    <col min="10770" max="11008" width="9.140625" style="68"/>
    <col min="11009" max="11009" width="10.7109375" style="68" customWidth="1"/>
    <col min="11010" max="11010" width="31.140625" style="68" customWidth="1"/>
    <col min="11011" max="11011" width="13.85546875" style="68" customWidth="1"/>
    <col min="11012" max="11012" width="7.7109375" style="68" customWidth="1"/>
    <col min="11013" max="11013" width="8" style="68" customWidth="1"/>
    <col min="11014" max="11014" width="17.7109375" style="68" customWidth="1"/>
    <col min="11015" max="11015" width="10.7109375" style="68" customWidth="1"/>
    <col min="11016" max="11016" width="15.7109375" style="68" customWidth="1"/>
    <col min="11017" max="11017" width="10.7109375" style="68" customWidth="1"/>
    <col min="11018" max="11018" width="15.7109375" style="68" customWidth="1"/>
    <col min="11019" max="11019" width="10.7109375" style="68" customWidth="1"/>
    <col min="11020" max="11020" width="15.7109375" style="68" customWidth="1"/>
    <col min="11021" max="11021" width="10.7109375" style="68" customWidth="1"/>
    <col min="11022" max="11022" width="15.5703125" style="68" customWidth="1"/>
    <col min="11023" max="11023" width="0" style="68" hidden="1" customWidth="1"/>
    <col min="11024" max="11024" width="9.140625" style="68"/>
    <col min="11025" max="11025" width="14.28515625" style="68" customWidth="1"/>
    <col min="11026" max="11264" width="9.140625" style="68"/>
    <col min="11265" max="11265" width="10.7109375" style="68" customWidth="1"/>
    <col min="11266" max="11266" width="31.140625" style="68" customWidth="1"/>
    <col min="11267" max="11267" width="13.85546875" style="68" customWidth="1"/>
    <col min="11268" max="11268" width="7.7109375" style="68" customWidth="1"/>
    <col min="11269" max="11269" width="8" style="68" customWidth="1"/>
    <col min="11270" max="11270" width="17.7109375" style="68" customWidth="1"/>
    <col min="11271" max="11271" width="10.7109375" style="68" customWidth="1"/>
    <col min="11272" max="11272" width="15.7109375" style="68" customWidth="1"/>
    <col min="11273" max="11273" width="10.7109375" style="68" customWidth="1"/>
    <col min="11274" max="11274" width="15.7109375" style="68" customWidth="1"/>
    <col min="11275" max="11275" width="10.7109375" style="68" customWidth="1"/>
    <col min="11276" max="11276" width="15.7109375" style="68" customWidth="1"/>
    <col min="11277" max="11277" width="10.7109375" style="68" customWidth="1"/>
    <col min="11278" max="11278" width="15.5703125" style="68" customWidth="1"/>
    <col min="11279" max="11279" width="0" style="68" hidden="1" customWidth="1"/>
    <col min="11280" max="11280" width="9.140625" style="68"/>
    <col min="11281" max="11281" width="14.28515625" style="68" customWidth="1"/>
    <col min="11282" max="11520" width="9.140625" style="68"/>
    <col min="11521" max="11521" width="10.7109375" style="68" customWidth="1"/>
    <col min="11522" max="11522" width="31.140625" style="68" customWidth="1"/>
    <col min="11523" max="11523" width="13.85546875" style="68" customWidth="1"/>
    <col min="11524" max="11524" width="7.7109375" style="68" customWidth="1"/>
    <col min="11525" max="11525" width="8" style="68" customWidth="1"/>
    <col min="11526" max="11526" width="17.7109375" style="68" customWidth="1"/>
    <col min="11527" max="11527" width="10.7109375" style="68" customWidth="1"/>
    <col min="11528" max="11528" width="15.7109375" style="68" customWidth="1"/>
    <col min="11529" max="11529" width="10.7109375" style="68" customWidth="1"/>
    <col min="11530" max="11530" width="15.7109375" style="68" customWidth="1"/>
    <col min="11531" max="11531" width="10.7109375" style="68" customWidth="1"/>
    <col min="11532" max="11532" width="15.7109375" style="68" customWidth="1"/>
    <col min="11533" max="11533" width="10.7109375" style="68" customWidth="1"/>
    <col min="11534" max="11534" width="15.5703125" style="68" customWidth="1"/>
    <col min="11535" max="11535" width="0" style="68" hidden="1" customWidth="1"/>
    <col min="11536" max="11536" width="9.140625" style="68"/>
    <col min="11537" max="11537" width="14.28515625" style="68" customWidth="1"/>
    <col min="11538" max="11776" width="9.140625" style="68"/>
    <col min="11777" max="11777" width="10.7109375" style="68" customWidth="1"/>
    <col min="11778" max="11778" width="31.140625" style="68" customWidth="1"/>
    <col min="11779" max="11779" width="13.85546875" style="68" customWidth="1"/>
    <col min="11780" max="11780" width="7.7109375" style="68" customWidth="1"/>
    <col min="11781" max="11781" width="8" style="68" customWidth="1"/>
    <col min="11782" max="11782" width="17.7109375" style="68" customWidth="1"/>
    <col min="11783" max="11783" width="10.7109375" style="68" customWidth="1"/>
    <col min="11784" max="11784" width="15.7109375" style="68" customWidth="1"/>
    <col min="11785" max="11785" width="10.7109375" style="68" customWidth="1"/>
    <col min="11786" max="11786" width="15.7109375" style="68" customWidth="1"/>
    <col min="11787" max="11787" width="10.7109375" style="68" customWidth="1"/>
    <col min="11788" max="11788" width="15.7109375" style="68" customWidth="1"/>
    <col min="11789" max="11789" width="10.7109375" style="68" customWidth="1"/>
    <col min="11790" max="11790" width="15.5703125" style="68" customWidth="1"/>
    <col min="11791" max="11791" width="0" style="68" hidden="1" customWidth="1"/>
    <col min="11792" max="11792" width="9.140625" style="68"/>
    <col min="11793" max="11793" width="14.28515625" style="68" customWidth="1"/>
    <col min="11794" max="12032" width="9.140625" style="68"/>
    <col min="12033" max="12033" width="10.7109375" style="68" customWidth="1"/>
    <col min="12034" max="12034" width="31.140625" style="68" customWidth="1"/>
    <col min="12035" max="12035" width="13.85546875" style="68" customWidth="1"/>
    <col min="12036" max="12036" width="7.7109375" style="68" customWidth="1"/>
    <col min="12037" max="12037" width="8" style="68" customWidth="1"/>
    <col min="12038" max="12038" width="17.7109375" style="68" customWidth="1"/>
    <col min="12039" max="12039" width="10.7109375" style="68" customWidth="1"/>
    <col min="12040" max="12040" width="15.7109375" style="68" customWidth="1"/>
    <col min="12041" max="12041" width="10.7109375" style="68" customWidth="1"/>
    <col min="12042" max="12042" width="15.7109375" style="68" customWidth="1"/>
    <col min="12043" max="12043" width="10.7109375" style="68" customWidth="1"/>
    <col min="12044" max="12044" width="15.7109375" style="68" customWidth="1"/>
    <col min="12045" max="12045" width="10.7109375" style="68" customWidth="1"/>
    <col min="12046" max="12046" width="15.5703125" style="68" customWidth="1"/>
    <col min="12047" max="12047" width="0" style="68" hidden="1" customWidth="1"/>
    <col min="12048" max="12048" width="9.140625" style="68"/>
    <col min="12049" max="12049" width="14.28515625" style="68" customWidth="1"/>
    <col min="12050" max="12288" width="9.140625" style="68"/>
    <col min="12289" max="12289" width="10.7109375" style="68" customWidth="1"/>
    <col min="12290" max="12290" width="31.140625" style="68" customWidth="1"/>
    <col min="12291" max="12291" width="13.85546875" style="68" customWidth="1"/>
    <col min="12292" max="12292" width="7.7109375" style="68" customWidth="1"/>
    <col min="12293" max="12293" width="8" style="68" customWidth="1"/>
    <col min="12294" max="12294" width="17.7109375" style="68" customWidth="1"/>
    <col min="12295" max="12295" width="10.7109375" style="68" customWidth="1"/>
    <col min="12296" max="12296" width="15.7109375" style="68" customWidth="1"/>
    <col min="12297" max="12297" width="10.7109375" style="68" customWidth="1"/>
    <col min="12298" max="12298" width="15.7109375" style="68" customWidth="1"/>
    <col min="12299" max="12299" width="10.7109375" style="68" customWidth="1"/>
    <col min="12300" max="12300" width="15.7109375" style="68" customWidth="1"/>
    <col min="12301" max="12301" width="10.7109375" style="68" customWidth="1"/>
    <col min="12302" max="12302" width="15.5703125" style="68" customWidth="1"/>
    <col min="12303" max="12303" width="0" style="68" hidden="1" customWidth="1"/>
    <col min="12304" max="12304" width="9.140625" style="68"/>
    <col min="12305" max="12305" width="14.28515625" style="68" customWidth="1"/>
    <col min="12306" max="12544" width="9.140625" style="68"/>
    <col min="12545" max="12545" width="10.7109375" style="68" customWidth="1"/>
    <col min="12546" max="12546" width="31.140625" style="68" customWidth="1"/>
    <col min="12547" max="12547" width="13.85546875" style="68" customWidth="1"/>
    <col min="12548" max="12548" width="7.7109375" style="68" customWidth="1"/>
    <col min="12549" max="12549" width="8" style="68" customWidth="1"/>
    <col min="12550" max="12550" width="17.7109375" style="68" customWidth="1"/>
    <col min="12551" max="12551" width="10.7109375" style="68" customWidth="1"/>
    <col min="12552" max="12552" width="15.7109375" style="68" customWidth="1"/>
    <col min="12553" max="12553" width="10.7109375" style="68" customWidth="1"/>
    <col min="12554" max="12554" width="15.7109375" style="68" customWidth="1"/>
    <col min="12555" max="12555" width="10.7109375" style="68" customWidth="1"/>
    <col min="12556" max="12556" width="15.7109375" style="68" customWidth="1"/>
    <col min="12557" max="12557" width="10.7109375" style="68" customWidth="1"/>
    <col min="12558" max="12558" width="15.5703125" style="68" customWidth="1"/>
    <col min="12559" max="12559" width="0" style="68" hidden="1" customWidth="1"/>
    <col min="12560" max="12560" width="9.140625" style="68"/>
    <col min="12561" max="12561" width="14.28515625" style="68" customWidth="1"/>
    <col min="12562" max="12800" width="9.140625" style="68"/>
    <col min="12801" max="12801" width="10.7109375" style="68" customWidth="1"/>
    <col min="12802" max="12802" width="31.140625" style="68" customWidth="1"/>
    <col min="12803" max="12803" width="13.85546875" style="68" customWidth="1"/>
    <col min="12804" max="12804" width="7.7109375" style="68" customWidth="1"/>
    <col min="12805" max="12805" width="8" style="68" customWidth="1"/>
    <col min="12806" max="12806" width="17.7109375" style="68" customWidth="1"/>
    <col min="12807" max="12807" width="10.7109375" style="68" customWidth="1"/>
    <col min="12808" max="12808" width="15.7109375" style="68" customWidth="1"/>
    <col min="12809" max="12809" width="10.7109375" style="68" customWidth="1"/>
    <col min="12810" max="12810" width="15.7109375" style="68" customWidth="1"/>
    <col min="12811" max="12811" width="10.7109375" style="68" customWidth="1"/>
    <col min="12812" max="12812" width="15.7109375" style="68" customWidth="1"/>
    <col min="12813" max="12813" width="10.7109375" style="68" customWidth="1"/>
    <col min="12814" max="12814" width="15.5703125" style="68" customWidth="1"/>
    <col min="12815" max="12815" width="0" style="68" hidden="1" customWidth="1"/>
    <col min="12816" max="12816" width="9.140625" style="68"/>
    <col min="12817" max="12817" width="14.28515625" style="68" customWidth="1"/>
    <col min="12818" max="13056" width="9.140625" style="68"/>
    <col min="13057" max="13057" width="10.7109375" style="68" customWidth="1"/>
    <col min="13058" max="13058" width="31.140625" style="68" customWidth="1"/>
    <col min="13059" max="13059" width="13.85546875" style="68" customWidth="1"/>
    <col min="13060" max="13060" width="7.7109375" style="68" customWidth="1"/>
    <col min="13061" max="13061" width="8" style="68" customWidth="1"/>
    <col min="13062" max="13062" width="17.7109375" style="68" customWidth="1"/>
    <col min="13063" max="13063" width="10.7109375" style="68" customWidth="1"/>
    <col min="13064" max="13064" width="15.7109375" style="68" customWidth="1"/>
    <col min="13065" max="13065" width="10.7109375" style="68" customWidth="1"/>
    <col min="13066" max="13066" width="15.7109375" style="68" customWidth="1"/>
    <col min="13067" max="13067" width="10.7109375" style="68" customWidth="1"/>
    <col min="13068" max="13068" width="15.7109375" style="68" customWidth="1"/>
    <col min="13069" max="13069" width="10.7109375" style="68" customWidth="1"/>
    <col min="13070" max="13070" width="15.5703125" style="68" customWidth="1"/>
    <col min="13071" max="13071" width="0" style="68" hidden="1" customWidth="1"/>
    <col min="13072" max="13072" width="9.140625" style="68"/>
    <col min="13073" max="13073" width="14.28515625" style="68" customWidth="1"/>
    <col min="13074" max="13312" width="9.140625" style="68"/>
    <col min="13313" max="13313" width="10.7109375" style="68" customWidth="1"/>
    <col min="13314" max="13314" width="31.140625" style="68" customWidth="1"/>
    <col min="13315" max="13315" width="13.85546875" style="68" customWidth="1"/>
    <col min="13316" max="13316" width="7.7109375" style="68" customWidth="1"/>
    <col min="13317" max="13317" width="8" style="68" customWidth="1"/>
    <col min="13318" max="13318" width="17.7109375" style="68" customWidth="1"/>
    <col min="13319" max="13319" width="10.7109375" style="68" customWidth="1"/>
    <col min="13320" max="13320" width="15.7109375" style="68" customWidth="1"/>
    <col min="13321" max="13321" width="10.7109375" style="68" customWidth="1"/>
    <col min="13322" max="13322" width="15.7109375" style="68" customWidth="1"/>
    <col min="13323" max="13323" width="10.7109375" style="68" customWidth="1"/>
    <col min="13324" max="13324" width="15.7109375" style="68" customWidth="1"/>
    <col min="13325" max="13325" width="10.7109375" style="68" customWidth="1"/>
    <col min="13326" max="13326" width="15.5703125" style="68" customWidth="1"/>
    <col min="13327" max="13327" width="0" style="68" hidden="1" customWidth="1"/>
    <col min="13328" max="13328" width="9.140625" style="68"/>
    <col min="13329" max="13329" width="14.28515625" style="68" customWidth="1"/>
    <col min="13330" max="13568" width="9.140625" style="68"/>
    <col min="13569" max="13569" width="10.7109375" style="68" customWidth="1"/>
    <col min="13570" max="13570" width="31.140625" style="68" customWidth="1"/>
    <col min="13571" max="13571" width="13.85546875" style="68" customWidth="1"/>
    <col min="13572" max="13572" width="7.7109375" style="68" customWidth="1"/>
    <col min="13573" max="13573" width="8" style="68" customWidth="1"/>
    <col min="13574" max="13574" width="17.7109375" style="68" customWidth="1"/>
    <col min="13575" max="13575" width="10.7109375" style="68" customWidth="1"/>
    <col min="13576" max="13576" width="15.7109375" style="68" customWidth="1"/>
    <col min="13577" max="13577" width="10.7109375" style="68" customWidth="1"/>
    <col min="13578" max="13578" width="15.7109375" style="68" customWidth="1"/>
    <col min="13579" max="13579" width="10.7109375" style="68" customWidth="1"/>
    <col min="13580" max="13580" width="15.7109375" style="68" customWidth="1"/>
    <col min="13581" max="13581" width="10.7109375" style="68" customWidth="1"/>
    <col min="13582" max="13582" width="15.5703125" style="68" customWidth="1"/>
    <col min="13583" max="13583" width="0" style="68" hidden="1" customWidth="1"/>
    <col min="13584" max="13584" width="9.140625" style="68"/>
    <col min="13585" max="13585" width="14.28515625" style="68" customWidth="1"/>
    <col min="13586" max="13824" width="9.140625" style="68"/>
    <col min="13825" max="13825" width="10.7109375" style="68" customWidth="1"/>
    <col min="13826" max="13826" width="31.140625" style="68" customWidth="1"/>
    <col min="13827" max="13827" width="13.85546875" style="68" customWidth="1"/>
    <col min="13828" max="13828" width="7.7109375" style="68" customWidth="1"/>
    <col min="13829" max="13829" width="8" style="68" customWidth="1"/>
    <col min="13830" max="13830" width="17.7109375" style="68" customWidth="1"/>
    <col min="13831" max="13831" width="10.7109375" style="68" customWidth="1"/>
    <col min="13832" max="13832" width="15.7109375" style="68" customWidth="1"/>
    <col min="13833" max="13833" width="10.7109375" style="68" customWidth="1"/>
    <col min="13834" max="13834" width="15.7109375" style="68" customWidth="1"/>
    <col min="13835" max="13835" width="10.7109375" style="68" customWidth="1"/>
    <col min="13836" max="13836" width="15.7109375" style="68" customWidth="1"/>
    <col min="13837" max="13837" width="10.7109375" style="68" customWidth="1"/>
    <col min="13838" max="13838" width="15.5703125" style="68" customWidth="1"/>
    <col min="13839" max="13839" width="0" style="68" hidden="1" customWidth="1"/>
    <col min="13840" max="13840" width="9.140625" style="68"/>
    <col min="13841" max="13841" width="14.28515625" style="68" customWidth="1"/>
    <col min="13842" max="14080" width="9.140625" style="68"/>
    <col min="14081" max="14081" width="10.7109375" style="68" customWidth="1"/>
    <col min="14082" max="14082" width="31.140625" style="68" customWidth="1"/>
    <col min="14083" max="14083" width="13.85546875" style="68" customWidth="1"/>
    <col min="14084" max="14084" width="7.7109375" style="68" customWidth="1"/>
    <col min="14085" max="14085" width="8" style="68" customWidth="1"/>
    <col min="14086" max="14086" width="17.7109375" style="68" customWidth="1"/>
    <col min="14087" max="14087" width="10.7109375" style="68" customWidth="1"/>
    <col min="14088" max="14088" width="15.7109375" style="68" customWidth="1"/>
    <col min="14089" max="14089" width="10.7109375" style="68" customWidth="1"/>
    <col min="14090" max="14090" width="15.7109375" style="68" customWidth="1"/>
    <col min="14091" max="14091" width="10.7109375" style="68" customWidth="1"/>
    <col min="14092" max="14092" width="15.7109375" style="68" customWidth="1"/>
    <col min="14093" max="14093" width="10.7109375" style="68" customWidth="1"/>
    <col min="14094" max="14094" width="15.5703125" style="68" customWidth="1"/>
    <col min="14095" max="14095" width="0" style="68" hidden="1" customWidth="1"/>
    <col min="14096" max="14096" width="9.140625" style="68"/>
    <col min="14097" max="14097" width="14.28515625" style="68" customWidth="1"/>
    <col min="14098" max="14336" width="9.140625" style="68"/>
    <col min="14337" max="14337" width="10.7109375" style="68" customWidth="1"/>
    <col min="14338" max="14338" width="31.140625" style="68" customWidth="1"/>
    <col min="14339" max="14339" width="13.85546875" style="68" customWidth="1"/>
    <col min="14340" max="14340" width="7.7109375" style="68" customWidth="1"/>
    <col min="14341" max="14341" width="8" style="68" customWidth="1"/>
    <col min="14342" max="14342" width="17.7109375" style="68" customWidth="1"/>
    <col min="14343" max="14343" width="10.7109375" style="68" customWidth="1"/>
    <col min="14344" max="14344" width="15.7109375" style="68" customWidth="1"/>
    <col min="14345" max="14345" width="10.7109375" style="68" customWidth="1"/>
    <col min="14346" max="14346" width="15.7109375" style="68" customWidth="1"/>
    <col min="14347" max="14347" width="10.7109375" style="68" customWidth="1"/>
    <col min="14348" max="14348" width="15.7109375" style="68" customWidth="1"/>
    <col min="14349" max="14349" width="10.7109375" style="68" customWidth="1"/>
    <col min="14350" max="14350" width="15.5703125" style="68" customWidth="1"/>
    <col min="14351" max="14351" width="0" style="68" hidden="1" customWidth="1"/>
    <col min="14352" max="14352" width="9.140625" style="68"/>
    <col min="14353" max="14353" width="14.28515625" style="68" customWidth="1"/>
    <col min="14354" max="14592" width="9.140625" style="68"/>
    <col min="14593" max="14593" width="10.7109375" style="68" customWidth="1"/>
    <col min="14594" max="14594" width="31.140625" style="68" customWidth="1"/>
    <col min="14595" max="14595" width="13.85546875" style="68" customWidth="1"/>
    <col min="14596" max="14596" width="7.7109375" style="68" customWidth="1"/>
    <col min="14597" max="14597" width="8" style="68" customWidth="1"/>
    <col min="14598" max="14598" width="17.7109375" style="68" customWidth="1"/>
    <col min="14599" max="14599" width="10.7109375" style="68" customWidth="1"/>
    <col min="14600" max="14600" width="15.7109375" style="68" customWidth="1"/>
    <col min="14601" max="14601" width="10.7109375" style="68" customWidth="1"/>
    <col min="14602" max="14602" width="15.7109375" style="68" customWidth="1"/>
    <col min="14603" max="14603" width="10.7109375" style="68" customWidth="1"/>
    <col min="14604" max="14604" width="15.7109375" style="68" customWidth="1"/>
    <col min="14605" max="14605" width="10.7109375" style="68" customWidth="1"/>
    <col min="14606" max="14606" width="15.5703125" style="68" customWidth="1"/>
    <col min="14607" max="14607" width="0" style="68" hidden="1" customWidth="1"/>
    <col min="14608" max="14608" width="9.140625" style="68"/>
    <col min="14609" max="14609" width="14.28515625" style="68" customWidth="1"/>
    <col min="14610" max="14848" width="9.140625" style="68"/>
    <col min="14849" max="14849" width="10.7109375" style="68" customWidth="1"/>
    <col min="14850" max="14850" width="31.140625" style="68" customWidth="1"/>
    <col min="14851" max="14851" width="13.85546875" style="68" customWidth="1"/>
    <col min="14852" max="14852" width="7.7109375" style="68" customWidth="1"/>
    <col min="14853" max="14853" width="8" style="68" customWidth="1"/>
    <col min="14854" max="14854" width="17.7109375" style="68" customWidth="1"/>
    <col min="14855" max="14855" width="10.7109375" style="68" customWidth="1"/>
    <col min="14856" max="14856" width="15.7109375" style="68" customWidth="1"/>
    <col min="14857" max="14857" width="10.7109375" style="68" customWidth="1"/>
    <col min="14858" max="14858" width="15.7109375" style="68" customWidth="1"/>
    <col min="14859" max="14859" width="10.7109375" style="68" customWidth="1"/>
    <col min="14860" max="14860" width="15.7109375" style="68" customWidth="1"/>
    <col min="14861" max="14861" width="10.7109375" style="68" customWidth="1"/>
    <col min="14862" max="14862" width="15.5703125" style="68" customWidth="1"/>
    <col min="14863" max="14863" width="0" style="68" hidden="1" customWidth="1"/>
    <col min="14864" max="14864" width="9.140625" style="68"/>
    <col min="14865" max="14865" width="14.28515625" style="68" customWidth="1"/>
    <col min="14866" max="15104" width="9.140625" style="68"/>
    <col min="15105" max="15105" width="10.7109375" style="68" customWidth="1"/>
    <col min="15106" max="15106" width="31.140625" style="68" customWidth="1"/>
    <col min="15107" max="15107" width="13.85546875" style="68" customWidth="1"/>
    <col min="15108" max="15108" width="7.7109375" style="68" customWidth="1"/>
    <col min="15109" max="15109" width="8" style="68" customWidth="1"/>
    <col min="15110" max="15110" width="17.7109375" style="68" customWidth="1"/>
    <col min="15111" max="15111" width="10.7109375" style="68" customWidth="1"/>
    <col min="15112" max="15112" width="15.7109375" style="68" customWidth="1"/>
    <col min="15113" max="15113" width="10.7109375" style="68" customWidth="1"/>
    <col min="15114" max="15114" width="15.7109375" style="68" customWidth="1"/>
    <col min="15115" max="15115" width="10.7109375" style="68" customWidth="1"/>
    <col min="15116" max="15116" width="15.7109375" style="68" customWidth="1"/>
    <col min="15117" max="15117" width="10.7109375" style="68" customWidth="1"/>
    <col min="15118" max="15118" width="15.5703125" style="68" customWidth="1"/>
    <col min="15119" max="15119" width="0" style="68" hidden="1" customWidth="1"/>
    <col min="15120" max="15120" width="9.140625" style="68"/>
    <col min="15121" max="15121" width="14.28515625" style="68" customWidth="1"/>
    <col min="15122" max="15360" width="9.140625" style="68"/>
    <col min="15361" max="15361" width="10.7109375" style="68" customWidth="1"/>
    <col min="15362" max="15362" width="31.140625" style="68" customWidth="1"/>
    <col min="15363" max="15363" width="13.85546875" style="68" customWidth="1"/>
    <col min="15364" max="15364" width="7.7109375" style="68" customWidth="1"/>
    <col min="15365" max="15365" width="8" style="68" customWidth="1"/>
    <col min="15366" max="15366" width="17.7109375" style="68" customWidth="1"/>
    <col min="15367" max="15367" width="10.7109375" style="68" customWidth="1"/>
    <col min="15368" max="15368" width="15.7109375" style="68" customWidth="1"/>
    <col min="15369" max="15369" width="10.7109375" style="68" customWidth="1"/>
    <col min="15370" max="15370" width="15.7109375" style="68" customWidth="1"/>
    <col min="15371" max="15371" width="10.7109375" style="68" customWidth="1"/>
    <col min="15372" max="15372" width="15.7109375" style="68" customWidth="1"/>
    <col min="15373" max="15373" width="10.7109375" style="68" customWidth="1"/>
    <col min="15374" max="15374" width="15.5703125" style="68" customWidth="1"/>
    <col min="15375" max="15375" width="0" style="68" hidden="1" customWidth="1"/>
    <col min="15376" max="15376" width="9.140625" style="68"/>
    <col min="15377" max="15377" width="14.28515625" style="68" customWidth="1"/>
    <col min="15378" max="15616" width="9.140625" style="68"/>
    <col min="15617" max="15617" width="10.7109375" style="68" customWidth="1"/>
    <col min="15618" max="15618" width="31.140625" style="68" customWidth="1"/>
    <col min="15619" max="15619" width="13.85546875" style="68" customWidth="1"/>
    <col min="15620" max="15620" width="7.7109375" style="68" customWidth="1"/>
    <col min="15621" max="15621" width="8" style="68" customWidth="1"/>
    <col min="15622" max="15622" width="17.7109375" style="68" customWidth="1"/>
    <col min="15623" max="15623" width="10.7109375" style="68" customWidth="1"/>
    <col min="15624" max="15624" width="15.7109375" style="68" customWidth="1"/>
    <col min="15625" max="15625" width="10.7109375" style="68" customWidth="1"/>
    <col min="15626" max="15626" width="15.7109375" style="68" customWidth="1"/>
    <col min="15627" max="15627" width="10.7109375" style="68" customWidth="1"/>
    <col min="15628" max="15628" width="15.7109375" style="68" customWidth="1"/>
    <col min="15629" max="15629" width="10.7109375" style="68" customWidth="1"/>
    <col min="15630" max="15630" width="15.5703125" style="68" customWidth="1"/>
    <col min="15631" max="15631" width="0" style="68" hidden="1" customWidth="1"/>
    <col min="15632" max="15632" width="9.140625" style="68"/>
    <col min="15633" max="15633" width="14.28515625" style="68" customWidth="1"/>
    <col min="15634" max="15872" width="9.140625" style="68"/>
    <col min="15873" max="15873" width="10.7109375" style="68" customWidth="1"/>
    <col min="15874" max="15874" width="31.140625" style="68" customWidth="1"/>
    <col min="15875" max="15875" width="13.85546875" style="68" customWidth="1"/>
    <col min="15876" max="15876" width="7.7109375" style="68" customWidth="1"/>
    <col min="15877" max="15877" width="8" style="68" customWidth="1"/>
    <col min="15878" max="15878" width="17.7109375" style="68" customWidth="1"/>
    <col min="15879" max="15879" width="10.7109375" style="68" customWidth="1"/>
    <col min="15880" max="15880" width="15.7109375" style="68" customWidth="1"/>
    <col min="15881" max="15881" width="10.7109375" style="68" customWidth="1"/>
    <col min="15882" max="15882" width="15.7109375" style="68" customWidth="1"/>
    <col min="15883" max="15883" width="10.7109375" style="68" customWidth="1"/>
    <col min="15884" max="15884" width="15.7109375" style="68" customWidth="1"/>
    <col min="15885" max="15885" width="10.7109375" style="68" customWidth="1"/>
    <col min="15886" max="15886" width="15.5703125" style="68" customWidth="1"/>
    <col min="15887" max="15887" width="0" style="68" hidden="1" customWidth="1"/>
    <col min="15888" max="15888" width="9.140625" style="68"/>
    <col min="15889" max="15889" width="14.28515625" style="68" customWidth="1"/>
    <col min="15890" max="16128" width="9.140625" style="68"/>
    <col min="16129" max="16129" width="10.7109375" style="68" customWidth="1"/>
    <col min="16130" max="16130" width="31.140625" style="68" customWidth="1"/>
    <col min="16131" max="16131" width="13.85546875" style="68" customWidth="1"/>
    <col min="16132" max="16132" width="7.7109375" style="68" customWidth="1"/>
    <col min="16133" max="16133" width="8" style="68" customWidth="1"/>
    <col min="16134" max="16134" width="17.7109375" style="68" customWidth="1"/>
    <col min="16135" max="16135" width="10.7109375" style="68" customWidth="1"/>
    <col min="16136" max="16136" width="15.7109375" style="68" customWidth="1"/>
    <col min="16137" max="16137" width="10.7109375" style="68" customWidth="1"/>
    <col min="16138" max="16138" width="15.7109375" style="68" customWidth="1"/>
    <col min="16139" max="16139" width="10.7109375" style="68" customWidth="1"/>
    <col min="16140" max="16140" width="15.7109375" style="68" customWidth="1"/>
    <col min="16141" max="16141" width="10.7109375" style="68" customWidth="1"/>
    <col min="16142" max="16142" width="15.5703125" style="68" customWidth="1"/>
    <col min="16143" max="16143" width="0" style="68" hidden="1" customWidth="1"/>
    <col min="16144" max="16144" width="9.140625" style="68"/>
    <col min="16145" max="16145" width="14.28515625" style="68" customWidth="1"/>
    <col min="16146" max="16384" width="9.140625" style="68"/>
  </cols>
  <sheetData>
    <row r="2" spans="1:15" x14ac:dyDescent="0.2">
      <c r="A2" s="1458"/>
      <c r="B2" s="1458"/>
      <c r="C2" s="1458"/>
      <c r="D2" s="1458"/>
      <c r="E2" s="1458"/>
      <c r="F2" s="1458"/>
      <c r="G2" s="1458"/>
      <c r="H2" s="1458"/>
      <c r="I2" s="1458"/>
      <c r="J2" s="1458"/>
      <c r="K2" s="1458"/>
      <c r="L2" s="1458"/>
      <c r="M2" s="1458"/>
      <c r="N2" s="1458"/>
      <c r="O2" s="1458"/>
    </row>
    <row r="3" spans="1:15" x14ac:dyDescent="0.2">
      <c r="A3" s="1459"/>
      <c r="B3" s="1459"/>
      <c r="C3" s="1459"/>
      <c r="D3" s="1459"/>
      <c r="E3" s="1459"/>
      <c r="F3" s="1459"/>
      <c r="G3" s="1459"/>
      <c r="H3" s="1459"/>
      <c r="I3" s="1459"/>
      <c r="J3" s="1459"/>
      <c r="K3" s="1459"/>
      <c r="L3" s="1459"/>
      <c r="M3" s="1459"/>
      <c r="N3" s="1459"/>
      <c r="O3" s="1459"/>
    </row>
    <row r="4" spans="1:15" ht="3" customHeight="1" x14ac:dyDescent="0.2">
      <c r="C4" s="153"/>
      <c r="D4" s="154"/>
      <c r="E4" s="155"/>
      <c r="F4" s="156"/>
    </row>
    <row r="5" spans="1:15" x14ac:dyDescent="0.2">
      <c r="A5" s="157"/>
      <c r="B5" s="157"/>
      <c r="C5" s="153"/>
      <c r="D5" s="154"/>
      <c r="E5" s="155"/>
    </row>
    <row r="6" spans="1:15" x14ac:dyDescent="0.2">
      <c r="A6" s="158"/>
      <c r="B6" s="159"/>
      <c r="C6" s="160"/>
      <c r="D6" s="161"/>
      <c r="E6" s="162"/>
      <c r="F6" s="163"/>
      <c r="G6" s="164"/>
      <c r="H6" s="164"/>
      <c r="I6" s="164"/>
      <c r="J6" s="165"/>
      <c r="K6" s="166"/>
      <c r="L6" s="166"/>
      <c r="M6" s="166"/>
      <c r="N6" s="167"/>
    </row>
    <row r="7" spans="1:15" x14ac:dyDescent="0.2">
      <c r="A7" s="168"/>
      <c r="B7" s="157"/>
      <c r="C7" s="169"/>
      <c r="D7" s="170"/>
      <c r="E7" s="171"/>
      <c r="F7" s="172"/>
      <c r="G7" s="172"/>
      <c r="H7" s="173"/>
      <c r="I7" s="163"/>
      <c r="J7" s="165"/>
      <c r="K7" s="174"/>
      <c r="L7" s="174"/>
      <c r="M7" s="174"/>
      <c r="N7" s="173"/>
    </row>
    <row r="8" spans="1:15" x14ac:dyDescent="0.2">
      <c r="A8" s="35"/>
      <c r="B8" s="158"/>
      <c r="C8" s="175"/>
      <c r="D8" s="176"/>
      <c r="E8" s="177"/>
      <c r="F8" s="158"/>
      <c r="G8" s="1460"/>
      <c r="H8" s="1461"/>
      <c r="I8" s="1461"/>
      <c r="J8" s="1461"/>
      <c r="K8" s="1461"/>
      <c r="L8" s="1461"/>
      <c r="M8" s="1461"/>
      <c r="N8" s="1462"/>
    </row>
    <row r="9" spans="1:15" x14ac:dyDescent="0.2">
      <c r="A9" s="39"/>
      <c r="B9" s="373"/>
      <c r="C9" s="179"/>
      <c r="D9" s="1463"/>
      <c r="E9" s="1464"/>
      <c r="F9" s="373"/>
      <c r="G9" s="1460"/>
      <c r="H9" s="1462"/>
      <c r="I9" s="1460"/>
      <c r="J9" s="1462"/>
      <c r="K9" s="1460"/>
      <c r="L9" s="1462"/>
      <c r="M9" s="1460"/>
      <c r="N9" s="1462"/>
    </row>
    <row r="10" spans="1:15" x14ac:dyDescent="0.2">
      <c r="A10" s="180"/>
      <c r="B10" s="172"/>
      <c r="C10" s="181"/>
      <c r="D10" s="182"/>
      <c r="E10" s="183"/>
      <c r="F10" s="172"/>
      <c r="G10" s="46"/>
      <c r="H10" s="184"/>
      <c r="I10" s="184"/>
      <c r="J10" s="184"/>
      <c r="K10" s="46"/>
      <c r="L10" s="46"/>
      <c r="M10" s="46"/>
      <c r="N10" s="46"/>
    </row>
    <row r="11" spans="1:15" s="70" customFormat="1" ht="15" customHeight="1" x14ac:dyDescent="0.2">
      <c r="A11" s="180"/>
      <c r="B11" s="185"/>
      <c r="C11" s="186"/>
      <c r="D11" s="187"/>
      <c r="E11" s="185"/>
      <c r="F11" s="188"/>
      <c r="G11" s="184"/>
      <c r="H11" s="189"/>
      <c r="I11" s="184"/>
      <c r="J11" s="189"/>
      <c r="K11" s="184"/>
      <c r="L11" s="189"/>
      <c r="M11" s="184"/>
      <c r="N11" s="189"/>
    </row>
    <row r="12" spans="1:15" s="70" customFormat="1" ht="15" customHeight="1" x14ac:dyDescent="0.2">
      <c r="A12" s="184"/>
      <c r="B12" s="185"/>
      <c r="C12" s="186"/>
      <c r="D12" s="187"/>
      <c r="E12" s="185"/>
      <c r="F12" s="188"/>
      <c r="G12" s="184"/>
      <c r="H12" s="189"/>
      <c r="I12" s="184"/>
      <c r="J12" s="189"/>
      <c r="K12" s="184"/>
      <c r="L12" s="189"/>
      <c r="M12" s="184"/>
      <c r="N12" s="189"/>
    </row>
    <row r="13" spans="1:15" s="70" customFormat="1" ht="15" customHeight="1" x14ac:dyDescent="0.2">
      <c r="A13" s="184"/>
      <c r="B13" s="185"/>
      <c r="C13" s="186"/>
      <c r="D13" s="187"/>
      <c r="E13" s="185"/>
      <c r="F13" s="188"/>
      <c r="G13" s="184"/>
      <c r="H13" s="189"/>
      <c r="I13" s="184"/>
      <c r="J13" s="189"/>
      <c r="K13" s="184"/>
      <c r="L13" s="189"/>
      <c r="M13" s="184"/>
      <c r="N13" s="189"/>
    </row>
    <row r="14" spans="1:15" s="70" customFormat="1" ht="15" customHeight="1" x14ac:dyDescent="0.2">
      <c r="A14" s="184"/>
      <c r="B14" s="185"/>
      <c r="C14" s="190"/>
      <c r="D14" s="187"/>
      <c r="E14" s="185"/>
      <c r="F14" s="188"/>
      <c r="G14" s="184"/>
      <c r="H14" s="189"/>
      <c r="I14" s="184"/>
      <c r="J14" s="189"/>
      <c r="K14" s="184"/>
      <c r="L14" s="189"/>
      <c r="M14" s="184"/>
      <c r="N14" s="189"/>
    </row>
    <row r="15" spans="1:15" s="70" customFormat="1" ht="15" customHeight="1" x14ac:dyDescent="0.2">
      <c r="A15" s="184"/>
      <c r="B15" s="185"/>
      <c r="C15" s="190"/>
      <c r="D15" s="187"/>
      <c r="E15" s="185"/>
      <c r="F15" s="188"/>
      <c r="G15" s="184"/>
      <c r="H15" s="189"/>
      <c r="I15" s="184"/>
      <c r="J15" s="189"/>
      <c r="K15" s="184"/>
      <c r="L15" s="189"/>
      <c r="M15" s="184"/>
      <c r="N15" s="189"/>
    </row>
    <row r="16" spans="1:15" s="70" customFormat="1" ht="15" customHeight="1" x14ac:dyDescent="0.2">
      <c r="A16" s="184"/>
      <c r="B16" s="185"/>
      <c r="C16" s="186"/>
      <c r="D16" s="187"/>
      <c r="E16" s="185"/>
      <c r="F16" s="188"/>
      <c r="G16" s="184"/>
      <c r="H16" s="189"/>
      <c r="I16" s="184"/>
      <c r="J16" s="189"/>
      <c r="K16" s="184"/>
      <c r="L16" s="189"/>
      <c r="M16" s="184"/>
      <c r="N16" s="189"/>
    </row>
    <row r="17" spans="1:14" s="70" customFormat="1" ht="15" customHeight="1" x14ac:dyDescent="0.2">
      <c r="A17" s="184"/>
      <c r="B17" s="185"/>
      <c r="C17" s="186"/>
      <c r="D17" s="187"/>
      <c r="E17" s="185"/>
      <c r="F17" s="188"/>
      <c r="G17" s="184"/>
      <c r="H17" s="189"/>
      <c r="I17" s="184"/>
      <c r="J17" s="189"/>
      <c r="K17" s="184"/>
      <c r="L17" s="189"/>
      <c r="M17" s="184"/>
      <c r="N17" s="189"/>
    </row>
    <row r="18" spans="1:14" s="70" customFormat="1" ht="15" customHeight="1" x14ac:dyDescent="0.2">
      <c r="A18" s="184"/>
      <c r="B18" s="185"/>
      <c r="C18" s="186"/>
      <c r="D18" s="187"/>
      <c r="E18" s="185"/>
      <c r="F18" s="188"/>
      <c r="G18" s="184"/>
      <c r="H18" s="189"/>
      <c r="I18" s="184"/>
      <c r="J18" s="189"/>
      <c r="K18" s="184"/>
      <c r="L18" s="189"/>
      <c r="M18" s="184"/>
      <c r="N18" s="189"/>
    </row>
    <row r="19" spans="1:14" s="70" customFormat="1" ht="15" customHeight="1" x14ac:dyDescent="0.2">
      <c r="A19" s="184"/>
      <c r="B19" s="185"/>
      <c r="C19" s="186"/>
      <c r="D19" s="187"/>
      <c r="E19" s="185"/>
      <c r="F19" s="188"/>
      <c r="G19" s="184"/>
      <c r="H19" s="189"/>
      <c r="I19" s="184"/>
      <c r="J19" s="189"/>
      <c r="K19" s="184"/>
      <c r="L19" s="189"/>
      <c r="M19" s="184"/>
      <c r="N19" s="189"/>
    </row>
    <row r="20" spans="1:14" s="70" customFormat="1" ht="15" customHeight="1" x14ac:dyDescent="0.2">
      <c r="A20" s="184"/>
      <c r="B20" s="185"/>
      <c r="C20" s="186"/>
      <c r="D20" s="187"/>
      <c r="E20" s="185"/>
      <c r="F20" s="188"/>
      <c r="G20" s="184"/>
      <c r="H20" s="189"/>
      <c r="I20" s="184"/>
      <c r="J20" s="189"/>
      <c r="K20" s="184"/>
      <c r="L20" s="189"/>
      <c r="M20" s="184"/>
      <c r="N20" s="189"/>
    </row>
    <row r="21" spans="1:14" s="70" customFormat="1" ht="15" customHeight="1" x14ac:dyDescent="0.2">
      <c r="A21" s="184"/>
      <c r="B21" s="185"/>
      <c r="C21" s="186"/>
      <c r="D21" s="187"/>
      <c r="E21" s="185"/>
      <c r="F21" s="188"/>
      <c r="G21" s="184"/>
      <c r="H21" s="189"/>
      <c r="I21" s="184"/>
      <c r="J21" s="189"/>
      <c r="K21" s="184"/>
      <c r="L21" s="189"/>
      <c r="M21" s="184"/>
      <c r="N21" s="189"/>
    </row>
    <row r="22" spans="1:14" s="70" customFormat="1" ht="15" customHeight="1" x14ac:dyDescent="0.2">
      <c r="A22" s="184"/>
      <c r="B22" s="185"/>
      <c r="C22" s="186"/>
      <c r="D22" s="187"/>
      <c r="E22" s="185"/>
      <c r="F22" s="188"/>
      <c r="G22" s="184"/>
      <c r="H22" s="189"/>
      <c r="I22" s="184"/>
      <c r="J22" s="189"/>
      <c r="K22" s="184"/>
      <c r="L22" s="189"/>
      <c r="M22" s="184"/>
      <c r="N22" s="189"/>
    </row>
    <row r="23" spans="1:14" s="70" customFormat="1" ht="15" customHeight="1" x14ac:dyDescent="0.2">
      <c r="A23" s="184"/>
      <c r="B23" s="185"/>
      <c r="C23" s="186"/>
      <c r="D23" s="187"/>
      <c r="E23" s="185"/>
      <c r="F23" s="188"/>
      <c r="G23" s="184"/>
      <c r="H23" s="189"/>
      <c r="I23" s="184"/>
      <c r="J23" s="189"/>
      <c r="K23" s="184"/>
      <c r="L23" s="189"/>
      <c r="M23" s="184"/>
      <c r="N23" s="189"/>
    </row>
    <row r="24" spans="1:14" s="70" customFormat="1" ht="15" customHeight="1" x14ac:dyDescent="0.2">
      <c r="A24" s="184"/>
      <c r="B24" s="185"/>
      <c r="C24" s="186"/>
      <c r="D24" s="187"/>
      <c r="E24" s="185"/>
      <c r="F24" s="188"/>
      <c r="G24" s="184"/>
      <c r="H24" s="189"/>
      <c r="I24" s="184"/>
      <c r="J24" s="189"/>
      <c r="K24" s="184"/>
      <c r="L24" s="189"/>
      <c r="M24" s="184"/>
      <c r="N24" s="189"/>
    </row>
    <row r="25" spans="1:14" s="70" customFormat="1" ht="15" customHeight="1" x14ac:dyDescent="0.2">
      <c r="A25" s="184"/>
      <c r="B25" s="185"/>
      <c r="C25" s="186"/>
      <c r="D25" s="187"/>
      <c r="E25" s="185"/>
      <c r="F25" s="191"/>
      <c r="G25" s="184"/>
      <c r="H25" s="189"/>
      <c r="I25" s="184"/>
      <c r="J25" s="189"/>
      <c r="K25" s="184"/>
      <c r="L25" s="189"/>
      <c r="M25" s="184"/>
      <c r="N25" s="189"/>
    </row>
    <row r="26" spans="1:14" s="70" customFormat="1" ht="15" customHeight="1" x14ac:dyDescent="0.2">
      <c r="A26" s="184"/>
      <c r="B26" s="192"/>
      <c r="C26" s="186"/>
      <c r="D26" s="187"/>
      <c r="E26" s="185"/>
      <c r="F26" s="191"/>
      <c r="G26" s="184"/>
      <c r="H26" s="189"/>
      <c r="I26" s="184"/>
      <c r="J26" s="189"/>
      <c r="K26" s="184"/>
      <c r="L26" s="189"/>
      <c r="M26" s="184"/>
      <c r="N26" s="189"/>
    </row>
    <row r="27" spans="1:14" s="70" customFormat="1" ht="15" customHeight="1" x14ac:dyDescent="0.2">
      <c r="A27" s="184"/>
      <c r="B27" s="192"/>
      <c r="C27" s="186"/>
      <c r="D27" s="187"/>
      <c r="E27" s="185"/>
      <c r="F27" s="188"/>
      <c r="G27" s="184"/>
      <c r="H27" s="189"/>
      <c r="I27" s="184"/>
      <c r="J27" s="189"/>
      <c r="K27" s="184"/>
      <c r="L27" s="189"/>
      <c r="M27" s="184"/>
      <c r="N27" s="189"/>
    </row>
    <row r="28" spans="1:14" s="70" customFormat="1" ht="15" customHeight="1" x14ac:dyDescent="0.2">
      <c r="A28" s="184"/>
      <c r="B28" s="192"/>
      <c r="C28" s="186"/>
      <c r="D28" s="187"/>
      <c r="E28" s="185"/>
      <c r="F28" s="191"/>
      <c r="G28" s="184"/>
      <c r="H28" s="189"/>
      <c r="I28" s="184"/>
      <c r="J28" s="189"/>
      <c r="K28" s="184"/>
      <c r="L28" s="189"/>
      <c r="M28" s="184"/>
      <c r="N28" s="189"/>
    </row>
    <row r="29" spans="1:14" s="70" customFormat="1" ht="15" customHeight="1" x14ac:dyDescent="0.2">
      <c r="A29" s="184"/>
      <c r="B29" s="192"/>
      <c r="C29" s="186"/>
      <c r="D29" s="187"/>
      <c r="E29" s="185"/>
      <c r="F29" s="191"/>
      <c r="G29" s="184"/>
      <c r="H29" s="189"/>
      <c r="I29" s="184"/>
      <c r="J29" s="189"/>
      <c r="K29" s="184"/>
      <c r="L29" s="189"/>
      <c r="M29" s="184"/>
      <c r="N29" s="189"/>
    </row>
    <row r="30" spans="1:14" s="70" customFormat="1" ht="15" customHeight="1" x14ac:dyDescent="0.2">
      <c r="A30" s="184"/>
      <c r="B30" s="192"/>
      <c r="C30" s="186"/>
      <c r="D30" s="187"/>
      <c r="E30" s="185"/>
      <c r="F30" s="191"/>
      <c r="G30" s="184"/>
      <c r="H30" s="189"/>
      <c r="I30" s="184"/>
      <c r="J30" s="189"/>
      <c r="K30" s="184"/>
      <c r="L30" s="189"/>
      <c r="M30" s="184"/>
      <c r="N30" s="189"/>
    </row>
    <row r="31" spans="1:14" s="70" customFormat="1" ht="15" customHeight="1" x14ac:dyDescent="0.2">
      <c r="A31" s="184"/>
      <c r="B31" s="192"/>
      <c r="C31" s="186"/>
      <c r="D31" s="187"/>
      <c r="E31" s="185"/>
      <c r="F31" s="191"/>
      <c r="G31" s="184"/>
      <c r="H31" s="189"/>
      <c r="I31" s="184"/>
      <c r="J31" s="189"/>
      <c r="K31" s="184"/>
      <c r="L31" s="189"/>
      <c r="M31" s="184"/>
      <c r="N31" s="189"/>
    </row>
    <row r="32" spans="1:14" s="70" customFormat="1" ht="15" customHeight="1" x14ac:dyDescent="0.2">
      <c r="A32" s="184"/>
      <c r="B32" s="192"/>
      <c r="C32" s="186"/>
      <c r="D32" s="187"/>
      <c r="E32" s="185"/>
      <c r="F32" s="191"/>
      <c r="G32" s="184"/>
      <c r="H32" s="189"/>
      <c r="I32" s="184"/>
      <c r="J32" s="189"/>
      <c r="K32" s="184"/>
      <c r="L32" s="189"/>
      <c r="M32" s="184"/>
      <c r="N32" s="189"/>
    </row>
    <row r="33" spans="1:17" s="70" customFormat="1" ht="15" customHeight="1" x14ac:dyDescent="0.25">
      <c r="A33" s="753" t="s">
        <v>0</v>
      </c>
      <c r="B33" s="753"/>
      <c r="C33" s="754"/>
      <c r="D33" s="753"/>
      <c r="E33" s="753"/>
      <c r="F33" s="753"/>
      <c r="G33" s="753"/>
      <c r="H33" s="753"/>
      <c r="I33" s="753"/>
      <c r="J33" s="753"/>
      <c r="K33" s="753"/>
      <c r="L33" s="753"/>
      <c r="M33" s="753"/>
      <c r="N33" s="753"/>
      <c r="O33" s="755"/>
      <c r="P33" s="743"/>
      <c r="Q33" s="743"/>
    </row>
    <row r="34" spans="1:17" s="70" customFormat="1" ht="15" customHeight="1" x14ac:dyDescent="0.25">
      <c r="A34" s="1548" t="s">
        <v>4</v>
      </c>
      <c r="B34" s="1548"/>
      <c r="C34" s="1548"/>
      <c r="D34" s="1548"/>
      <c r="E34" s="1548"/>
      <c r="F34" s="1548"/>
      <c r="G34" s="1548"/>
      <c r="H34" s="1548"/>
      <c r="I34" s="1548"/>
      <c r="J34" s="1548"/>
      <c r="K34" s="1548"/>
      <c r="L34" s="1548"/>
      <c r="M34" s="1548"/>
      <c r="N34" s="1548"/>
      <c r="O34" s="1548"/>
      <c r="P34" s="743"/>
      <c r="Q34" s="743"/>
    </row>
    <row r="35" spans="1:17" s="70" customFormat="1" ht="15" customHeight="1" x14ac:dyDescent="0.25">
      <c r="A35" s="1549" t="s">
        <v>1007</v>
      </c>
      <c r="B35" s="1549"/>
      <c r="C35" s="1549"/>
      <c r="D35" s="1549"/>
      <c r="E35" s="1549"/>
      <c r="F35" s="1549"/>
      <c r="G35" s="1549"/>
      <c r="H35" s="1549"/>
      <c r="I35" s="1549"/>
      <c r="J35" s="1549"/>
      <c r="K35" s="1549"/>
      <c r="L35" s="1549"/>
      <c r="M35" s="1549"/>
      <c r="N35" s="1549"/>
      <c r="O35" s="1549"/>
      <c r="P35" s="743"/>
      <c r="Q35" s="743"/>
    </row>
    <row r="36" spans="1:17" ht="14.25" customHeight="1" x14ac:dyDescent="0.25">
      <c r="A36" s="753"/>
      <c r="B36" s="753"/>
      <c r="C36" s="756"/>
      <c r="D36" s="757"/>
      <c r="E36" s="758"/>
      <c r="F36" s="759"/>
      <c r="G36" s="753"/>
      <c r="H36" s="753"/>
      <c r="I36" s="753"/>
      <c r="J36" s="753"/>
      <c r="K36" s="753"/>
      <c r="L36" s="753"/>
      <c r="M36" s="753"/>
      <c r="N36" s="753"/>
      <c r="O36" s="755"/>
      <c r="P36" s="742"/>
      <c r="Q36" s="742"/>
    </row>
    <row r="37" spans="1:17" ht="15.75" customHeight="1" x14ac:dyDescent="0.25">
      <c r="A37" s="760" t="s">
        <v>1008</v>
      </c>
      <c r="B37" s="760"/>
      <c r="C37" s="756"/>
      <c r="D37" s="757"/>
      <c r="E37" s="758"/>
      <c r="F37" s="753"/>
      <c r="G37" s="753"/>
      <c r="H37" s="753"/>
      <c r="I37" s="753"/>
      <c r="J37" s="753"/>
      <c r="K37" s="753"/>
      <c r="L37" s="753"/>
      <c r="M37" s="753"/>
      <c r="N37" s="753"/>
      <c r="O37" s="755"/>
      <c r="P37" s="742"/>
      <c r="Q37" s="742"/>
    </row>
    <row r="38" spans="1:17" ht="15.75" customHeight="1" x14ac:dyDescent="0.25">
      <c r="A38" s="761" t="s">
        <v>151</v>
      </c>
      <c r="B38" s="762"/>
      <c r="C38" s="763"/>
      <c r="D38" s="764"/>
      <c r="E38" s="765"/>
      <c r="F38" s="766" t="s">
        <v>8</v>
      </c>
      <c r="G38" s="767"/>
      <c r="H38" s="767"/>
      <c r="I38" s="767"/>
      <c r="J38" s="768"/>
      <c r="K38" s="762" t="s">
        <v>152</v>
      </c>
      <c r="L38" s="762"/>
      <c r="M38" s="762"/>
      <c r="N38" s="769"/>
      <c r="O38" s="755"/>
      <c r="P38" s="742"/>
      <c r="Q38" s="742"/>
    </row>
    <row r="39" spans="1:17" ht="15.75" customHeight="1" x14ac:dyDescent="0.25">
      <c r="A39" s="770" t="s">
        <v>1009</v>
      </c>
      <c r="B39" s="760"/>
      <c r="C39" s="771"/>
      <c r="D39" s="772"/>
      <c r="E39" s="773"/>
      <c r="F39" s="774" t="s">
        <v>11</v>
      </c>
      <c r="G39" s="774" t="s">
        <v>12</v>
      </c>
      <c r="H39" s="775"/>
      <c r="I39" s="766" t="s">
        <v>13</v>
      </c>
      <c r="J39" s="768"/>
      <c r="K39" s="776" t="s">
        <v>14</v>
      </c>
      <c r="L39" s="776"/>
      <c r="M39" s="776"/>
      <c r="N39" s="775"/>
      <c r="O39" s="755"/>
      <c r="P39" s="742"/>
      <c r="Q39" s="193"/>
    </row>
    <row r="40" spans="1:17" ht="15.75" customHeight="1" x14ac:dyDescent="0.25">
      <c r="A40" s="782"/>
      <c r="B40" s="783"/>
      <c r="C40" s="784"/>
      <c r="D40" s="785"/>
      <c r="E40" s="786"/>
      <c r="F40" s="783"/>
      <c r="G40" s="1545" t="s">
        <v>15</v>
      </c>
      <c r="H40" s="1547"/>
      <c r="I40" s="1547"/>
      <c r="J40" s="1547"/>
      <c r="K40" s="1547"/>
      <c r="L40" s="1547"/>
      <c r="M40" s="1547"/>
      <c r="N40" s="1546"/>
      <c r="O40" s="755"/>
      <c r="P40" s="742"/>
      <c r="Q40" s="742"/>
    </row>
    <row r="41" spans="1:17" ht="16.5" customHeight="1" x14ac:dyDescent="0.25">
      <c r="A41" s="787" t="s">
        <v>16</v>
      </c>
      <c r="B41" s="788" t="s">
        <v>17</v>
      </c>
      <c r="C41" s="789" t="s">
        <v>18</v>
      </c>
      <c r="D41" s="1550" t="s">
        <v>19</v>
      </c>
      <c r="E41" s="1551"/>
      <c r="F41" s="788" t="s">
        <v>20</v>
      </c>
      <c r="G41" s="1545" t="s">
        <v>21</v>
      </c>
      <c r="H41" s="1546"/>
      <c r="I41" s="1545" t="s">
        <v>22</v>
      </c>
      <c r="J41" s="1546"/>
      <c r="K41" s="1545" t="s">
        <v>23</v>
      </c>
      <c r="L41" s="1546"/>
      <c r="M41" s="1545" t="s">
        <v>24</v>
      </c>
      <c r="N41" s="1546"/>
      <c r="O41" s="755"/>
      <c r="P41" s="742"/>
      <c r="Q41" s="742"/>
    </row>
    <row r="42" spans="1:17" ht="15.75" customHeight="1" x14ac:dyDescent="0.25">
      <c r="A42" s="790"/>
      <c r="B42" s="791"/>
      <c r="C42" s="792"/>
      <c r="D42" s="793"/>
      <c r="E42" s="794"/>
      <c r="F42" s="791"/>
      <c r="G42" s="795" t="s">
        <v>25</v>
      </c>
      <c r="H42" s="796" t="s">
        <v>26</v>
      </c>
      <c r="I42" s="796" t="s">
        <v>25</v>
      </c>
      <c r="J42" s="796" t="s">
        <v>27</v>
      </c>
      <c r="K42" s="795" t="s">
        <v>25</v>
      </c>
      <c r="L42" s="795" t="s">
        <v>27</v>
      </c>
      <c r="M42" s="795" t="s">
        <v>25</v>
      </c>
      <c r="N42" s="795" t="s">
        <v>26</v>
      </c>
      <c r="O42" s="755"/>
      <c r="P42" s="742"/>
      <c r="Q42" s="742"/>
    </row>
    <row r="43" spans="1:17" ht="15.75" customHeight="1" x14ac:dyDescent="0.25">
      <c r="A43" s="790">
        <v>1</v>
      </c>
      <c r="B43" s="797" t="s">
        <v>154</v>
      </c>
      <c r="C43" s="798">
        <v>200</v>
      </c>
      <c r="D43" s="799">
        <v>20</v>
      </c>
      <c r="E43" s="797" t="s">
        <v>155</v>
      </c>
      <c r="F43" s="800">
        <v>4000</v>
      </c>
      <c r="G43" s="796">
        <v>5</v>
      </c>
      <c r="H43" s="801">
        <v>2000</v>
      </c>
      <c r="I43" s="796">
        <v>5</v>
      </c>
      <c r="J43" s="801">
        <v>2000</v>
      </c>
      <c r="K43" s="796">
        <v>5</v>
      </c>
      <c r="L43" s="801">
        <v>2000</v>
      </c>
      <c r="M43" s="796">
        <v>5</v>
      </c>
      <c r="N43" s="801">
        <v>2000</v>
      </c>
      <c r="O43" s="755"/>
      <c r="P43" s="742"/>
      <c r="Q43" s="742"/>
    </row>
    <row r="44" spans="1:17" ht="18" x14ac:dyDescent="0.25">
      <c r="A44" s="790">
        <v>2</v>
      </c>
      <c r="B44" s="797" t="s">
        <v>1010</v>
      </c>
      <c r="C44" s="798">
        <v>2000</v>
      </c>
      <c r="D44" s="799">
        <v>1</v>
      </c>
      <c r="E44" s="797" t="s">
        <v>557</v>
      </c>
      <c r="F44" s="800">
        <v>2000</v>
      </c>
      <c r="G44" s="796">
        <v>1</v>
      </c>
      <c r="H44" s="801">
        <v>2000</v>
      </c>
      <c r="I44" s="796"/>
      <c r="J44" s="801"/>
      <c r="K44" s="796"/>
      <c r="L44" s="801"/>
      <c r="M44" s="796"/>
      <c r="N44" s="801"/>
      <c r="O44" s="755"/>
      <c r="P44" s="742"/>
      <c r="Q44" s="742"/>
    </row>
    <row r="45" spans="1:17" ht="18" x14ac:dyDescent="0.25">
      <c r="A45" s="790">
        <v>3</v>
      </c>
      <c r="B45" s="797" t="s">
        <v>157</v>
      </c>
      <c r="C45" s="798">
        <v>6.5</v>
      </c>
      <c r="D45" s="799">
        <v>100</v>
      </c>
      <c r="E45" s="797" t="s">
        <v>158</v>
      </c>
      <c r="F45" s="800">
        <v>650</v>
      </c>
      <c r="G45" s="796">
        <v>25</v>
      </c>
      <c r="H45" s="801">
        <v>162.5</v>
      </c>
      <c r="I45" s="796">
        <v>25</v>
      </c>
      <c r="J45" s="801">
        <v>162.5</v>
      </c>
      <c r="K45" s="796">
        <v>25</v>
      </c>
      <c r="L45" s="801">
        <v>162.5</v>
      </c>
      <c r="M45" s="796">
        <v>25</v>
      </c>
      <c r="N45" s="801">
        <v>162.5</v>
      </c>
      <c r="O45" s="755"/>
      <c r="P45" s="742"/>
      <c r="Q45" s="742"/>
    </row>
    <row r="46" spans="1:17" ht="18" x14ac:dyDescent="0.25">
      <c r="A46" s="790">
        <v>4</v>
      </c>
      <c r="B46" s="797" t="s">
        <v>1011</v>
      </c>
      <c r="C46" s="802">
        <v>700</v>
      </c>
      <c r="D46" s="799">
        <v>1</v>
      </c>
      <c r="E46" s="797" t="s">
        <v>370</v>
      </c>
      <c r="F46" s="800">
        <v>700</v>
      </c>
      <c r="G46" s="796">
        <v>1</v>
      </c>
      <c r="H46" s="801">
        <v>700</v>
      </c>
      <c r="I46" s="796"/>
      <c r="J46" s="801"/>
      <c r="K46" s="796"/>
      <c r="L46" s="801"/>
      <c r="M46" s="796"/>
      <c r="N46" s="801"/>
      <c r="O46" s="755"/>
      <c r="P46" s="742"/>
      <c r="Q46" s="742"/>
    </row>
    <row r="47" spans="1:17" ht="18" x14ac:dyDescent="0.25">
      <c r="A47" s="790">
        <v>5</v>
      </c>
      <c r="B47" s="797" t="s">
        <v>1012</v>
      </c>
      <c r="C47" s="802">
        <v>70</v>
      </c>
      <c r="D47" s="799">
        <v>1</v>
      </c>
      <c r="E47" s="797" t="s">
        <v>42</v>
      </c>
      <c r="F47" s="800">
        <v>140</v>
      </c>
      <c r="G47" s="796">
        <v>1</v>
      </c>
      <c r="H47" s="801">
        <v>140</v>
      </c>
      <c r="I47" s="796"/>
      <c r="J47" s="801"/>
      <c r="K47" s="796"/>
      <c r="L47" s="801"/>
      <c r="M47" s="796"/>
      <c r="N47" s="801"/>
      <c r="O47" s="755"/>
      <c r="P47" s="742"/>
      <c r="Q47" s="742"/>
    </row>
    <row r="48" spans="1:17" ht="20.25" customHeight="1" x14ac:dyDescent="0.25">
      <c r="A48" s="790">
        <v>6</v>
      </c>
      <c r="B48" s="797" t="s">
        <v>301</v>
      </c>
      <c r="C48" s="802">
        <v>25</v>
      </c>
      <c r="D48" s="799">
        <v>8</v>
      </c>
      <c r="E48" s="797" t="s">
        <v>158</v>
      </c>
      <c r="F48" s="800">
        <v>200</v>
      </c>
      <c r="G48" s="796">
        <v>8</v>
      </c>
      <c r="H48" s="801">
        <v>200</v>
      </c>
      <c r="I48" s="796"/>
      <c r="J48" s="801"/>
      <c r="K48" s="796"/>
      <c r="L48" s="801"/>
      <c r="M48" s="796"/>
      <c r="N48" s="801"/>
      <c r="O48" s="755"/>
      <c r="P48" s="742"/>
      <c r="Q48" s="742"/>
    </row>
    <row r="49" spans="1:17" ht="18" x14ac:dyDescent="0.25">
      <c r="A49" s="790">
        <v>7</v>
      </c>
      <c r="B49" s="797" t="s">
        <v>160</v>
      </c>
      <c r="C49" s="802">
        <v>250</v>
      </c>
      <c r="D49" s="799">
        <v>1</v>
      </c>
      <c r="E49" s="797" t="s">
        <v>42</v>
      </c>
      <c r="F49" s="800">
        <v>250</v>
      </c>
      <c r="G49" s="796">
        <v>1</v>
      </c>
      <c r="H49" s="801">
        <v>250</v>
      </c>
      <c r="I49" s="796">
        <v>1</v>
      </c>
      <c r="J49" s="801">
        <v>250</v>
      </c>
      <c r="K49" s="796"/>
      <c r="L49" s="801"/>
      <c r="M49" s="796"/>
      <c r="N49" s="801"/>
      <c r="O49" s="755"/>
      <c r="P49" s="750"/>
      <c r="Q49" s="750"/>
    </row>
    <row r="50" spans="1:17" ht="18" x14ac:dyDescent="0.25">
      <c r="A50" s="790">
        <v>8</v>
      </c>
      <c r="B50" s="797" t="s">
        <v>1013</v>
      </c>
      <c r="C50" s="798">
        <v>300</v>
      </c>
      <c r="D50" s="799">
        <v>32</v>
      </c>
      <c r="E50" s="797" t="s">
        <v>163</v>
      </c>
      <c r="F50" s="800">
        <v>9600</v>
      </c>
      <c r="G50" s="796">
        <v>8</v>
      </c>
      <c r="H50" s="801">
        <v>3000</v>
      </c>
      <c r="I50" s="796">
        <v>8</v>
      </c>
      <c r="J50" s="801">
        <v>3000</v>
      </c>
      <c r="K50" s="796">
        <v>8</v>
      </c>
      <c r="L50" s="801">
        <v>3000</v>
      </c>
      <c r="M50" s="796">
        <v>8</v>
      </c>
      <c r="N50" s="801">
        <v>3000</v>
      </c>
      <c r="O50" s="755"/>
      <c r="P50" s="750"/>
      <c r="Q50" s="750"/>
    </row>
    <row r="51" spans="1:17" ht="18" x14ac:dyDescent="0.25">
      <c r="A51" s="790">
        <v>9</v>
      </c>
      <c r="B51" s="797" t="s">
        <v>136</v>
      </c>
      <c r="C51" s="798">
        <v>200</v>
      </c>
      <c r="D51" s="799">
        <v>1</v>
      </c>
      <c r="E51" s="797" t="s">
        <v>370</v>
      </c>
      <c r="F51" s="800">
        <v>200</v>
      </c>
      <c r="G51" s="796">
        <v>1</v>
      </c>
      <c r="H51" s="801">
        <v>200</v>
      </c>
      <c r="I51" s="796"/>
      <c r="J51" s="801"/>
      <c r="K51" s="796"/>
      <c r="L51" s="801"/>
      <c r="M51" s="796"/>
      <c r="N51" s="801"/>
      <c r="O51" s="755"/>
      <c r="P51" s="750"/>
      <c r="Q51" s="750"/>
    </row>
    <row r="52" spans="1:17" ht="18" x14ac:dyDescent="0.25">
      <c r="A52" s="790">
        <v>10</v>
      </c>
      <c r="B52" s="797" t="s">
        <v>1014</v>
      </c>
      <c r="C52" s="798">
        <v>200</v>
      </c>
      <c r="D52" s="799">
        <v>1</v>
      </c>
      <c r="E52" s="797" t="s">
        <v>370</v>
      </c>
      <c r="F52" s="800">
        <v>200</v>
      </c>
      <c r="G52" s="796">
        <v>1</v>
      </c>
      <c r="H52" s="801">
        <v>200</v>
      </c>
      <c r="I52" s="796"/>
      <c r="J52" s="801"/>
      <c r="K52" s="796"/>
      <c r="L52" s="801"/>
      <c r="M52" s="796"/>
      <c r="N52" s="801"/>
      <c r="O52" s="755"/>
      <c r="P52" s="750"/>
      <c r="Q52" s="750"/>
    </row>
    <row r="53" spans="1:17" ht="18" x14ac:dyDescent="0.25">
      <c r="A53" s="790">
        <v>11</v>
      </c>
      <c r="B53" s="797" t="s">
        <v>705</v>
      </c>
      <c r="C53" s="798">
        <v>240</v>
      </c>
      <c r="D53" s="799">
        <v>1</v>
      </c>
      <c r="E53" s="797" t="s">
        <v>370</v>
      </c>
      <c r="F53" s="800">
        <v>240</v>
      </c>
      <c r="G53" s="796">
        <v>1</v>
      </c>
      <c r="H53" s="801">
        <v>240</v>
      </c>
      <c r="I53" s="796"/>
      <c r="J53" s="801"/>
      <c r="K53" s="796"/>
      <c r="L53" s="801"/>
      <c r="M53" s="796"/>
      <c r="N53" s="801"/>
      <c r="O53" s="755"/>
      <c r="P53" s="750"/>
      <c r="Q53" s="750"/>
    </row>
    <row r="54" spans="1:17" ht="22.5" customHeight="1" x14ac:dyDescent="0.25">
      <c r="A54" s="790">
        <v>12</v>
      </c>
      <c r="B54" s="797" t="s">
        <v>167</v>
      </c>
      <c r="C54" s="798">
        <v>210</v>
      </c>
      <c r="D54" s="799">
        <v>30</v>
      </c>
      <c r="E54" s="797" t="s">
        <v>155</v>
      </c>
      <c r="F54" s="800">
        <v>6300</v>
      </c>
      <c r="G54" s="796">
        <v>10</v>
      </c>
      <c r="H54" s="801">
        <v>2100</v>
      </c>
      <c r="I54" s="796">
        <v>10</v>
      </c>
      <c r="J54" s="801">
        <v>2100</v>
      </c>
      <c r="K54" s="796">
        <v>5</v>
      </c>
      <c r="L54" s="801">
        <v>2100</v>
      </c>
      <c r="M54" s="796">
        <v>5</v>
      </c>
      <c r="N54" s="801">
        <v>2100</v>
      </c>
      <c r="O54" s="755"/>
      <c r="P54" s="750"/>
      <c r="Q54" s="750"/>
    </row>
    <row r="55" spans="1:17" ht="19.5" customHeight="1" x14ac:dyDescent="0.25">
      <c r="A55" s="790">
        <v>13</v>
      </c>
      <c r="B55" s="797" t="s">
        <v>170</v>
      </c>
      <c r="C55" s="798">
        <v>79.8</v>
      </c>
      <c r="D55" s="799">
        <v>5</v>
      </c>
      <c r="E55" s="797" t="s">
        <v>163</v>
      </c>
      <c r="F55" s="800">
        <v>399</v>
      </c>
      <c r="G55" s="796">
        <v>1</v>
      </c>
      <c r="H55" s="801">
        <v>79.8</v>
      </c>
      <c r="I55" s="796">
        <v>2</v>
      </c>
      <c r="J55" s="801">
        <v>157.6</v>
      </c>
      <c r="K55" s="796">
        <v>1</v>
      </c>
      <c r="L55" s="801">
        <v>79.8</v>
      </c>
      <c r="M55" s="796">
        <v>1</v>
      </c>
      <c r="N55" s="801">
        <v>79.8</v>
      </c>
      <c r="O55" s="755"/>
      <c r="P55" s="750"/>
      <c r="Q55" s="750"/>
    </row>
    <row r="56" spans="1:17" ht="18" x14ac:dyDescent="0.25">
      <c r="A56" s="790">
        <v>14</v>
      </c>
      <c r="B56" s="803" t="s">
        <v>174</v>
      </c>
      <c r="C56" s="798">
        <v>44</v>
      </c>
      <c r="D56" s="799">
        <v>4</v>
      </c>
      <c r="E56" s="797" t="s">
        <v>158</v>
      </c>
      <c r="F56" s="804">
        <v>132</v>
      </c>
      <c r="G56" s="796"/>
      <c r="H56" s="801"/>
      <c r="I56" s="796">
        <v>2</v>
      </c>
      <c r="J56" s="801">
        <v>99</v>
      </c>
      <c r="K56" s="796">
        <v>2</v>
      </c>
      <c r="L56" s="801">
        <v>99</v>
      </c>
      <c r="M56" s="796"/>
      <c r="N56" s="801"/>
      <c r="O56" s="755"/>
      <c r="P56" s="750"/>
      <c r="Q56" s="750"/>
    </row>
    <row r="57" spans="1:17" ht="18" x14ac:dyDescent="0.25">
      <c r="A57" s="790">
        <v>15</v>
      </c>
      <c r="B57" s="803" t="s">
        <v>1015</v>
      </c>
      <c r="C57" s="802">
        <v>2500</v>
      </c>
      <c r="D57" s="799">
        <v>6</v>
      </c>
      <c r="E57" s="797" t="s">
        <v>166</v>
      </c>
      <c r="F57" s="800">
        <v>15000</v>
      </c>
      <c r="G57" s="796">
        <v>6</v>
      </c>
      <c r="H57" s="801">
        <v>15000</v>
      </c>
      <c r="I57" s="796"/>
      <c r="J57" s="801"/>
      <c r="K57" s="796"/>
      <c r="L57" s="801"/>
      <c r="M57" s="796"/>
      <c r="N57" s="801"/>
      <c r="O57" s="755"/>
      <c r="P57" s="744"/>
      <c r="Q57" s="752"/>
    </row>
    <row r="58" spans="1:17" ht="18" x14ac:dyDescent="0.25">
      <c r="A58" s="796" t="s">
        <v>66</v>
      </c>
      <c r="B58" s="803"/>
      <c r="C58" s="802"/>
      <c r="D58" s="805"/>
      <c r="E58" s="797"/>
      <c r="F58" s="800">
        <v>40011</v>
      </c>
      <c r="G58" s="796"/>
      <c r="H58" s="801">
        <v>26272.3</v>
      </c>
      <c r="I58" s="796"/>
      <c r="J58" s="801">
        <v>7769.1</v>
      </c>
      <c r="K58" s="796"/>
      <c r="L58" s="801">
        <v>7441.3</v>
      </c>
      <c r="M58" s="796"/>
      <c r="N58" s="801">
        <v>7342.3</v>
      </c>
      <c r="O58" s="755"/>
      <c r="P58" s="744"/>
      <c r="Q58" s="744"/>
    </row>
    <row r="59" spans="1:17" ht="18" x14ac:dyDescent="0.25">
      <c r="A59" s="1545" t="s">
        <v>1016</v>
      </c>
      <c r="B59" s="1547"/>
      <c r="C59" s="1547"/>
      <c r="D59" s="1546"/>
      <c r="E59" s="797"/>
      <c r="F59" s="800"/>
      <c r="G59" s="796"/>
      <c r="H59" s="801"/>
      <c r="I59" s="796"/>
      <c r="J59" s="801"/>
      <c r="K59" s="796"/>
      <c r="L59" s="801"/>
      <c r="M59" s="796"/>
      <c r="N59" s="801"/>
      <c r="O59" s="755"/>
      <c r="P59" s="744"/>
      <c r="Q59" s="744"/>
    </row>
    <row r="60" spans="1:17" ht="18" x14ac:dyDescent="0.25">
      <c r="A60" s="796">
        <v>1</v>
      </c>
      <c r="B60" s="796" t="s">
        <v>1017</v>
      </c>
      <c r="C60" s="796">
        <v>60</v>
      </c>
      <c r="D60" s="796">
        <v>233</v>
      </c>
      <c r="E60" s="797" t="s">
        <v>336</v>
      </c>
      <c r="F60" s="800">
        <v>13980</v>
      </c>
      <c r="G60" s="796">
        <v>58.25</v>
      </c>
      <c r="H60" s="801">
        <v>3495</v>
      </c>
      <c r="I60" s="796">
        <v>58.25</v>
      </c>
      <c r="J60" s="801">
        <v>3495</v>
      </c>
      <c r="K60" s="796">
        <v>58.25</v>
      </c>
      <c r="L60" s="801">
        <v>3495</v>
      </c>
      <c r="M60" s="796">
        <v>58.25</v>
      </c>
      <c r="N60" s="801">
        <v>3495</v>
      </c>
      <c r="O60" s="755"/>
      <c r="P60" s="744"/>
      <c r="Q60" s="744"/>
    </row>
    <row r="61" spans="1:17" ht="18" x14ac:dyDescent="0.25">
      <c r="A61" s="1545" t="s">
        <v>1018</v>
      </c>
      <c r="B61" s="1547"/>
      <c r="C61" s="1547"/>
      <c r="D61" s="1546"/>
      <c r="E61" s="797"/>
      <c r="F61" s="800"/>
      <c r="G61" s="796"/>
      <c r="H61" s="801"/>
      <c r="I61" s="796"/>
      <c r="J61" s="801"/>
      <c r="K61" s="796"/>
      <c r="L61" s="801"/>
      <c r="M61" s="796"/>
      <c r="N61" s="801"/>
      <c r="O61" s="755"/>
      <c r="P61" s="744"/>
      <c r="Q61" s="744"/>
    </row>
    <row r="62" spans="1:17" ht="18" x14ac:dyDescent="0.25">
      <c r="A62" s="796">
        <v>1</v>
      </c>
      <c r="B62" s="796" t="s">
        <v>199</v>
      </c>
      <c r="C62" s="806">
        <v>40000</v>
      </c>
      <c r="D62" s="796">
        <v>1</v>
      </c>
      <c r="E62" s="797" t="s">
        <v>158</v>
      </c>
      <c r="F62" s="800">
        <v>40000</v>
      </c>
      <c r="G62" s="796">
        <v>1</v>
      </c>
      <c r="H62" s="801">
        <v>40000</v>
      </c>
      <c r="I62" s="796"/>
      <c r="J62" s="801"/>
      <c r="K62" s="796"/>
      <c r="L62" s="801"/>
      <c r="M62" s="796"/>
      <c r="N62" s="801"/>
      <c r="O62" s="755"/>
      <c r="P62" s="744"/>
      <c r="Q62" s="744"/>
    </row>
    <row r="63" spans="1:17" ht="15.75" x14ac:dyDescent="0.25">
      <c r="A63" s="777"/>
      <c r="B63" s="759" t="s">
        <v>67</v>
      </c>
      <c r="C63" s="778"/>
      <c r="D63" s="779"/>
      <c r="E63" s="780"/>
      <c r="F63" s="759"/>
      <c r="G63" s="759"/>
      <c r="H63" s="759"/>
      <c r="I63" s="759"/>
      <c r="J63" s="759"/>
      <c r="K63" s="759"/>
      <c r="L63" s="759"/>
      <c r="M63" s="759"/>
      <c r="N63" s="781"/>
      <c r="O63" s="755"/>
      <c r="P63" s="744"/>
      <c r="Q63" s="744"/>
    </row>
    <row r="64" spans="1:17" ht="15.75" x14ac:dyDescent="0.25">
      <c r="A64" s="777"/>
      <c r="B64" s="759"/>
      <c r="C64" s="778"/>
      <c r="D64" s="779"/>
      <c r="E64" s="780"/>
      <c r="F64" s="759"/>
      <c r="G64" s="759"/>
      <c r="H64" s="759" t="s">
        <v>68</v>
      </c>
      <c r="I64" s="759"/>
      <c r="J64" s="1543" t="s">
        <v>190</v>
      </c>
      <c r="K64" s="1543"/>
      <c r="L64" s="1543"/>
      <c r="M64" s="759"/>
      <c r="N64" s="781"/>
      <c r="O64" s="755"/>
      <c r="P64" s="744"/>
      <c r="Q64" s="744"/>
    </row>
    <row r="65" spans="1:17" ht="15.75" x14ac:dyDescent="0.25">
      <c r="A65" s="777"/>
      <c r="B65" s="759"/>
      <c r="C65" s="778"/>
      <c r="D65" s="779"/>
      <c r="E65" s="780"/>
      <c r="F65" s="759"/>
      <c r="G65" s="759"/>
      <c r="H65" s="759"/>
      <c r="I65" s="759"/>
      <c r="J65" s="1544" t="s">
        <v>70</v>
      </c>
      <c r="K65" s="1544"/>
      <c r="L65" s="1544"/>
      <c r="M65" s="759"/>
      <c r="N65" s="781"/>
      <c r="O65" s="755"/>
      <c r="P65" s="742"/>
      <c r="Q65" s="742"/>
    </row>
    <row r="66" spans="1:17" x14ac:dyDescent="0.2">
      <c r="A66" s="747"/>
      <c r="B66" s="749"/>
      <c r="C66" s="751"/>
      <c r="D66" s="745"/>
      <c r="E66" s="746"/>
      <c r="F66" s="749"/>
      <c r="G66" s="749"/>
      <c r="H66" s="749"/>
      <c r="I66" s="749"/>
      <c r="J66" s="749"/>
      <c r="K66" s="749"/>
      <c r="L66" s="749"/>
      <c r="M66" s="749"/>
      <c r="N66" s="748"/>
      <c r="O66" s="744"/>
      <c r="P66" s="742"/>
      <c r="Q66" s="742"/>
    </row>
    <row r="67" spans="1:17" ht="15.75" x14ac:dyDescent="0.25">
      <c r="A67" s="229"/>
      <c r="B67" s="230"/>
      <c r="C67" s="231"/>
      <c r="D67" s="232"/>
      <c r="E67" s="233"/>
      <c r="F67" s="234"/>
      <c r="G67" s="234"/>
      <c r="H67" s="230"/>
      <c r="I67" s="230"/>
      <c r="J67" s="230"/>
      <c r="K67" s="230"/>
      <c r="L67" s="230"/>
      <c r="M67" s="230"/>
      <c r="N67" s="235"/>
      <c r="O67" s="70"/>
    </row>
    <row r="68" spans="1:17" ht="15.75" x14ac:dyDescent="0.25">
      <c r="A68" s="236"/>
      <c r="B68" s="234"/>
      <c r="C68" s="237"/>
      <c r="D68" s="238"/>
      <c r="E68" s="239"/>
      <c r="F68" s="234"/>
      <c r="G68" s="234"/>
      <c r="H68" s="234"/>
      <c r="I68" s="234"/>
      <c r="J68" s="234"/>
      <c r="K68" s="234"/>
      <c r="L68" s="234"/>
      <c r="M68" s="234"/>
      <c r="N68" s="240"/>
      <c r="O68" s="70"/>
    </row>
    <row r="69" spans="1:17" ht="15.75" x14ac:dyDescent="0.25">
      <c r="A69" s="236"/>
      <c r="B69" s="234"/>
      <c r="C69" s="237"/>
      <c r="D69" s="238"/>
      <c r="E69" s="239"/>
      <c r="F69" s="234"/>
      <c r="G69" s="234"/>
      <c r="H69" s="234"/>
      <c r="I69" s="234"/>
      <c r="J69" s="1543"/>
      <c r="K69" s="1543"/>
      <c r="L69" s="1543"/>
      <c r="M69" s="234"/>
      <c r="N69" s="240"/>
      <c r="O69" s="70"/>
    </row>
    <row r="70" spans="1:17" ht="14.25" customHeight="1" x14ac:dyDescent="0.25">
      <c r="A70" s="236"/>
      <c r="B70" s="234"/>
      <c r="C70" s="237"/>
      <c r="D70" s="238"/>
      <c r="E70" s="239"/>
      <c r="F70" s="234"/>
      <c r="G70" s="234"/>
      <c r="H70" s="234"/>
      <c r="I70" s="234"/>
      <c r="J70" s="1544"/>
      <c r="K70" s="1544"/>
      <c r="L70" s="1544"/>
      <c r="M70" s="234"/>
      <c r="N70" s="240"/>
      <c r="O70" s="70"/>
    </row>
    <row r="71" spans="1:17" x14ac:dyDescent="0.2">
      <c r="A71" s="172"/>
      <c r="B71" s="174"/>
      <c r="C71" s="169"/>
      <c r="D71" s="170"/>
      <c r="E71" s="171"/>
      <c r="F71" s="174"/>
      <c r="G71" s="174"/>
      <c r="H71" s="174"/>
      <c r="I71" s="174"/>
      <c r="J71" s="174"/>
      <c r="K71" s="174"/>
      <c r="L71" s="174"/>
      <c r="M71" s="174"/>
      <c r="N71" s="173"/>
      <c r="O71" s="70"/>
    </row>
    <row r="72" spans="1:17" x14ac:dyDescent="0.2">
      <c r="O72" s="70"/>
    </row>
    <row r="73" spans="1:17" x14ac:dyDescent="0.2">
      <c r="O73" s="70"/>
    </row>
    <row r="74" spans="1:17" s="243" customFormat="1" x14ac:dyDescent="0.2">
      <c r="A74" s="156"/>
      <c r="B74" s="156"/>
      <c r="C74" s="242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</row>
    <row r="75" spans="1:17" s="243" customFormat="1" x14ac:dyDescent="0.2">
      <c r="A75" s="156"/>
      <c r="B75" s="156"/>
      <c r="C75" s="242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</row>
    <row r="76" spans="1:17" s="243" customFormat="1" x14ac:dyDescent="0.2">
      <c r="A76" s="156"/>
      <c r="B76" s="156"/>
      <c r="C76" s="242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</row>
    <row r="77" spans="1:17" s="243" customFormat="1" x14ac:dyDescent="0.2">
      <c r="A77" s="156"/>
      <c r="B77" s="156"/>
      <c r="C77" s="242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</row>
    <row r="78" spans="1:17" s="243" customFormat="1" x14ac:dyDescent="0.2">
      <c r="A78" s="156"/>
      <c r="B78" s="156"/>
      <c r="C78" s="242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</row>
    <row r="79" spans="1:17" s="243" customFormat="1" x14ac:dyDescent="0.2">
      <c r="A79" s="156"/>
      <c r="B79" s="156"/>
      <c r="C79" s="242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</row>
    <row r="80" spans="1:17" s="243" customFormat="1" x14ac:dyDescent="0.2">
      <c r="A80" s="156"/>
      <c r="B80" s="156"/>
      <c r="C80" s="242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</row>
    <row r="81" spans="1:14" s="243" customFormat="1" x14ac:dyDescent="0.2">
      <c r="A81" s="156"/>
      <c r="B81" s="156"/>
      <c r="C81" s="242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</row>
    <row r="82" spans="1:14" s="243" customFormat="1" x14ac:dyDescent="0.2">
      <c r="A82" s="156"/>
      <c r="B82" s="156"/>
      <c r="C82" s="242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</row>
    <row r="83" spans="1:14" s="243" customFormat="1" x14ac:dyDescent="0.2">
      <c r="A83" s="156"/>
      <c r="B83" s="156"/>
      <c r="C83" s="242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</row>
    <row r="84" spans="1:14" s="243" customFormat="1" x14ac:dyDescent="0.2">
      <c r="A84" s="156"/>
      <c r="B84" s="156"/>
      <c r="C84" s="242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</row>
    <row r="85" spans="1:14" s="243" customFormat="1" x14ac:dyDescent="0.2">
      <c r="A85" s="156"/>
      <c r="B85" s="156"/>
      <c r="C85" s="242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</row>
    <row r="86" spans="1:14" s="243" customFormat="1" x14ac:dyDescent="0.2">
      <c r="A86" s="156"/>
      <c r="B86" s="156"/>
      <c r="C86" s="242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</row>
    <row r="87" spans="1:14" s="243" customFormat="1" x14ac:dyDescent="0.2">
      <c r="A87" s="156"/>
      <c r="B87" s="156"/>
      <c r="C87" s="242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</row>
    <row r="88" spans="1:14" s="243" customFormat="1" x14ac:dyDescent="0.2">
      <c r="A88" s="156"/>
      <c r="B88" s="156"/>
      <c r="C88" s="242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</row>
    <row r="89" spans="1:14" s="243" customFormat="1" x14ac:dyDescent="0.2">
      <c r="A89" s="156"/>
      <c r="B89" s="156"/>
      <c r="C89" s="242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</row>
    <row r="90" spans="1:14" s="243" customFormat="1" x14ac:dyDescent="0.2">
      <c r="A90" s="156"/>
      <c r="B90" s="156"/>
      <c r="C90" s="242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</row>
    <row r="91" spans="1:14" s="243" customFormat="1" x14ac:dyDescent="0.2">
      <c r="A91" s="156"/>
      <c r="B91" s="156"/>
      <c r="C91" s="242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</row>
    <row r="92" spans="1:14" s="243" customFormat="1" x14ac:dyDescent="0.2">
      <c r="A92" s="156"/>
      <c r="B92" s="156"/>
      <c r="C92" s="242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</row>
    <row r="93" spans="1:14" s="243" customFormat="1" x14ac:dyDescent="0.2">
      <c r="A93" s="156"/>
      <c r="B93" s="156"/>
      <c r="C93" s="242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</row>
    <row r="94" spans="1:14" s="243" customFormat="1" x14ac:dyDescent="0.2">
      <c r="A94" s="156"/>
      <c r="B94" s="156"/>
      <c r="C94" s="242"/>
      <c r="D94" s="156"/>
      <c r="E94" s="156"/>
      <c r="F94" s="156"/>
      <c r="G94" s="156"/>
      <c r="H94" s="156"/>
      <c r="I94" s="156"/>
      <c r="J94" s="156"/>
      <c r="K94" s="156"/>
      <c r="L94" s="156"/>
      <c r="M94" s="156"/>
      <c r="N94" s="156"/>
    </row>
    <row r="95" spans="1:14" s="243" customFormat="1" x14ac:dyDescent="0.2">
      <c r="A95" s="156"/>
      <c r="B95" s="156"/>
      <c r="C95" s="242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</row>
    <row r="96" spans="1:14" s="243" customFormat="1" x14ac:dyDescent="0.2">
      <c r="A96" s="156"/>
      <c r="B96" s="156"/>
      <c r="C96" s="242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</row>
    <row r="97" spans="1:14" s="243" customFormat="1" x14ac:dyDescent="0.2">
      <c r="A97" s="156"/>
      <c r="B97" s="156"/>
      <c r="C97" s="242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</row>
    <row r="98" spans="1:14" s="243" customFormat="1" x14ac:dyDescent="0.2">
      <c r="A98" s="156"/>
      <c r="B98" s="156"/>
      <c r="C98" s="242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</row>
    <row r="99" spans="1:14" s="243" customFormat="1" x14ac:dyDescent="0.2">
      <c r="A99" s="156"/>
      <c r="B99" s="156"/>
      <c r="C99" s="242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</row>
    <row r="100" spans="1:14" s="243" customFormat="1" x14ac:dyDescent="0.2">
      <c r="A100" s="156"/>
      <c r="B100" s="156"/>
      <c r="C100" s="242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</row>
    <row r="101" spans="1:14" s="243" customFormat="1" x14ac:dyDescent="0.2">
      <c r="A101" s="156"/>
      <c r="B101" s="156"/>
      <c r="C101" s="242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</row>
    <row r="102" spans="1:14" s="243" customFormat="1" x14ac:dyDescent="0.2">
      <c r="A102" s="156"/>
      <c r="B102" s="156"/>
      <c r="C102" s="242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</row>
    <row r="103" spans="1:14" s="243" customFormat="1" x14ac:dyDescent="0.2">
      <c r="A103" s="156"/>
      <c r="B103" s="156"/>
      <c r="C103" s="242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</row>
    <row r="104" spans="1:14" s="243" customFormat="1" x14ac:dyDescent="0.2">
      <c r="A104" s="156"/>
      <c r="B104" s="156"/>
      <c r="C104" s="242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</row>
    <row r="105" spans="1:14" s="243" customFormat="1" x14ac:dyDescent="0.2">
      <c r="A105" s="156"/>
      <c r="B105" s="156"/>
      <c r="C105" s="242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</row>
    <row r="106" spans="1:14" s="243" customFormat="1" x14ac:dyDescent="0.2">
      <c r="A106" s="156"/>
      <c r="B106" s="156"/>
      <c r="C106" s="242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</row>
    <row r="107" spans="1:14" s="243" customFormat="1" x14ac:dyDescent="0.2">
      <c r="A107" s="156"/>
      <c r="B107" s="156"/>
      <c r="C107" s="242"/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156"/>
    </row>
    <row r="108" spans="1:14" s="243" customFormat="1" x14ac:dyDescent="0.2">
      <c r="A108" s="156"/>
      <c r="B108" s="156"/>
      <c r="C108" s="242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</row>
    <row r="109" spans="1:14" s="243" customFormat="1" x14ac:dyDescent="0.2">
      <c r="A109" s="156"/>
      <c r="B109" s="156"/>
      <c r="C109" s="242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</row>
    <row r="110" spans="1:14" s="243" customFormat="1" x14ac:dyDescent="0.2">
      <c r="A110" s="156"/>
      <c r="B110" s="156"/>
      <c r="C110" s="242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</row>
    <row r="111" spans="1:14" s="243" customFormat="1" x14ac:dyDescent="0.2">
      <c r="A111" s="156"/>
      <c r="B111" s="156"/>
      <c r="C111" s="242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</row>
    <row r="112" spans="1:14" s="243" customFormat="1" x14ac:dyDescent="0.2">
      <c r="A112" s="156"/>
      <c r="B112" s="156"/>
      <c r="C112" s="242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</row>
    <row r="113" spans="1:14" s="243" customFormat="1" x14ac:dyDescent="0.2">
      <c r="A113" s="156"/>
      <c r="B113" s="156"/>
      <c r="C113" s="242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</row>
    <row r="114" spans="1:14" s="243" customFormat="1" x14ac:dyDescent="0.2">
      <c r="A114" s="156"/>
      <c r="B114" s="156"/>
      <c r="C114" s="242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</row>
    <row r="115" spans="1:14" s="243" customFormat="1" x14ac:dyDescent="0.2">
      <c r="A115" s="156"/>
      <c r="B115" s="156"/>
      <c r="C115" s="242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</row>
    <row r="116" spans="1:14" s="243" customFormat="1" x14ac:dyDescent="0.2">
      <c r="A116" s="156"/>
      <c r="B116" s="156"/>
      <c r="C116" s="242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</row>
    <row r="117" spans="1:14" s="243" customFormat="1" x14ac:dyDescent="0.2">
      <c r="A117" s="156"/>
      <c r="B117" s="156"/>
      <c r="C117" s="242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</row>
    <row r="118" spans="1:14" s="243" customFormat="1" x14ac:dyDescent="0.2">
      <c r="A118" s="156"/>
      <c r="B118" s="156"/>
      <c r="C118" s="242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</row>
    <row r="119" spans="1:14" s="243" customFormat="1" x14ac:dyDescent="0.2">
      <c r="A119" s="156"/>
      <c r="B119" s="156"/>
      <c r="C119" s="242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</row>
    <row r="120" spans="1:14" s="243" customFormat="1" x14ac:dyDescent="0.2">
      <c r="A120" s="156"/>
      <c r="B120" s="156"/>
      <c r="C120" s="242"/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</row>
    <row r="121" spans="1:14" s="243" customFormat="1" x14ac:dyDescent="0.2">
      <c r="A121" s="156"/>
      <c r="B121" s="156"/>
      <c r="C121" s="242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</row>
    <row r="122" spans="1:14" s="243" customFormat="1" x14ac:dyDescent="0.2">
      <c r="A122" s="156"/>
      <c r="B122" s="156"/>
      <c r="C122" s="242"/>
      <c r="D122" s="15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</row>
    <row r="123" spans="1:14" s="243" customFormat="1" x14ac:dyDescent="0.2">
      <c r="A123" s="156"/>
      <c r="B123" s="156"/>
      <c r="C123" s="242"/>
      <c r="D123" s="15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</row>
    <row r="124" spans="1:14" s="243" customFormat="1" x14ac:dyDescent="0.2">
      <c r="A124" s="156"/>
      <c r="B124" s="156"/>
      <c r="C124" s="242"/>
      <c r="D124" s="15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</row>
    <row r="125" spans="1:14" s="243" customFormat="1" x14ac:dyDescent="0.2">
      <c r="A125" s="156"/>
      <c r="B125" s="156"/>
      <c r="C125" s="242"/>
      <c r="D125" s="15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</row>
    <row r="126" spans="1:14" s="243" customFormat="1" x14ac:dyDescent="0.2">
      <c r="A126" s="156"/>
      <c r="B126" s="156"/>
      <c r="C126" s="242"/>
      <c r="D126" s="15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</row>
    <row r="127" spans="1:14" s="243" customFormat="1" x14ac:dyDescent="0.2">
      <c r="A127" s="156"/>
      <c r="B127" s="156"/>
      <c r="C127" s="242"/>
      <c r="D127" s="15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</row>
    <row r="128" spans="1:14" s="243" customFormat="1" x14ac:dyDescent="0.2">
      <c r="A128" s="156"/>
      <c r="B128" s="156"/>
      <c r="C128" s="242"/>
      <c r="D128" s="15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</row>
    <row r="129" spans="1:14" s="243" customFormat="1" x14ac:dyDescent="0.2">
      <c r="A129" s="156"/>
      <c r="B129" s="156"/>
      <c r="C129" s="242"/>
      <c r="D129" s="15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</row>
    <row r="130" spans="1:14" s="243" customFormat="1" x14ac:dyDescent="0.2">
      <c r="A130" s="156"/>
      <c r="B130" s="156"/>
      <c r="C130" s="242"/>
      <c r="D130" s="15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</row>
    <row r="131" spans="1:14" s="243" customFormat="1" x14ac:dyDescent="0.2">
      <c r="A131" s="156"/>
      <c r="B131" s="156"/>
      <c r="C131" s="242"/>
      <c r="D131" s="156"/>
      <c r="E131" s="156"/>
      <c r="F131" s="156"/>
      <c r="G131" s="156"/>
      <c r="H131" s="156"/>
      <c r="I131" s="156"/>
      <c r="J131" s="156"/>
      <c r="K131" s="156"/>
      <c r="L131" s="156"/>
      <c r="M131" s="156"/>
      <c r="N131" s="156"/>
    </row>
    <row r="132" spans="1:14" s="243" customFormat="1" x14ac:dyDescent="0.2">
      <c r="A132" s="156"/>
      <c r="B132" s="156"/>
      <c r="C132" s="242"/>
      <c r="D132" s="15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</row>
    <row r="133" spans="1:14" s="243" customFormat="1" x14ac:dyDescent="0.2">
      <c r="A133" s="156"/>
      <c r="B133" s="156"/>
      <c r="C133" s="242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</row>
    <row r="134" spans="1:14" s="243" customFormat="1" x14ac:dyDescent="0.2">
      <c r="A134" s="156"/>
      <c r="B134" s="156"/>
      <c r="C134" s="242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</row>
    <row r="135" spans="1:14" s="243" customFormat="1" x14ac:dyDescent="0.2">
      <c r="A135" s="156"/>
      <c r="B135" s="156"/>
      <c r="C135" s="242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</row>
    <row r="136" spans="1:14" s="243" customFormat="1" x14ac:dyDescent="0.2">
      <c r="A136" s="156"/>
      <c r="B136" s="156"/>
      <c r="C136" s="242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</row>
    <row r="137" spans="1:14" s="243" customFormat="1" x14ac:dyDescent="0.2">
      <c r="A137" s="156"/>
      <c r="B137" s="156"/>
      <c r="C137" s="242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</row>
    <row r="138" spans="1:14" s="243" customFormat="1" x14ac:dyDescent="0.2">
      <c r="A138" s="156"/>
      <c r="B138" s="156"/>
      <c r="C138" s="242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</row>
    <row r="139" spans="1:14" s="243" customFormat="1" x14ac:dyDescent="0.2">
      <c r="A139" s="156"/>
      <c r="B139" s="156"/>
      <c r="C139" s="242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</row>
    <row r="140" spans="1:14" s="243" customFormat="1" x14ac:dyDescent="0.2">
      <c r="A140" s="156"/>
      <c r="B140" s="156"/>
      <c r="C140" s="242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</row>
    <row r="141" spans="1:14" s="243" customFormat="1" x14ac:dyDescent="0.2">
      <c r="A141" s="156"/>
      <c r="B141" s="156"/>
      <c r="C141" s="242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</row>
    <row r="142" spans="1:14" s="243" customFormat="1" x14ac:dyDescent="0.2">
      <c r="A142" s="156"/>
      <c r="B142" s="156"/>
      <c r="C142" s="242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</row>
    <row r="143" spans="1:14" s="243" customFormat="1" x14ac:dyDescent="0.2">
      <c r="A143" s="156"/>
      <c r="B143" s="156"/>
      <c r="C143" s="242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</row>
    <row r="144" spans="1:14" s="243" customFormat="1" x14ac:dyDescent="0.2">
      <c r="A144" s="156"/>
      <c r="B144" s="156"/>
      <c r="C144" s="242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</row>
    <row r="145" spans="1:14" s="243" customFormat="1" x14ac:dyDescent="0.2">
      <c r="A145" s="156"/>
      <c r="B145" s="156"/>
      <c r="C145" s="242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</row>
    <row r="146" spans="1:14" s="243" customFormat="1" x14ac:dyDescent="0.2">
      <c r="A146" s="156"/>
      <c r="B146" s="156"/>
      <c r="C146" s="242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</row>
    <row r="147" spans="1:14" s="243" customFormat="1" x14ac:dyDescent="0.2">
      <c r="A147" s="156"/>
      <c r="B147" s="156"/>
      <c r="C147" s="242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</row>
    <row r="148" spans="1:14" s="243" customFormat="1" x14ac:dyDescent="0.2">
      <c r="A148" s="156"/>
      <c r="B148" s="156"/>
      <c r="C148" s="242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</row>
    <row r="149" spans="1:14" s="243" customFormat="1" x14ac:dyDescent="0.2">
      <c r="A149" s="156"/>
      <c r="B149" s="156"/>
      <c r="C149" s="242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</row>
    <row r="150" spans="1:14" s="243" customFormat="1" x14ac:dyDescent="0.2">
      <c r="A150" s="156"/>
      <c r="B150" s="156"/>
      <c r="C150" s="242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</row>
    <row r="151" spans="1:14" s="243" customFormat="1" x14ac:dyDescent="0.2">
      <c r="A151" s="156"/>
      <c r="B151" s="156"/>
      <c r="C151" s="242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</row>
    <row r="152" spans="1:14" s="243" customFormat="1" x14ac:dyDescent="0.2">
      <c r="A152" s="156"/>
      <c r="B152" s="156"/>
      <c r="C152" s="242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</row>
    <row r="153" spans="1:14" s="243" customFormat="1" x14ac:dyDescent="0.2">
      <c r="A153" s="156"/>
      <c r="B153" s="156"/>
      <c r="C153" s="242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</row>
    <row r="154" spans="1:14" s="243" customFormat="1" x14ac:dyDescent="0.2">
      <c r="A154" s="156"/>
      <c r="B154" s="156"/>
      <c r="C154" s="242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</row>
    <row r="155" spans="1:14" s="243" customFormat="1" x14ac:dyDescent="0.2">
      <c r="A155" s="156"/>
      <c r="B155" s="156"/>
      <c r="C155" s="242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</row>
    <row r="156" spans="1:14" s="243" customFormat="1" x14ac:dyDescent="0.2">
      <c r="A156" s="156"/>
      <c r="B156" s="156"/>
      <c r="C156" s="242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</row>
    <row r="157" spans="1:14" s="243" customFormat="1" x14ac:dyDescent="0.2">
      <c r="A157" s="156"/>
      <c r="B157" s="156"/>
      <c r="C157" s="242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</row>
    <row r="158" spans="1:14" s="243" customFormat="1" x14ac:dyDescent="0.2">
      <c r="A158" s="156"/>
      <c r="B158" s="156"/>
      <c r="C158" s="242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</row>
    <row r="159" spans="1:14" s="243" customFormat="1" x14ac:dyDescent="0.2">
      <c r="A159" s="156"/>
      <c r="B159" s="156"/>
      <c r="C159" s="242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</row>
    <row r="160" spans="1:14" s="243" customFormat="1" x14ac:dyDescent="0.2">
      <c r="A160" s="156"/>
      <c r="B160" s="156"/>
      <c r="C160" s="242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</row>
    <row r="161" spans="1:14" s="243" customFormat="1" x14ac:dyDescent="0.2">
      <c r="A161" s="156"/>
      <c r="B161" s="156"/>
      <c r="C161" s="242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</row>
    <row r="162" spans="1:14" s="243" customFormat="1" x14ac:dyDescent="0.2">
      <c r="A162" s="156"/>
      <c r="B162" s="156"/>
      <c r="C162" s="242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</row>
    <row r="163" spans="1:14" s="243" customFormat="1" x14ac:dyDescent="0.2">
      <c r="A163" s="156"/>
      <c r="B163" s="156"/>
      <c r="C163" s="242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</row>
    <row r="164" spans="1:14" s="243" customFormat="1" x14ac:dyDescent="0.2">
      <c r="A164" s="156"/>
      <c r="B164" s="156"/>
      <c r="C164" s="242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</row>
    <row r="165" spans="1:14" s="243" customFormat="1" x14ac:dyDescent="0.2">
      <c r="A165" s="156"/>
      <c r="B165" s="156"/>
      <c r="C165" s="242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</row>
    <row r="166" spans="1:14" s="243" customFormat="1" x14ac:dyDescent="0.2">
      <c r="A166" s="156"/>
      <c r="B166" s="156"/>
      <c r="C166" s="242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</row>
    <row r="167" spans="1:14" s="243" customFormat="1" x14ac:dyDescent="0.2">
      <c r="A167" s="156"/>
      <c r="B167" s="156"/>
      <c r="C167" s="242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</row>
    <row r="168" spans="1:14" s="243" customFormat="1" x14ac:dyDescent="0.2">
      <c r="A168" s="156"/>
      <c r="B168" s="156"/>
      <c r="C168" s="242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</row>
    <row r="169" spans="1:14" s="243" customFormat="1" x14ac:dyDescent="0.2">
      <c r="A169" s="156"/>
      <c r="B169" s="156"/>
      <c r="C169" s="242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</row>
    <row r="170" spans="1:14" s="243" customFormat="1" x14ac:dyDescent="0.2">
      <c r="A170" s="156"/>
      <c r="B170" s="156"/>
      <c r="C170" s="242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</row>
    <row r="171" spans="1:14" s="243" customFormat="1" x14ac:dyDescent="0.2">
      <c r="A171" s="156"/>
      <c r="B171" s="156"/>
      <c r="C171" s="242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</row>
    <row r="172" spans="1:14" s="243" customFormat="1" x14ac:dyDescent="0.2">
      <c r="A172" s="156"/>
      <c r="B172" s="156"/>
      <c r="C172" s="242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</row>
    <row r="173" spans="1:14" s="243" customFormat="1" x14ac:dyDescent="0.2">
      <c r="A173" s="156"/>
      <c r="B173" s="156"/>
      <c r="C173" s="242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</row>
    <row r="174" spans="1:14" s="243" customFormat="1" x14ac:dyDescent="0.2">
      <c r="A174" s="156"/>
      <c r="B174" s="156"/>
      <c r="C174" s="242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</row>
    <row r="175" spans="1:14" s="243" customFormat="1" x14ac:dyDescent="0.2">
      <c r="A175" s="156"/>
      <c r="B175" s="156"/>
      <c r="C175" s="242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</row>
    <row r="176" spans="1:14" s="243" customFormat="1" x14ac:dyDescent="0.2">
      <c r="A176" s="156"/>
      <c r="B176" s="156"/>
      <c r="C176" s="242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</row>
    <row r="177" spans="1:14" s="243" customFormat="1" x14ac:dyDescent="0.2">
      <c r="A177" s="156"/>
      <c r="B177" s="156"/>
      <c r="C177" s="242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</row>
    <row r="178" spans="1:14" s="243" customFormat="1" x14ac:dyDescent="0.2">
      <c r="A178" s="156"/>
      <c r="B178" s="156"/>
      <c r="C178" s="242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</row>
    <row r="179" spans="1:14" s="243" customFormat="1" x14ac:dyDescent="0.2">
      <c r="A179" s="156"/>
      <c r="B179" s="156"/>
      <c r="C179" s="242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</row>
    <row r="180" spans="1:14" s="243" customFormat="1" x14ac:dyDescent="0.2">
      <c r="A180" s="156"/>
      <c r="B180" s="156"/>
      <c r="C180" s="242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</row>
    <row r="181" spans="1:14" s="243" customFormat="1" x14ac:dyDescent="0.2">
      <c r="A181" s="156"/>
      <c r="B181" s="156"/>
      <c r="C181" s="242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</row>
    <row r="182" spans="1:14" s="243" customFormat="1" x14ac:dyDescent="0.2">
      <c r="A182" s="156"/>
      <c r="B182" s="156"/>
      <c r="C182" s="242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</row>
    <row r="183" spans="1:14" s="243" customFormat="1" x14ac:dyDescent="0.2">
      <c r="A183" s="156"/>
      <c r="B183" s="156"/>
      <c r="C183" s="242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</row>
    <row r="184" spans="1:14" s="243" customFormat="1" x14ac:dyDescent="0.2">
      <c r="A184" s="156"/>
      <c r="B184" s="156"/>
      <c r="C184" s="242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</row>
  </sheetData>
  <sheetProtection algorithmName="SHA-512" hashValue="Z3RIsZNQDPMKWIFu2rM+NZHAoY+0bTDMr0mT6Vf0VBs5mdVw/eWCagiCHhDFDDTnR+DAPxPrYDjvXv9SYVwZ5g==" saltValue="9TiFROcqB2jwc0YUO00t/g==" spinCount="100000" sheet="1" objects="1" scenarios="1" selectLockedCells="1" selectUnlockedCells="1"/>
  <mergeCells count="22">
    <mergeCell ref="A34:O34"/>
    <mergeCell ref="A35:O35"/>
    <mergeCell ref="G40:N40"/>
    <mergeCell ref="D41:E41"/>
    <mergeCell ref="G41:H41"/>
    <mergeCell ref="I41:J41"/>
    <mergeCell ref="A2:O2"/>
    <mergeCell ref="A3:O3"/>
    <mergeCell ref="G8:N8"/>
    <mergeCell ref="J69:L69"/>
    <mergeCell ref="J70:L70"/>
    <mergeCell ref="K9:L9"/>
    <mergeCell ref="M9:N9"/>
    <mergeCell ref="D9:E9"/>
    <mergeCell ref="G9:H9"/>
    <mergeCell ref="I9:J9"/>
    <mergeCell ref="K41:L41"/>
    <mergeCell ref="M41:N41"/>
    <mergeCell ref="A59:D59"/>
    <mergeCell ref="A61:D61"/>
    <mergeCell ref="J64:L64"/>
    <mergeCell ref="J65:L65"/>
  </mergeCells>
  <pageMargins left="0" right="0.39370078740157483" top="0.19685039370078741" bottom="0" header="0.51181102362204722" footer="0.51181102362204722"/>
  <pageSetup paperSize="142" scale="8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1"/>
  <sheetViews>
    <sheetView showWhiteSpace="0" view="pageLayout" topLeftCell="A27" zoomScale="80" zoomScaleNormal="85" zoomScaleSheetLayoutView="70" zoomScalePageLayoutView="80" workbookViewId="0">
      <selection activeCell="J72" sqref="J72"/>
    </sheetView>
  </sheetViews>
  <sheetFormatPr defaultRowHeight="12.75" x14ac:dyDescent="0.2"/>
  <cols>
    <col min="1" max="1" width="10.7109375" style="531" customWidth="1"/>
    <col min="2" max="2" width="39.5703125" style="531" customWidth="1"/>
    <col min="3" max="3" width="13.85546875" style="532" customWidth="1"/>
    <col min="4" max="4" width="6.5703125" style="533" customWidth="1"/>
    <col min="5" max="5" width="9.28515625" style="531" customWidth="1"/>
    <col min="6" max="6" width="17.7109375" style="537" customWidth="1"/>
    <col min="7" max="7" width="11.85546875" style="531" customWidth="1"/>
    <col min="8" max="8" width="15.7109375" style="531" customWidth="1"/>
    <col min="9" max="9" width="10.7109375" style="531" customWidth="1"/>
    <col min="10" max="10" width="15.7109375" style="531" customWidth="1"/>
    <col min="11" max="11" width="10.7109375" style="531" customWidth="1"/>
    <col min="12" max="12" width="15.7109375" style="531" customWidth="1"/>
    <col min="13" max="13" width="10.7109375" style="531" customWidth="1"/>
    <col min="14" max="14" width="15.7109375" style="531" customWidth="1"/>
    <col min="15" max="15" width="10.5703125" style="464" bestFit="1" customWidth="1"/>
    <col min="16" max="256" width="9.140625" style="464"/>
    <col min="257" max="257" width="10.7109375" style="464" customWidth="1"/>
    <col min="258" max="258" width="39.5703125" style="464" customWidth="1"/>
    <col min="259" max="259" width="13.85546875" style="464" customWidth="1"/>
    <col min="260" max="260" width="6.5703125" style="464" customWidth="1"/>
    <col min="261" max="261" width="9.28515625" style="464" customWidth="1"/>
    <col min="262" max="262" width="17.7109375" style="464" customWidth="1"/>
    <col min="263" max="263" width="11.85546875" style="464" customWidth="1"/>
    <col min="264" max="264" width="15.7109375" style="464" customWidth="1"/>
    <col min="265" max="265" width="10.7109375" style="464" customWidth="1"/>
    <col min="266" max="266" width="15.7109375" style="464" customWidth="1"/>
    <col min="267" max="267" width="10.7109375" style="464" customWidth="1"/>
    <col min="268" max="268" width="15.7109375" style="464" customWidth="1"/>
    <col min="269" max="269" width="10.7109375" style="464" customWidth="1"/>
    <col min="270" max="270" width="15.7109375" style="464" customWidth="1"/>
    <col min="271" max="271" width="10.5703125" style="464" bestFit="1" customWidth="1"/>
    <col min="272" max="512" width="9.140625" style="464"/>
    <col min="513" max="513" width="10.7109375" style="464" customWidth="1"/>
    <col min="514" max="514" width="39.5703125" style="464" customWidth="1"/>
    <col min="515" max="515" width="13.85546875" style="464" customWidth="1"/>
    <col min="516" max="516" width="6.5703125" style="464" customWidth="1"/>
    <col min="517" max="517" width="9.28515625" style="464" customWidth="1"/>
    <col min="518" max="518" width="17.7109375" style="464" customWidth="1"/>
    <col min="519" max="519" width="11.85546875" style="464" customWidth="1"/>
    <col min="520" max="520" width="15.7109375" style="464" customWidth="1"/>
    <col min="521" max="521" width="10.7109375" style="464" customWidth="1"/>
    <col min="522" max="522" width="15.7109375" style="464" customWidth="1"/>
    <col min="523" max="523" width="10.7109375" style="464" customWidth="1"/>
    <col min="524" max="524" width="15.7109375" style="464" customWidth="1"/>
    <col min="525" max="525" width="10.7109375" style="464" customWidth="1"/>
    <col min="526" max="526" width="15.7109375" style="464" customWidth="1"/>
    <col min="527" max="527" width="10.5703125" style="464" bestFit="1" customWidth="1"/>
    <col min="528" max="768" width="9.140625" style="464"/>
    <col min="769" max="769" width="10.7109375" style="464" customWidth="1"/>
    <col min="770" max="770" width="39.5703125" style="464" customWidth="1"/>
    <col min="771" max="771" width="13.85546875" style="464" customWidth="1"/>
    <col min="772" max="772" width="6.5703125" style="464" customWidth="1"/>
    <col min="773" max="773" width="9.28515625" style="464" customWidth="1"/>
    <col min="774" max="774" width="17.7109375" style="464" customWidth="1"/>
    <col min="775" max="775" width="11.85546875" style="464" customWidth="1"/>
    <col min="776" max="776" width="15.7109375" style="464" customWidth="1"/>
    <col min="777" max="777" width="10.7109375" style="464" customWidth="1"/>
    <col min="778" max="778" width="15.7109375" style="464" customWidth="1"/>
    <col min="779" max="779" width="10.7109375" style="464" customWidth="1"/>
    <col min="780" max="780" width="15.7109375" style="464" customWidth="1"/>
    <col min="781" max="781" width="10.7109375" style="464" customWidth="1"/>
    <col min="782" max="782" width="15.7109375" style="464" customWidth="1"/>
    <col min="783" max="783" width="10.5703125" style="464" bestFit="1" customWidth="1"/>
    <col min="784" max="1024" width="9.140625" style="464"/>
    <col min="1025" max="1025" width="10.7109375" style="464" customWidth="1"/>
    <col min="1026" max="1026" width="39.5703125" style="464" customWidth="1"/>
    <col min="1027" max="1027" width="13.85546875" style="464" customWidth="1"/>
    <col min="1028" max="1028" width="6.5703125" style="464" customWidth="1"/>
    <col min="1029" max="1029" width="9.28515625" style="464" customWidth="1"/>
    <col min="1030" max="1030" width="17.7109375" style="464" customWidth="1"/>
    <col min="1031" max="1031" width="11.85546875" style="464" customWidth="1"/>
    <col min="1032" max="1032" width="15.7109375" style="464" customWidth="1"/>
    <col min="1033" max="1033" width="10.7109375" style="464" customWidth="1"/>
    <col min="1034" max="1034" width="15.7109375" style="464" customWidth="1"/>
    <col min="1035" max="1035" width="10.7109375" style="464" customWidth="1"/>
    <col min="1036" max="1036" width="15.7109375" style="464" customWidth="1"/>
    <col min="1037" max="1037" width="10.7109375" style="464" customWidth="1"/>
    <col min="1038" max="1038" width="15.7109375" style="464" customWidth="1"/>
    <col min="1039" max="1039" width="10.5703125" style="464" bestFit="1" customWidth="1"/>
    <col min="1040" max="1280" width="9.140625" style="464"/>
    <col min="1281" max="1281" width="10.7109375" style="464" customWidth="1"/>
    <col min="1282" max="1282" width="39.5703125" style="464" customWidth="1"/>
    <col min="1283" max="1283" width="13.85546875" style="464" customWidth="1"/>
    <col min="1284" max="1284" width="6.5703125" style="464" customWidth="1"/>
    <col min="1285" max="1285" width="9.28515625" style="464" customWidth="1"/>
    <col min="1286" max="1286" width="17.7109375" style="464" customWidth="1"/>
    <col min="1287" max="1287" width="11.85546875" style="464" customWidth="1"/>
    <col min="1288" max="1288" width="15.7109375" style="464" customWidth="1"/>
    <col min="1289" max="1289" width="10.7109375" style="464" customWidth="1"/>
    <col min="1290" max="1290" width="15.7109375" style="464" customWidth="1"/>
    <col min="1291" max="1291" width="10.7109375" style="464" customWidth="1"/>
    <col min="1292" max="1292" width="15.7109375" style="464" customWidth="1"/>
    <col min="1293" max="1293" width="10.7109375" style="464" customWidth="1"/>
    <col min="1294" max="1294" width="15.7109375" style="464" customWidth="1"/>
    <col min="1295" max="1295" width="10.5703125" style="464" bestFit="1" customWidth="1"/>
    <col min="1296" max="1536" width="9.140625" style="464"/>
    <col min="1537" max="1537" width="10.7109375" style="464" customWidth="1"/>
    <col min="1538" max="1538" width="39.5703125" style="464" customWidth="1"/>
    <col min="1539" max="1539" width="13.85546875" style="464" customWidth="1"/>
    <col min="1540" max="1540" width="6.5703125" style="464" customWidth="1"/>
    <col min="1541" max="1541" width="9.28515625" style="464" customWidth="1"/>
    <col min="1542" max="1542" width="17.7109375" style="464" customWidth="1"/>
    <col min="1543" max="1543" width="11.85546875" style="464" customWidth="1"/>
    <col min="1544" max="1544" width="15.7109375" style="464" customWidth="1"/>
    <col min="1545" max="1545" width="10.7109375" style="464" customWidth="1"/>
    <col min="1546" max="1546" width="15.7109375" style="464" customWidth="1"/>
    <col min="1547" max="1547" width="10.7109375" style="464" customWidth="1"/>
    <col min="1548" max="1548" width="15.7109375" style="464" customWidth="1"/>
    <col min="1549" max="1549" width="10.7109375" style="464" customWidth="1"/>
    <col min="1550" max="1550" width="15.7109375" style="464" customWidth="1"/>
    <col min="1551" max="1551" width="10.5703125" style="464" bestFit="1" customWidth="1"/>
    <col min="1552" max="1792" width="9.140625" style="464"/>
    <col min="1793" max="1793" width="10.7109375" style="464" customWidth="1"/>
    <col min="1794" max="1794" width="39.5703125" style="464" customWidth="1"/>
    <col min="1795" max="1795" width="13.85546875" style="464" customWidth="1"/>
    <col min="1796" max="1796" width="6.5703125" style="464" customWidth="1"/>
    <col min="1797" max="1797" width="9.28515625" style="464" customWidth="1"/>
    <col min="1798" max="1798" width="17.7109375" style="464" customWidth="1"/>
    <col min="1799" max="1799" width="11.85546875" style="464" customWidth="1"/>
    <col min="1800" max="1800" width="15.7109375" style="464" customWidth="1"/>
    <col min="1801" max="1801" width="10.7109375" style="464" customWidth="1"/>
    <col min="1802" max="1802" width="15.7109375" style="464" customWidth="1"/>
    <col min="1803" max="1803" width="10.7109375" style="464" customWidth="1"/>
    <col min="1804" max="1804" width="15.7109375" style="464" customWidth="1"/>
    <col min="1805" max="1805" width="10.7109375" style="464" customWidth="1"/>
    <col min="1806" max="1806" width="15.7109375" style="464" customWidth="1"/>
    <col min="1807" max="1807" width="10.5703125" style="464" bestFit="1" customWidth="1"/>
    <col min="1808" max="2048" width="9.140625" style="464"/>
    <col min="2049" max="2049" width="10.7109375" style="464" customWidth="1"/>
    <col min="2050" max="2050" width="39.5703125" style="464" customWidth="1"/>
    <col min="2051" max="2051" width="13.85546875" style="464" customWidth="1"/>
    <col min="2052" max="2052" width="6.5703125" style="464" customWidth="1"/>
    <col min="2053" max="2053" width="9.28515625" style="464" customWidth="1"/>
    <col min="2054" max="2054" width="17.7109375" style="464" customWidth="1"/>
    <col min="2055" max="2055" width="11.85546875" style="464" customWidth="1"/>
    <col min="2056" max="2056" width="15.7109375" style="464" customWidth="1"/>
    <col min="2057" max="2057" width="10.7109375" style="464" customWidth="1"/>
    <col min="2058" max="2058" width="15.7109375" style="464" customWidth="1"/>
    <col min="2059" max="2059" width="10.7109375" style="464" customWidth="1"/>
    <col min="2060" max="2060" width="15.7109375" style="464" customWidth="1"/>
    <col min="2061" max="2061" width="10.7109375" style="464" customWidth="1"/>
    <col min="2062" max="2062" width="15.7109375" style="464" customWidth="1"/>
    <col min="2063" max="2063" width="10.5703125" style="464" bestFit="1" customWidth="1"/>
    <col min="2064" max="2304" width="9.140625" style="464"/>
    <col min="2305" max="2305" width="10.7109375" style="464" customWidth="1"/>
    <col min="2306" max="2306" width="39.5703125" style="464" customWidth="1"/>
    <col min="2307" max="2307" width="13.85546875" style="464" customWidth="1"/>
    <col min="2308" max="2308" width="6.5703125" style="464" customWidth="1"/>
    <col min="2309" max="2309" width="9.28515625" style="464" customWidth="1"/>
    <col min="2310" max="2310" width="17.7109375" style="464" customWidth="1"/>
    <col min="2311" max="2311" width="11.85546875" style="464" customWidth="1"/>
    <col min="2312" max="2312" width="15.7109375" style="464" customWidth="1"/>
    <col min="2313" max="2313" width="10.7109375" style="464" customWidth="1"/>
    <col min="2314" max="2314" width="15.7109375" style="464" customWidth="1"/>
    <col min="2315" max="2315" width="10.7109375" style="464" customWidth="1"/>
    <col min="2316" max="2316" width="15.7109375" style="464" customWidth="1"/>
    <col min="2317" max="2317" width="10.7109375" style="464" customWidth="1"/>
    <col min="2318" max="2318" width="15.7109375" style="464" customWidth="1"/>
    <col min="2319" max="2319" width="10.5703125" style="464" bestFit="1" customWidth="1"/>
    <col min="2320" max="2560" width="9.140625" style="464"/>
    <col min="2561" max="2561" width="10.7109375" style="464" customWidth="1"/>
    <col min="2562" max="2562" width="39.5703125" style="464" customWidth="1"/>
    <col min="2563" max="2563" width="13.85546875" style="464" customWidth="1"/>
    <col min="2564" max="2564" width="6.5703125" style="464" customWidth="1"/>
    <col min="2565" max="2565" width="9.28515625" style="464" customWidth="1"/>
    <col min="2566" max="2566" width="17.7109375" style="464" customWidth="1"/>
    <col min="2567" max="2567" width="11.85546875" style="464" customWidth="1"/>
    <col min="2568" max="2568" width="15.7109375" style="464" customWidth="1"/>
    <col min="2569" max="2569" width="10.7109375" style="464" customWidth="1"/>
    <col min="2570" max="2570" width="15.7109375" style="464" customWidth="1"/>
    <col min="2571" max="2571" width="10.7109375" style="464" customWidth="1"/>
    <col min="2572" max="2572" width="15.7109375" style="464" customWidth="1"/>
    <col min="2573" max="2573" width="10.7109375" style="464" customWidth="1"/>
    <col min="2574" max="2574" width="15.7109375" style="464" customWidth="1"/>
    <col min="2575" max="2575" width="10.5703125" style="464" bestFit="1" customWidth="1"/>
    <col min="2576" max="2816" width="9.140625" style="464"/>
    <col min="2817" max="2817" width="10.7109375" style="464" customWidth="1"/>
    <col min="2818" max="2818" width="39.5703125" style="464" customWidth="1"/>
    <col min="2819" max="2819" width="13.85546875" style="464" customWidth="1"/>
    <col min="2820" max="2820" width="6.5703125" style="464" customWidth="1"/>
    <col min="2821" max="2821" width="9.28515625" style="464" customWidth="1"/>
    <col min="2822" max="2822" width="17.7109375" style="464" customWidth="1"/>
    <col min="2823" max="2823" width="11.85546875" style="464" customWidth="1"/>
    <col min="2824" max="2824" width="15.7109375" style="464" customWidth="1"/>
    <col min="2825" max="2825" width="10.7109375" style="464" customWidth="1"/>
    <col min="2826" max="2826" width="15.7109375" style="464" customWidth="1"/>
    <col min="2827" max="2827" width="10.7109375" style="464" customWidth="1"/>
    <col min="2828" max="2828" width="15.7109375" style="464" customWidth="1"/>
    <col min="2829" max="2829" width="10.7109375" style="464" customWidth="1"/>
    <col min="2830" max="2830" width="15.7109375" style="464" customWidth="1"/>
    <col min="2831" max="2831" width="10.5703125" style="464" bestFit="1" customWidth="1"/>
    <col min="2832" max="3072" width="9.140625" style="464"/>
    <col min="3073" max="3073" width="10.7109375" style="464" customWidth="1"/>
    <col min="3074" max="3074" width="39.5703125" style="464" customWidth="1"/>
    <col min="3075" max="3075" width="13.85546875" style="464" customWidth="1"/>
    <col min="3076" max="3076" width="6.5703125" style="464" customWidth="1"/>
    <col min="3077" max="3077" width="9.28515625" style="464" customWidth="1"/>
    <col min="3078" max="3078" width="17.7109375" style="464" customWidth="1"/>
    <col min="3079" max="3079" width="11.85546875" style="464" customWidth="1"/>
    <col min="3080" max="3080" width="15.7109375" style="464" customWidth="1"/>
    <col min="3081" max="3081" width="10.7109375" style="464" customWidth="1"/>
    <col min="3082" max="3082" width="15.7109375" style="464" customWidth="1"/>
    <col min="3083" max="3083" width="10.7109375" style="464" customWidth="1"/>
    <col min="3084" max="3084" width="15.7109375" style="464" customWidth="1"/>
    <col min="3085" max="3085" width="10.7109375" style="464" customWidth="1"/>
    <col min="3086" max="3086" width="15.7109375" style="464" customWidth="1"/>
    <col min="3087" max="3087" width="10.5703125" style="464" bestFit="1" customWidth="1"/>
    <col min="3088" max="3328" width="9.140625" style="464"/>
    <col min="3329" max="3329" width="10.7109375" style="464" customWidth="1"/>
    <col min="3330" max="3330" width="39.5703125" style="464" customWidth="1"/>
    <col min="3331" max="3331" width="13.85546875" style="464" customWidth="1"/>
    <col min="3332" max="3332" width="6.5703125" style="464" customWidth="1"/>
    <col min="3333" max="3333" width="9.28515625" style="464" customWidth="1"/>
    <col min="3334" max="3334" width="17.7109375" style="464" customWidth="1"/>
    <col min="3335" max="3335" width="11.85546875" style="464" customWidth="1"/>
    <col min="3336" max="3336" width="15.7109375" style="464" customWidth="1"/>
    <col min="3337" max="3337" width="10.7109375" style="464" customWidth="1"/>
    <col min="3338" max="3338" width="15.7109375" style="464" customWidth="1"/>
    <col min="3339" max="3339" width="10.7109375" style="464" customWidth="1"/>
    <col min="3340" max="3340" width="15.7109375" style="464" customWidth="1"/>
    <col min="3341" max="3341" width="10.7109375" style="464" customWidth="1"/>
    <col min="3342" max="3342" width="15.7109375" style="464" customWidth="1"/>
    <col min="3343" max="3343" width="10.5703125" style="464" bestFit="1" customWidth="1"/>
    <col min="3344" max="3584" width="9.140625" style="464"/>
    <col min="3585" max="3585" width="10.7109375" style="464" customWidth="1"/>
    <col min="3586" max="3586" width="39.5703125" style="464" customWidth="1"/>
    <col min="3587" max="3587" width="13.85546875" style="464" customWidth="1"/>
    <col min="3588" max="3588" width="6.5703125" style="464" customWidth="1"/>
    <col min="3589" max="3589" width="9.28515625" style="464" customWidth="1"/>
    <col min="3590" max="3590" width="17.7109375" style="464" customWidth="1"/>
    <col min="3591" max="3591" width="11.85546875" style="464" customWidth="1"/>
    <col min="3592" max="3592" width="15.7109375" style="464" customWidth="1"/>
    <col min="3593" max="3593" width="10.7109375" style="464" customWidth="1"/>
    <col min="3594" max="3594" width="15.7109375" style="464" customWidth="1"/>
    <col min="3595" max="3595" width="10.7109375" style="464" customWidth="1"/>
    <col min="3596" max="3596" width="15.7109375" style="464" customWidth="1"/>
    <col min="3597" max="3597" width="10.7109375" style="464" customWidth="1"/>
    <col min="3598" max="3598" width="15.7109375" style="464" customWidth="1"/>
    <col min="3599" max="3599" width="10.5703125" style="464" bestFit="1" customWidth="1"/>
    <col min="3600" max="3840" width="9.140625" style="464"/>
    <col min="3841" max="3841" width="10.7109375" style="464" customWidth="1"/>
    <col min="3842" max="3842" width="39.5703125" style="464" customWidth="1"/>
    <col min="3843" max="3843" width="13.85546875" style="464" customWidth="1"/>
    <col min="3844" max="3844" width="6.5703125" style="464" customWidth="1"/>
    <col min="3845" max="3845" width="9.28515625" style="464" customWidth="1"/>
    <col min="3846" max="3846" width="17.7109375" style="464" customWidth="1"/>
    <col min="3847" max="3847" width="11.85546875" style="464" customWidth="1"/>
    <col min="3848" max="3848" width="15.7109375" style="464" customWidth="1"/>
    <col min="3849" max="3849" width="10.7109375" style="464" customWidth="1"/>
    <col min="3850" max="3850" width="15.7109375" style="464" customWidth="1"/>
    <col min="3851" max="3851" width="10.7109375" style="464" customWidth="1"/>
    <col min="3852" max="3852" width="15.7109375" style="464" customWidth="1"/>
    <col min="3853" max="3853" width="10.7109375" style="464" customWidth="1"/>
    <col min="3854" max="3854" width="15.7109375" style="464" customWidth="1"/>
    <col min="3855" max="3855" width="10.5703125" style="464" bestFit="1" customWidth="1"/>
    <col min="3856" max="4096" width="9.140625" style="464"/>
    <col min="4097" max="4097" width="10.7109375" style="464" customWidth="1"/>
    <col min="4098" max="4098" width="39.5703125" style="464" customWidth="1"/>
    <col min="4099" max="4099" width="13.85546875" style="464" customWidth="1"/>
    <col min="4100" max="4100" width="6.5703125" style="464" customWidth="1"/>
    <col min="4101" max="4101" width="9.28515625" style="464" customWidth="1"/>
    <col min="4102" max="4102" width="17.7109375" style="464" customWidth="1"/>
    <col min="4103" max="4103" width="11.85546875" style="464" customWidth="1"/>
    <col min="4104" max="4104" width="15.7109375" style="464" customWidth="1"/>
    <col min="4105" max="4105" width="10.7109375" style="464" customWidth="1"/>
    <col min="4106" max="4106" width="15.7109375" style="464" customWidth="1"/>
    <col min="4107" max="4107" width="10.7109375" style="464" customWidth="1"/>
    <col min="4108" max="4108" width="15.7109375" style="464" customWidth="1"/>
    <col min="4109" max="4109" width="10.7109375" style="464" customWidth="1"/>
    <col min="4110" max="4110" width="15.7109375" style="464" customWidth="1"/>
    <col min="4111" max="4111" width="10.5703125" style="464" bestFit="1" customWidth="1"/>
    <col min="4112" max="4352" width="9.140625" style="464"/>
    <col min="4353" max="4353" width="10.7109375" style="464" customWidth="1"/>
    <col min="4354" max="4354" width="39.5703125" style="464" customWidth="1"/>
    <col min="4355" max="4355" width="13.85546875" style="464" customWidth="1"/>
    <col min="4356" max="4356" width="6.5703125" style="464" customWidth="1"/>
    <col min="4357" max="4357" width="9.28515625" style="464" customWidth="1"/>
    <col min="4358" max="4358" width="17.7109375" style="464" customWidth="1"/>
    <col min="4359" max="4359" width="11.85546875" style="464" customWidth="1"/>
    <col min="4360" max="4360" width="15.7109375" style="464" customWidth="1"/>
    <col min="4361" max="4361" width="10.7109375" style="464" customWidth="1"/>
    <col min="4362" max="4362" width="15.7109375" style="464" customWidth="1"/>
    <col min="4363" max="4363" width="10.7109375" style="464" customWidth="1"/>
    <col min="4364" max="4364" width="15.7109375" style="464" customWidth="1"/>
    <col min="4365" max="4365" width="10.7109375" style="464" customWidth="1"/>
    <col min="4366" max="4366" width="15.7109375" style="464" customWidth="1"/>
    <col min="4367" max="4367" width="10.5703125" style="464" bestFit="1" customWidth="1"/>
    <col min="4368" max="4608" width="9.140625" style="464"/>
    <col min="4609" max="4609" width="10.7109375" style="464" customWidth="1"/>
    <col min="4610" max="4610" width="39.5703125" style="464" customWidth="1"/>
    <col min="4611" max="4611" width="13.85546875" style="464" customWidth="1"/>
    <col min="4612" max="4612" width="6.5703125" style="464" customWidth="1"/>
    <col min="4613" max="4613" width="9.28515625" style="464" customWidth="1"/>
    <col min="4614" max="4614" width="17.7109375" style="464" customWidth="1"/>
    <col min="4615" max="4615" width="11.85546875" style="464" customWidth="1"/>
    <col min="4616" max="4616" width="15.7109375" style="464" customWidth="1"/>
    <col min="4617" max="4617" width="10.7109375" style="464" customWidth="1"/>
    <col min="4618" max="4618" width="15.7109375" style="464" customWidth="1"/>
    <col min="4619" max="4619" width="10.7109375" style="464" customWidth="1"/>
    <col min="4620" max="4620" width="15.7109375" style="464" customWidth="1"/>
    <col min="4621" max="4621" width="10.7109375" style="464" customWidth="1"/>
    <col min="4622" max="4622" width="15.7109375" style="464" customWidth="1"/>
    <col min="4623" max="4623" width="10.5703125" style="464" bestFit="1" customWidth="1"/>
    <col min="4624" max="4864" width="9.140625" style="464"/>
    <col min="4865" max="4865" width="10.7109375" style="464" customWidth="1"/>
    <col min="4866" max="4866" width="39.5703125" style="464" customWidth="1"/>
    <col min="4867" max="4867" width="13.85546875" style="464" customWidth="1"/>
    <col min="4868" max="4868" width="6.5703125" style="464" customWidth="1"/>
    <col min="4869" max="4869" width="9.28515625" style="464" customWidth="1"/>
    <col min="4870" max="4870" width="17.7109375" style="464" customWidth="1"/>
    <col min="4871" max="4871" width="11.85546875" style="464" customWidth="1"/>
    <col min="4872" max="4872" width="15.7109375" style="464" customWidth="1"/>
    <col min="4873" max="4873" width="10.7109375" style="464" customWidth="1"/>
    <col min="4874" max="4874" width="15.7109375" style="464" customWidth="1"/>
    <col min="4875" max="4875" width="10.7109375" style="464" customWidth="1"/>
    <col min="4876" max="4876" width="15.7109375" style="464" customWidth="1"/>
    <col min="4877" max="4877" width="10.7109375" style="464" customWidth="1"/>
    <col min="4878" max="4878" width="15.7109375" style="464" customWidth="1"/>
    <col min="4879" max="4879" width="10.5703125" style="464" bestFit="1" customWidth="1"/>
    <col min="4880" max="5120" width="9.140625" style="464"/>
    <col min="5121" max="5121" width="10.7109375" style="464" customWidth="1"/>
    <col min="5122" max="5122" width="39.5703125" style="464" customWidth="1"/>
    <col min="5123" max="5123" width="13.85546875" style="464" customWidth="1"/>
    <col min="5124" max="5124" width="6.5703125" style="464" customWidth="1"/>
    <col min="5125" max="5125" width="9.28515625" style="464" customWidth="1"/>
    <col min="5126" max="5126" width="17.7109375" style="464" customWidth="1"/>
    <col min="5127" max="5127" width="11.85546875" style="464" customWidth="1"/>
    <col min="5128" max="5128" width="15.7109375" style="464" customWidth="1"/>
    <col min="5129" max="5129" width="10.7109375" style="464" customWidth="1"/>
    <col min="5130" max="5130" width="15.7109375" style="464" customWidth="1"/>
    <col min="5131" max="5131" width="10.7109375" style="464" customWidth="1"/>
    <col min="5132" max="5132" width="15.7109375" style="464" customWidth="1"/>
    <col min="5133" max="5133" width="10.7109375" style="464" customWidth="1"/>
    <col min="5134" max="5134" width="15.7109375" style="464" customWidth="1"/>
    <col min="5135" max="5135" width="10.5703125" style="464" bestFit="1" customWidth="1"/>
    <col min="5136" max="5376" width="9.140625" style="464"/>
    <col min="5377" max="5377" width="10.7109375" style="464" customWidth="1"/>
    <col min="5378" max="5378" width="39.5703125" style="464" customWidth="1"/>
    <col min="5379" max="5379" width="13.85546875" style="464" customWidth="1"/>
    <col min="5380" max="5380" width="6.5703125" style="464" customWidth="1"/>
    <col min="5381" max="5381" width="9.28515625" style="464" customWidth="1"/>
    <col min="5382" max="5382" width="17.7109375" style="464" customWidth="1"/>
    <col min="5383" max="5383" width="11.85546875" style="464" customWidth="1"/>
    <col min="5384" max="5384" width="15.7109375" style="464" customWidth="1"/>
    <col min="5385" max="5385" width="10.7109375" style="464" customWidth="1"/>
    <col min="5386" max="5386" width="15.7109375" style="464" customWidth="1"/>
    <col min="5387" max="5387" width="10.7109375" style="464" customWidth="1"/>
    <col min="5388" max="5388" width="15.7109375" style="464" customWidth="1"/>
    <col min="5389" max="5389" width="10.7109375" style="464" customWidth="1"/>
    <col min="5390" max="5390" width="15.7109375" style="464" customWidth="1"/>
    <col min="5391" max="5391" width="10.5703125" style="464" bestFit="1" customWidth="1"/>
    <col min="5392" max="5632" width="9.140625" style="464"/>
    <col min="5633" max="5633" width="10.7109375" style="464" customWidth="1"/>
    <col min="5634" max="5634" width="39.5703125" style="464" customWidth="1"/>
    <col min="5635" max="5635" width="13.85546875" style="464" customWidth="1"/>
    <col min="5636" max="5636" width="6.5703125" style="464" customWidth="1"/>
    <col min="5637" max="5637" width="9.28515625" style="464" customWidth="1"/>
    <col min="5638" max="5638" width="17.7109375" style="464" customWidth="1"/>
    <col min="5639" max="5639" width="11.85546875" style="464" customWidth="1"/>
    <col min="5640" max="5640" width="15.7109375" style="464" customWidth="1"/>
    <col min="5641" max="5641" width="10.7109375" style="464" customWidth="1"/>
    <col min="5642" max="5642" width="15.7109375" style="464" customWidth="1"/>
    <col min="5643" max="5643" width="10.7109375" style="464" customWidth="1"/>
    <col min="5644" max="5644" width="15.7109375" style="464" customWidth="1"/>
    <col min="5645" max="5645" width="10.7109375" style="464" customWidth="1"/>
    <col min="5646" max="5646" width="15.7109375" style="464" customWidth="1"/>
    <col min="5647" max="5647" width="10.5703125" style="464" bestFit="1" customWidth="1"/>
    <col min="5648" max="5888" width="9.140625" style="464"/>
    <col min="5889" max="5889" width="10.7109375" style="464" customWidth="1"/>
    <col min="5890" max="5890" width="39.5703125" style="464" customWidth="1"/>
    <col min="5891" max="5891" width="13.85546875" style="464" customWidth="1"/>
    <col min="5892" max="5892" width="6.5703125" style="464" customWidth="1"/>
    <col min="5893" max="5893" width="9.28515625" style="464" customWidth="1"/>
    <col min="5894" max="5894" width="17.7109375" style="464" customWidth="1"/>
    <col min="5895" max="5895" width="11.85546875" style="464" customWidth="1"/>
    <col min="5896" max="5896" width="15.7109375" style="464" customWidth="1"/>
    <col min="5897" max="5897" width="10.7109375" style="464" customWidth="1"/>
    <col min="5898" max="5898" width="15.7109375" style="464" customWidth="1"/>
    <col min="5899" max="5899" width="10.7109375" style="464" customWidth="1"/>
    <col min="5900" max="5900" width="15.7109375" style="464" customWidth="1"/>
    <col min="5901" max="5901" width="10.7109375" style="464" customWidth="1"/>
    <col min="5902" max="5902" width="15.7109375" style="464" customWidth="1"/>
    <col min="5903" max="5903" width="10.5703125" style="464" bestFit="1" customWidth="1"/>
    <col min="5904" max="6144" width="9.140625" style="464"/>
    <col min="6145" max="6145" width="10.7109375" style="464" customWidth="1"/>
    <col min="6146" max="6146" width="39.5703125" style="464" customWidth="1"/>
    <col min="6147" max="6147" width="13.85546875" style="464" customWidth="1"/>
    <col min="6148" max="6148" width="6.5703125" style="464" customWidth="1"/>
    <col min="6149" max="6149" width="9.28515625" style="464" customWidth="1"/>
    <col min="6150" max="6150" width="17.7109375" style="464" customWidth="1"/>
    <col min="6151" max="6151" width="11.85546875" style="464" customWidth="1"/>
    <col min="6152" max="6152" width="15.7109375" style="464" customWidth="1"/>
    <col min="6153" max="6153" width="10.7109375" style="464" customWidth="1"/>
    <col min="6154" max="6154" width="15.7109375" style="464" customWidth="1"/>
    <col min="6155" max="6155" width="10.7109375" style="464" customWidth="1"/>
    <col min="6156" max="6156" width="15.7109375" style="464" customWidth="1"/>
    <col min="6157" max="6157" width="10.7109375" style="464" customWidth="1"/>
    <col min="6158" max="6158" width="15.7109375" style="464" customWidth="1"/>
    <col min="6159" max="6159" width="10.5703125" style="464" bestFit="1" customWidth="1"/>
    <col min="6160" max="6400" width="9.140625" style="464"/>
    <col min="6401" max="6401" width="10.7109375" style="464" customWidth="1"/>
    <col min="6402" max="6402" width="39.5703125" style="464" customWidth="1"/>
    <col min="6403" max="6403" width="13.85546875" style="464" customWidth="1"/>
    <col min="6404" max="6404" width="6.5703125" style="464" customWidth="1"/>
    <col min="6405" max="6405" width="9.28515625" style="464" customWidth="1"/>
    <col min="6406" max="6406" width="17.7109375" style="464" customWidth="1"/>
    <col min="6407" max="6407" width="11.85546875" style="464" customWidth="1"/>
    <col min="6408" max="6408" width="15.7109375" style="464" customWidth="1"/>
    <col min="6409" max="6409" width="10.7109375" style="464" customWidth="1"/>
    <col min="6410" max="6410" width="15.7109375" style="464" customWidth="1"/>
    <col min="6411" max="6411" width="10.7109375" style="464" customWidth="1"/>
    <col min="6412" max="6412" width="15.7109375" style="464" customWidth="1"/>
    <col min="6413" max="6413" width="10.7109375" style="464" customWidth="1"/>
    <col min="6414" max="6414" width="15.7109375" style="464" customWidth="1"/>
    <col min="6415" max="6415" width="10.5703125" style="464" bestFit="1" customWidth="1"/>
    <col min="6416" max="6656" width="9.140625" style="464"/>
    <col min="6657" max="6657" width="10.7109375" style="464" customWidth="1"/>
    <col min="6658" max="6658" width="39.5703125" style="464" customWidth="1"/>
    <col min="6659" max="6659" width="13.85546875" style="464" customWidth="1"/>
    <col min="6660" max="6660" width="6.5703125" style="464" customWidth="1"/>
    <col min="6661" max="6661" width="9.28515625" style="464" customWidth="1"/>
    <col min="6662" max="6662" width="17.7109375" style="464" customWidth="1"/>
    <col min="6663" max="6663" width="11.85546875" style="464" customWidth="1"/>
    <col min="6664" max="6664" width="15.7109375" style="464" customWidth="1"/>
    <col min="6665" max="6665" width="10.7109375" style="464" customWidth="1"/>
    <col min="6666" max="6666" width="15.7109375" style="464" customWidth="1"/>
    <col min="6667" max="6667" width="10.7109375" style="464" customWidth="1"/>
    <col min="6668" max="6668" width="15.7109375" style="464" customWidth="1"/>
    <col min="6669" max="6669" width="10.7109375" style="464" customWidth="1"/>
    <col min="6670" max="6670" width="15.7109375" style="464" customWidth="1"/>
    <col min="6671" max="6671" width="10.5703125" style="464" bestFit="1" customWidth="1"/>
    <col min="6672" max="6912" width="9.140625" style="464"/>
    <col min="6913" max="6913" width="10.7109375" style="464" customWidth="1"/>
    <col min="6914" max="6914" width="39.5703125" style="464" customWidth="1"/>
    <col min="6915" max="6915" width="13.85546875" style="464" customWidth="1"/>
    <col min="6916" max="6916" width="6.5703125" style="464" customWidth="1"/>
    <col min="6917" max="6917" width="9.28515625" style="464" customWidth="1"/>
    <col min="6918" max="6918" width="17.7109375" style="464" customWidth="1"/>
    <col min="6919" max="6919" width="11.85546875" style="464" customWidth="1"/>
    <col min="6920" max="6920" width="15.7109375" style="464" customWidth="1"/>
    <col min="6921" max="6921" width="10.7109375" style="464" customWidth="1"/>
    <col min="6922" max="6922" width="15.7109375" style="464" customWidth="1"/>
    <col min="6923" max="6923" width="10.7109375" style="464" customWidth="1"/>
    <col min="6924" max="6924" width="15.7109375" style="464" customWidth="1"/>
    <col min="6925" max="6925" width="10.7109375" style="464" customWidth="1"/>
    <col min="6926" max="6926" width="15.7109375" style="464" customWidth="1"/>
    <col min="6927" max="6927" width="10.5703125" style="464" bestFit="1" customWidth="1"/>
    <col min="6928" max="7168" width="9.140625" style="464"/>
    <col min="7169" max="7169" width="10.7109375" style="464" customWidth="1"/>
    <col min="7170" max="7170" width="39.5703125" style="464" customWidth="1"/>
    <col min="7171" max="7171" width="13.85546875" style="464" customWidth="1"/>
    <col min="7172" max="7172" width="6.5703125" style="464" customWidth="1"/>
    <col min="7173" max="7173" width="9.28515625" style="464" customWidth="1"/>
    <col min="7174" max="7174" width="17.7109375" style="464" customWidth="1"/>
    <col min="7175" max="7175" width="11.85546875" style="464" customWidth="1"/>
    <col min="7176" max="7176" width="15.7109375" style="464" customWidth="1"/>
    <col min="7177" max="7177" width="10.7109375" style="464" customWidth="1"/>
    <col min="7178" max="7178" width="15.7109375" style="464" customWidth="1"/>
    <col min="7179" max="7179" width="10.7109375" style="464" customWidth="1"/>
    <col min="7180" max="7180" width="15.7109375" style="464" customWidth="1"/>
    <col min="7181" max="7181" width="10.7109375" style="464" customWidth="1"/>
    <col min="7182" max="7182" width="15.7109375" style="464" customWidth="1"/>
    <col min="7183" max="7183" width="10.5703125" style="464" bestFit="1" customWidth="1"/>
    <col min="7184" max="7424" width="9.140625" style="464"/>
    <col min="7425" max="7425" width="10.7109375" style="464" customWidth="1"/>
    <col min="7426" max="7426" width="39.5703125" style="464" customWidth="1"/>
    <col min="7427" max="7427" width="13.85546875" style="464" customWidth="1"/>
    <col min="7428" max="7428" width="6.5703125" style="464" customWidth="1"/>
    <col min="7429" max="7429" width="9.28515625" style="464" customWidth="1"/>
    <col min="7430" max="7430" width="17.7109375" style="464" customWidth="1"/>
    <col min="7431" max="7431" width="11.85546875" style="464" customWidth="1"/>
    <col min="7432" max="7432" width="15.7109375" style="464" customWidth="1"/>
    <col min="7433" max="7433" width="10.7109375" style="464" customWidth="1"/>
    <col min="7434" max="7434" width="15.7109375" style="464" customWidth="1"/>
    <col min="7435" max="7435" width="10.7109375" style="464" customWidth="1"/>
    <col min="7436" max="7436" width="15.7109375" style="464" customWidth="1"/>
    <col min="7437" max="7437" width="10.7109375" style="464" customWidth="1"/>
    <col min="7438" max="7438" width="15.7109375" style="464" customWidth="1"/>
    <col min="7439" max="7439" width="10.5703125" style="464" bestFit="1" customWidth="1"/>
    <col min="7440" max="7680" width="9.140625" style="464"/>
    <col min="7681" max="7681" width="10.7109375" style="464" customWidth="1"/>
    <col min="7682" max="7682" width="39.5703125" style="464" customWidth="1"/>
    <col min="7683" max="7683" width="13.85546875" style="464" customWidth="1"/>
    <col min="7684" max="7684" width="6.5703125" style="464" customWidth="1"/>
    <col min="7685" max="7685" width="9.28515625" style="464" customWidth="1"/>
    <col min="7686" max="7686" width="17.7109375" style="464" customWidth="1"/>
    <col min="7687" max="7687" width="11.85546875" style="464" customWidth="1"/>
    <col min="7688" max="7688" width="15.7109375" style="464" customWidth="1"/>
    <col min="7689" max="7689" width="10.7109375" style="464" customWidth="1"/>
    <col min="7690" max="7690" width="15.7109375" style="464" customWidth="1"/>
    <col min="7691" max="7691" width="10.7109375" style="464" customWidth="1"/>
    <col min="7692" max="7692" width="15.7109375" style="464" customWidth="1"/>
    <col min="7693" max="7693" width="10.7109375" style="464" customWidth="1"/>
    <col min="7694" max="7694" width="15.7109375" style="464" customWidth="1"/>
    <col min="7695" max="7695" width="10.5703125" style="464" bestFit="1" customWidth="1"/>
    <col min="7696" max="7936" width="9.140625" style="464"/>
    <col min="7937" max="7937" width="10.7109375" style="464" customWidth="1"/>
    <col min="7938" max="7938" width="39.5703125" style="464" customWidth="1"/>
    <col min="7939" max="7939" width="13.85546875" style="464" customWidth="1"/>
    <col min="7940" max="7940" width="6.5703125" style="464" customWidth="1"/>
    <col min="7941" max="7941" width="9.28515625" style="464" customWidth="1"/>
    <col min="7942" max="7942" width="17.7109375" style="464" customWidth="1"/>
    <col min="7943" max="7943" width="11.85546875" style="464" customWidth="1"/>
    <col min="7944" max="7944" width="15.7109375" style="464" customWidth="1"/>
    <col min="7945" max="7945" width="10.7109375" style="464" customWidth="1"/>
    <col min="7946" max="7946" width="15.7109375" style="464" customWidth="1"/>
    <col min="7947" max="7947" width="10.7109375" style="464" customWidth="1"/>
    <col min="7948" max="7948" width="15.7109375" style="464" customWidth="1"/>
    <col min="7949" max="7949" width="10.7109375" style="464" customWidth="1"/>
    <col min="7950" max="7950" width="15.7109375" style="464" customWidth="1"/>
    <col min="7951" max="7951" width="10.5703125" style="464" bestFit="1" customWidth="1"/>
    <col min="7952" max="8192" width="9.140625" style="464"/>
    <col min="8193" max="8193" width="10.7109375" style="464" customWidth="1"/>
    <col min="8194" max="8194" width="39.5703125" style="464" customWidth="1"/>
    <col min="8195" max="8195" width="13.85546875" style="464" customWidth="1"/>
    <col min="8196" max="8196" width="6.5703125" style="464" customWidth="1"/>
    <col min="8197" max="8197" width="9.28515625" style="464" customWidth="1"/>
    <col min="8198" max="8198" width="17.7109375" style="464" customWidth="1"/>
    <col min="8199" max="8199" width="11.85546875" style="464" customWidth="1"/>
    <col min="8200" max="8200" width="15.7109375" style="464" customWidth="1"/>
    <col min="8201" max="8201" width="10.7109375" style="464" customWidth="1"/>
    <col min="8202" max="8202" width="15.7109375" style="464" customWidth="1"/>
    <col min="8203" max="8203" width="10.7109375" style="464" customWidth="1"/>
    <col min="8204" max="8204" width="15.7109375" style="464" customWidth="1"/>
    <col min="8205" max="8205" width="10.7109375" style="464" customWidth="1"/>
    <col min="8206" max="8206" width="15.7109375" style="464" customWidth="1"/>
    <col min="8207" max="8207" width="10.5703125" style="464" bestFit="1" customWidth="1"/>
    <col min="8208" max="8448" width="9.140625" style="464"/>
    <col min="8449" max="8449" width="10.7109375" style="464" customWidth="1"/>
    <col min="8450" max="8450" width="39.5703125" style="464" customWidth="1"/>
    <col min="8451" max="8451" width="13.85546875" style="464" customWidth="1"/>
    <col min="8452" max="8452" width="6.5703125" style="464" customWidth="1"/>
    <col min="8453" max="8453" width="9.28515625" style="464" customWidth="1"/>
    <col min="8454" max="8454" width="17.7109375" style="464" customWidth="1"/>
    <col min="8455" max="8455" width="11.85546875" style="464" customWidth="1"/>
    <col min="8456" max="8456" width="15.7109375" style="464" customWidth="1"/>
    <col min="8457" max="8457" width="10.7109375" style="464" customWidth="1"/>
    <col min="8458" max="8458" width="15.7109375" style="464" customWidth="1"/>
    <col min="8459" max="8459" width="10.7109375" style="464" customWidth="1"/>
    <col min="8460" max="8460" width="15.7109375" style="464" customWidth="1"/>
    <col min="8461" max="8461" width="10.7109375" style="464" customWidth="1"/>
    <col min="8462" max="8462" width="15.7109375" style="464" customWidth="1"/>
    <col min="8463" max="8463" width="10.5703125" style="464" bestFit="1" customWidth="1"/>
    <col min="8464" max="8704" width="9.140625" style="464"/>
    <col min="8705" max="8705" width="10.7109375" style="464" customWidth="1"/>
    <col min="8706" max="8706" width="39.5703125" style="464" customWidth="1"/>
    <col min="8707" max="8707" width="13.85546875" style="464" customWidth="1"/>
    <col min="8708" max="8708" width="6.5703125" style="464" customWidth="1"/>
    <col min="8709" max="8709" width="9.28515625" style="464" customWidth="1"/>
    <col min="8710" max="8710" width="17.7109375" style="464" customWidth="1"/>
    <col min="8711" max="8711" width="11.85546875" style="464" customWidth="1"/>
    <col min="8712" max="8712" width="15.7109375" style="464" customWidth="1"/>
    <col min="8713" max="8713" width="10.7109375" style="464" customWidth="1"/>
    <col min="8714" max="8714" width="15.7109375" style="464" customWidth="1"/>
    <col min="8715" max="8715" width="10.7109375" style="464" customWidth="1"/>
    <col min="8716" max="8716" width="15.7109375" style="464" customWidth="1"/>
    <col min="8717" max="8717" width="10.7109375" style="464" customWidth="1"/>
    <col min="8718" max="8718" width="15.7109375" style="464" customWidth="1"/>
    <col min="8719" max="8719" width="10.5703125" style="464" bestFit="1" customWidth="1"/>
    <col min="8720" max="8960" width="9.140625" style="464"/>
    <col min="8961" max="8961" width="10.7109375" style="464" customWidth="1"/>
    <col min="8962" max="8962" width="39.5703125" style="464" customWidth="1"/>
    <col min="8963" max="8963" width="13.85546875" style="464" customWidth="1"/>
    <col min="8964" max="8964" width="6.5703125" style="464" customWidth="1"/>
    <col min="8965" max="8965" width="9.28515625" style="464" customWidth="1"/>
    <col min="8966" max="8966" width="17.7109375" style="464" customWidth="1"/>
    <col min="8967" max="8967" width="11.85546875" style="464" customWidth="1"/>
    <col min="8968" max="8968" width="15.7109375" style="464" customWidth="1"/>
    <col min="8969" max="8969" width="10.7109375" style="464" customWidth="1"/>
    <col min="8970" max="8970" width="15.7109375" style="464" customWidth="1"/>
    <col min="8971" max="8971" width="10.7109375" style="464" customWidth="1"/>
    <col min="8972" max="8972" width="15.7109375" style="464" customWidth="1"/>
    <col min="8973" max="8973" width="10.7109375" style="464" customWidth="1"/>
    <col min="8974" max="8974" width="15.7109375" style="464" customWidth="1"/>
    <col min="8975" max="8975" width="10.5703125" style="464" bestFit="1" customWidth="1"/>
    <col min="8976" max="9216" width="9.140625" style="464"/>
    <col min="9217" max="9217" width="10.7109375" style="464" customWidth="1"/>
    <col min="9218" max="9218" width="39.5703125" style="464" customWidth="1"/>
    <col min="9219" max="9219" width="13.85546875" style="464" customWidth="1"/>
    <col min="9220" max="9220" width="6.5703125" style="464" customWidth="1"/>
    <col min="9221" max="9221" width="9.28515625" style="464" customWidth="1"/>
    <col min="9222" max="9222" width="17.7109375" style="464" customWidth="1"/>
    <col min="9223" max="9223" width="11.85546875" style="464" customWidth="1"/>
    <col min="9224" max="9224" width="15.7109375" style="464" customWidth="1"/>
    <col min="9225" max="9225" width="10.7109375" style="464" customWidth="1"/>
    <col min="9226" max="9226" width="15.7109375" style="464" customWidth="1"/>
    <col min="9227" max="9227" width="10.7109375" style="464" customWidth="1"/>
    <col min="9228" max="9228" width="15.7109375" style="464" customWidth="1"/>
    <col min="9229" max="9229" width="10.7109375" style="464" customWidth="1"/>
    <col min="9230" max="9230" width="15.7109375" style="464" customWidth="1"/>
    <col min="9231" max="9231" width="10.5703125" style="464" bestFit="1" customWidth="1"/>
    <col min="9232" max="9472" width="9.140625" style="464"/>
    <col min="9473" max="9473" width="10.7109375" style="464" customWidth="1"/>
    <col min="9474" max="9474" width="39.5703125" style="464" customWidth="1"/>
    <col min="9475" max="9475" width="13.85546875" style="464" customWidth="1"/>
    <col min="9476" max="9476" width="6.5703125" style="464" customWidth="1"/>
    <col min="9477" max="9477" width="9.28515625" style="464" customWidth="1"/>
    <col min="9478" max="9478" width="17.7109375" style="464" customWidth="1"/>
    <col min="9479" max="9479" width="11.85546875" style="464" customWidth="1"/>
    <col min="9480" max="9480" width="15.7109375" style="464" customWidth="1"/>
    <col min="9481" max="9481" width="10.7109375" style="464" customWidth="1"/>
    <col min="9482" max="9482" width="15.7109375" style="464" customWidth="1"/>
    <col min="9483" max="9483" width="10.7109375" style="464" customWidth="1"/>
    <col min="9484" max="9484" width="15.7109375" style="464" customWidth="1"/>
    <col min="9485" max="9485" width="10.7109375" style="464" customWidth="1"/>
    <col min="9486" max="9486" width="15.7109375" style="464" customWidth="1"/>
    <col min="9487" max="9487" width="10.5703125" style="464" bestFit="1" customWidth="1"/>
    <col min="9488" max="9728" width="9.140625" style="464"/>
    <col min="9729" max="9729" width="10.7109375" style="464" customWidth="1"/>
    <col min="9730" max="9730" width="39.5703125" style="464" customWidth="1"/>
    <col min="9731" max="9731" width="13.85546875" style="464" customWidth="1"/>
    <col min="9732" max="9732" width="6.5703125" style="464" customWidth="1"/>
    <col min="9733" max="9733" width="9.28515625" style="464" customWidth="1"/>
    <col min="9734" max="9734" width="17.7109375" style="464" customWidth="1"/>
    <col min="9735" max="9735" width="11.85546875" style="464" customWidth="1"/>
    <col min="9736" max="9736" width="15.7109375" style="464" customWidth="1"/>
    <col min="9737" max="9737" width="10.7109375" style="464" customWidth="1"/>
    <col min="9738" max="9738" width="15.7109375" style="464" customWidth="1"/>
    <col min="9739" max="9739" width="10.7109375" style="464" customWidth="1"/>
    <col min="9740" max="9740" width="15.7109375" style="464" customWidth="1"/>
    <col min="9741" max="9741" width="10.7109375" style="464" customWidth="1"/>
    <col min="9742" max="9742" width="15.7109375" style="464" customWidth="1"/>
    <col min="9743" max="9743" width="10.5703125" style="464" bestFit="1" customWidth="1"/>
    <col min="9744" max="9984" width="9.140625" style="464"/>
    <col min="9985" max="9985" width="10.7109375" style="464" customWidth="1"/>
    <col min="9986" max="9986" width="39.5703125" style="464" customWidth="1"/>
    <col min="9987" max="9987" width="13.85546875" style="464" customWidth="1"/>
    <col min="9988" max="9988" width="6.5703125" style="464" customWidth="1"/>
    <col min="9989" max="9989" width="9.28515625" style="464" customWidth="1"/>
    <col min="9990" max="9990" width="17.7109375" style="464" customWidth="1"/>
    <col min="9991" max="9991" width="11.85546875" style="464" customWidth="1"/>
    <col min="9992" max="9992" width="15.7109375" style="464" customWidth="1"/>
    <col min="9993" max="9993" width="10.7109375" style="464" customWidth="1"/>
    <col min="9994" max="9994" width="15.7109375" style="464" customWidth="1"/>
    <col min="9995" max="9995" width="10.7109375" style="464" customWidth="1"/>
    <col min="9996" max="9996" width="15.7109375" style="464" customWidth="1"/>
    <col min="9997" max="9997" width="10.7109375" style="464" customWidth="1"/>
    <col min="9998" max="9998" width="15.7109375" style="464" customWidth="1"/>
    <col min="9999" max="9999" width="10.5703125" style="464" bestFit="1" customWidth="1"/>
    <col min="10000" max="10240" width="9.140625" style="464"/>
    <col min="10241" max="10241" width="10.7109375" style="464" customWidth="1"/>
    <col min="10242" max="10242" width="39.5703125" style="464" customWidth="1"/>
    <col min="10243" max="10243" width="13.85546875" style="464" customWidth="1"/>
    <col min="10244" max="10244" width="6.5703125" style="464" customWidth="1"/>
    <col min="10245" max="10245" width="9.28515625" style="464" customWidth="1"/>
    <col min="10246" max="10246" width="17.7109375" style="464" customWidth="1"/>
    <col min="10247" max="10247" width="11.85546875" style="464" customWidth="1"/>
    <col min="10248" max="10248" width="15.7109375" style="464" customWidth="1"/>
    <col min="10249" max="10249" width="10.7109375" style="464" customWidth="1"/>
    <col min="10250" max="10250" width="15.7109375" style="464" customWidth="1"/>
    <col min="10251" max="10251" width="10.7109375" style="464" customWidth="1"/>
    <col min="10252" max="10252" width="15.7109375" style="464" customWidth="1"/>
    <col min="10253" max="10253" width="10.7109375" style="464" customWidth="1"/>
    <col min="10254" max="10254" width="15.7109375" style="464" customWidth="1"/>
    <col min="10255" max="10255" width="10.5703125" style="464" bestFit="1" customWidth="1"/>
    <col min="10256" max="10496" width="9.140625" style="464"/>
    <col min="10497" max="10497" width="10.7109375" style="464" customWidth="1"/>
    <col min="10498" max="10498" width="39.5703125" style="464" customWidth="1"/>
    <col min="10499" max="10499" width="13.85546875" style="464" customWidth="1"/>
    <col min="10500" max="10500" width="6.5703125" style="464" customWidth="1"/>
    <col min="10501" max="10501" width="9.28515625" style="464" customWidth="1"/>
    <col min="10502" max="10502" width="17.7109375" style="464" customWidth="1"/>
    <col min="10503" max="10503" width="11.85546875" style="464" customWidth="1"/>
    <col min="10504" max="10504" width="15.7109375" style="464" customWidth="1"/>
    <col min="10505" max="10505" width="10.7109375" style="464" customWidth="1"/>
    <col min="10506" max="10506" width="15.7109375" style="464" customWidth="1"/>
    <col min="10507" max="10507" width="10.7109375" style="464" customWidth="1"/>
    <col min="10508" max="10508" width="15.7109375" style="464" customWidth="1"/>
    <col min="10509" max="10509" width="10.7109375" style="464" customWidth="1"/>
    <col min="10510" max="10510" width="15.7109375" style="464" customWidth="1"/>
    <col min="10511" max="10511" width="10.5703125" style="464" bestFit="1" customWidth="1"/>
    <col min="10512" max="10752" width="9.140625" style="464"/>
    <col min="10753" max="10753" width="10.7109375" style="464" customWidth="1"/>
    <col min="10754" max="10754" width="39.5703125" style="464" customWidth="1"/>
    <col min="10755" max="10755" width="13.85546875" style="464" customWidth="1"/>
    <col min="10756" max="10756" width="6.5703125" style="464" customWidth="1"/>
    <col min="10757" max="10757" width="9.28515625" style="464" customWidth="1"/>
    <col min="10758" max="10758" width="17.7109375" style="464" customWidth="1"/>
    <col min="10759" max="10759" width="11.85546875" style="464" customWidth="1"/>
    <col min="10760" max="10760" width="15.7109375" style="464" customWidth="1"/>
    <col min="10761" max="10761" width="10.7109375" style="464" customWidth="1"/>
    <col min="10762" max="10762" width="15.7109375" style="464" customWidth="1"/>
    <col min="10763" max="10763" width="10.7109375" style="464" customWidth="1"/>
    <col min="10764" max="10764" width="15.7109375" style="464" customWidth="1"/>
    <col min="10765" max="10765" width="10.7109375" style="464" customWidth="1"/>
    <col min="10766" max="10766" width="15.7109375" style="464" customWidth="1"/>
    <col min="10767" max="10767" width="10.5703125" style="464" bestFit="1" customWidth="1"/>
    <col min="10768" max="11008" width="9.140625" style="464"/>
    <col min="11009" max="11009" width="10.7109375" style="464" customWidth="1"/>
    <col min="11010" max="11010" width="39.5703125" style="464" customWidth="1"/>
    <col min="11011" max="11011" width="13.85546875" style="464" customWidth="1"/>
    <col min="11012" max="11012" width="6.5703125" style="464" customWidth="1"/>
    <col min="11013" max="11013" width="9.28515625" style="464" customWidth="1"/>
    <col min="11014" max="11014" width="17.7109375" style="464" customWidth="1"/>
    <col min="11015" max="11015" width="11.85546875" style="464" customWidth="1"/>
    <col min="11016" max="11016" width="15.7109375" style="464" customWidth="1"/>
    <col min="11017" max="11017" width="10.7109375" style="464" customWidth="1"/>
    <col min="11018" max="11018" width="15.7109375" style="464" customWidth="1"/>
    <col min="11019" max="11019" width="10.7109375" style="464" customWidth="1"/>
    <col min="11020" max="11020" width="15.7109375" style="464" customWidth="1"/>
    <col min="11021" max="11021" width="10.7109375" style="464" customWidth="1"/>
    <col min="11022" max="11022" width="15.7109375" style="464" customWidth="1"/>
    <col min="11023" max="11023" width="10.5703125" style="464" bestFit="1" customWidth="1"/>
    <col min="11024" max="11264" width="9.140625" style="464"/>
    <col min="11265" max="11265" width="10.7109375" style="464" customWidth="1"/>
    <col min="11266" max="11266" width="39.5703125" style="464" customWidth="1"/>
    <col min="11267" max="11267" width="13.85546875" style="464" customWidth="1"/>
    <col min="11268" max="11268" width="6.5703125" style="464" customWidth="1"/>
    <col min="11269" max="11269" width="9.28515625" style="464" customWidth="1"/>
    <col min="11270" max="11270" width="17.7109375" style="464" customWidth="1"/>
    <col min="11271" max="11271" width="11.85546875" style="464" customWidth="1"/>
    <col min="11272" max="11272" width="15.7109375" style="464" customWidth="1"/>
    <col min="11273" max="11273" width="10.7109375" style="464" customWidth="1"/>
    <col min="11274" max="11274" width="15.7109375" style="464" customWidth="1"/>
    <col min="11275" max="11275" width="10.7109375" style="464" customWidth="1"/>
    <col min="11276" max="11276" width="15.7109375" style="464" customWidth="1"/>
    <col min="11277" max="11277" width="10.7109375" style="464" customWidth="1"/>
    <col min="11278" max="11278" width="15.7109375" style="464" customWidth="1"/>
    <col min="11279" max="11279" width="10.5703125" style="464" bestFit="1" customWidth="1"/>
    <col min="11280" max="11520" width="9.140625" style="464"/>
    <col min="11521" max="11521" width="10.7109375" style="464" customWidth="1"/>
    <col min="11522" max="11522" width="39.5703125" style="464" customWidth="1"/>
    <col min="11523" max="11523" width="13.85546875" style="464" customWidth="1"/>
    <col min="11524" max="11524" width="6.5703125" style="464" customWidth="1"/>
    <col min="11525" max="11525" width="9.28515625" style="464" customWidth="1"/>
    <col min="11526" max="11526" width="17.7109375" style="464" customWidth="1"/>
    <col min="11527" max="11527" width="11.85546875" style="464" customWidth="1"/>
    <col min="11528" max="11528" width="15.7109375" style="464" customWidth="1"/>
    <col min="11529" max="11529" width="10.7109375" style="464" customWidth="1"/>
    <col min="11530" max="11530" width="15.7109375" style="464" customWidth="1"/>
    <col min="11531" max="11531" width="10.7109375" style="464" customWidth="1"/>
    <col min="11532" max="11532" width="15.7109375" style="464" customWidth="1"/>
    <col min="11533" max="11533" width="10.7109375" style="464" customWidth="1"/>
    <col min="11534" max="11534" width="15.7109375" style="464" customWidth="1"/>
    <col min="11535" max="11535" width="10.5703125" style="464" bestFit="1" customWidth="1"/>
    <col min="11536" max="11776" width="9.140625" style="464"/>
    <col min="11777" max="11777" width="10.7109375" style="464" customWidth="1"/>
    <col min="11778" max="11778" width="39.5703125" style="464" customWidth="1"/>
    <col min="11779" max="11779" width="13.85546875" style="464" customWidth="1"/>
    <col min="11780" max="11780" width="6.5703125" style="464" customWidth="1"/>
    <col min="11781" max="11781" width="9.28515625" style="464" customWidth="1"/>
    <col min="11782" max="11782" width="17.7109375" style="464" customWidth="1"/>
    <col min="11783" max="11783" width="11.85546875" style="464" customWidth="1"/>
    <col min="11784" max="11784" width="15.7109375" style="464" customWidth="1"/>
    <col min="11785" max="11785" width="10.7109375" style="464" customWidth="1"/>
    <col min="11786" max="11786" width="15.7109375" style="464" customWidth="1"/>
    <col min="11787" max="11787" width="10.7109375" style="464" customWidth="1"/>
    <col min="11788" max="11788" width="15.7109375" style="464" customWidth="1"/>
    <col min="11789" max="11789" width="10.7109375" style="464" customWidth="1"/>
    <col min="11790" max="11790" width="15.7109375" style="464" customWidth="1"/>
    <col min="11791" max="11791" width="10.5703125" style="464" bestFit="1" customWidth="1"/>
    <col min="11792" max="12032" width="9.140625" style="464"/>
    <col min="12033" max="12033" width="10.7109375" style="464" customWidth="1"/>
    <col min="12034" max="12034" width="39.5703125" style="464" customWidth="1"/>
    <col min="12035" max="12035" width="13.85546875" style="464" customWidth="1"/>
    <col min="12036" max="12036" width="6.5703125" style="464" customWidth="1"/>
    <col min="12037" max="12037" width="9.28515625" style="464" customWidth="1"/>
    <col min="12038" max="12038" width="17.7109375" style="464" customWidth="1"/>
    <col min="12039" max="12039" width="11.85546875" style="464" customWidth="1"/>
    <col min="12040" max="12040" width="15.7109375" style="464" customWidth="1"/>
    <col min="12041" max="12041" width="10.7109375" style="464" customWidth="1"/>
    <col min="12042" max="12042" width="15.7109375" style="464" customWidth="1"/>
    <col min="12043" max="12043" width="10.7109375" style="464" customWidth="1"/>
    <col min="12044" max="12044" width="15.7109375" style="464" customWidth="1"/>
    <col min="12045" max="12045" width="10.7109375" style="464" customWidth="1"/>
    <col min="12046" max="12046" width="15.7109375" style="464" customWidth="1"/>
    <col min="12047" max="12047" width="10.5703125" style="464" bestFit="1" customWidth="1"/>
    <col min="12048" max="12288" width="9.140625" style="464"/>
    <col min="12289" max="12289" width="10.7109375" style="464" customWidth="1"/>
    <col min="12290" max="12290" width="39.5703125" style="464" customWidth="1"/>
    <col min="12291" max="12291" width="13.85546875" style="464" customWidth="1"/>
    <col min="12292" max="12292" width="6.5703125" style="464" customWidth="1"/>
    <col min="12293" max="12293" width="9.28515625" style="464" customWidth="1"/>
    <col min="12294" max="12294" width="17.7109375" style="464" customWidth="1"/>
    <col min="12295" max="12295" width="11.85546875" style="464" customWidth="1"/>
    <col min="12296" max="12296" width="15.7109375" style="464" customWidth="1"/>
    <col min="12297" max="12297" width="10.7109375" style="464" customWidth="1"/>
    <col min="12298" max="12298" width="15.7109375" style="464" customWidth="1"/>
    <col min="12299" max="12299" width="10.7109375" style="464" customWidth="1"/>
    <col min="12300" max="12300" width="15.7109375" style="464" customWidth="1"/>
    <col min="12301" max="12301" width="10.7109375" style="464" customWidth="1"/>
    <col min="12302" max="12302" width="15.7109375" style="464" customWidth="1"/>
    <col min="12303" max="12303" width="10.5703125" style="464" bestFit="1" customWidth="1"/>
    <col min="12304" max="12544" width="9.140625" style="464"/>
    <col min="12545" max="12545" width="10.7109375" style="464" customWidth="1"/>
    <col min="12546" max="12546" width="39.5703125" style="464" customWidth="1"/>
    <col min="12547" max="12547" width="13.85546875" style="464" customWidth="1"/>
    <col min="12548" max="12548" width="6.5703125" style="464" customWidth="1"/>
    <col min="12549" max="12549" width="9.28515625" style="464" customWidth="1"/>
    <col min="12550" max="12550" width="17.7109375" style="464" customWidth="1"/>
    <col min="12551" max="12551" width="11.85546875" style="464" customWidth="1"/>
    <col min="12552" max="12552" width="15.7109375" style="464" customWidth="1"/>
    <col min="12553" max="12553" width="10.7109375" style="464" customWidth="1"/>
    <col min="12554" max="12554" width="15.7109375" style="464" customWidth="1"/>
    <col min="12555" max="12555" width="10.7109375" style="464" customWidth="1"/>
    <col min="12556" max="12556" width="15.7109375" style="464" customWidth="1"/>
    <col min="12557" max="12557" width="10.7109375" style="464" customWidth="1"/>
    <col min="12558" max="12558" width="15.7109375" style="464" customWidth="1"/>
    <col min="12559" max="12559" width="10.5703125" style="464" bestFit="1" customWidth="1"/>
    <col min="12560" max="12800" width="9.140625" style="464"/>
    <col min="12801" max="12801" width="10.7109375" style="464" customWidth="1"/>
    <col min="12802" max="12802" width="39.5703125" style="464" customWidth="1"/>
    <col min="12803" max="12803" width="13.85546875" style="464" customWidth="1"/>
    <col min="12804" max="12804" width="6.5703125" style="464" customWidth="1"/>
    <col min="12805" max="12805" width="9.28515625" style="464" customWidth="1"/>
    <col min="12806" max="12806" width="17.7109375" style="464" customWidth="1"/>
    <col min="12807" max="12807" width="11.85546875" style="464" customWidth="1"/>
    <col min="12808" max="12808" width="15.7109375" style="464" customWidth="1"/>
    <col min="12809" max="12809" width="10.7109375" style="464" customWidth="1"/>
    <col min="12810" max="12810" width="15.7109375" style="464" customWidth="1"/>
    <col min="12811" max="12811" width="10.7109375" style="464" customWidth="1"/>
    <col min="12812" max="12812" width="15.7109375" style="464" customWidth="1"/>
    <col min="12813" max="12813" width="10.7109375" style="464" customWidth="1"/>
    <col min="12814" max="12814" width="15.7109375" style="464" customWidth="1"/>
    <col min="12815" max="12815" width="10.5703125" style="464" bestFit="1" customWidth="1"/>
    <col min="12816" max="13056" width="9.140625" style="464"/>
    <col min="13057" max="13057" width="10.7109375" style="464" customWidth="1"/>
    <col min="13058" max="13058" width="39.5703125" style="464" customWidth="1"/>
    <col min="13059" max="13059" width="13.85546875" style="464" customWidth="1"/>
    <col min="13060" max="13060" width="6.5703125" style="464" customWidth="1"/>
    <col min="13061" max="13061" width="9.28515625" style="464" customWidth="1"/>
    <col min="13062" max="13062" width="17.7109375" style="464" customWidth="1"/>
    <col min="13063" max="13063" width="11.85546875" style="464" customWidth="1"/>
    <col min="13064" max="13064" width="15.7109375" style="464" customWidth="1"/>
    <col min="13065" max="13065" width="10.7109375" style="464" customWidth="1"/>
    <col min="13066" max="13066" width="15.7109375" style="464" customWidth="1"/>
    <col min="13067" max="13067" width="10.7109375" style="464" customWidth="1"/>
    <col min="13068" max="13068" width="15.7109375" style="464" customWidth="1"/>
    <col min="13069" max="13069" width="10.7109375" style="464" customWidth="1"/>
    <col min="13070" max="13070" width="15.7109375" style="464" customWidth="1"/>
    <col min="13071" max="13071" width="10.5703125" style="464" bestFit="1" customWidth="1"/>
    <col min="13072" max="13312" width="9.140625" style="464"/>
    <col min="13313" max="13313" width="10.7109375" style="464" customWidth="1"/>
    <col min="13314" max="13314" width="39.5703125" style="464" customWidth="1"/>
    <col min="13315" max="13315" width="13.85546875" style="464" customWidth="1"/>
    <col min="13316" max="13316" width="6.5703125" style="464" customWidth="1"/>
    <col min="13317" max="13317" width="9.28515625" style="464" customWidth="1"/>
    <col min="13318" max="13318" width="17.7109375" style="464" customWidth="1"/>
    <col min="13319" max="13319" width="11.85546875" style="464" customWidth="1"/>
    <col min="13320" max="13320" width="15.7109375" style="464" customWidth="1"/>
    <col min="13321" max="13321" width="10.7109375" style="464" customWidth="1"/>
    <col min="13322" max="13322" width="15.7109375" style="464" customWidth="1"/>
    <col min="13323" max="13323" width="10.7109375" style="464" customWidth="1"/>
    <col min="13324" max="13324" width="15.7109375" style="464" customWidth="1"/>
    <col min="13325" max="13325" width="10.7109375" style="464" customWidth="1"/>
    <col min="13326" max="13326" width="15.7109375" style="464" customWidth="1"/>
    <col min="13327" max="13327" width="10.5703125" style="464" bestFit="1" customWidth="1"/>
    <col min="13328" max="13568" width="9.140625" style="464"/>
    <col min="13569" max="13569" width="10.7109375" style="464" customWidth="1"/>
    <col min="13570" max="13570" width="39.5703125" style="464" customWidth="1"/>
    <col min="13571" max="13571" width="13.85546875" style="464" customWidth="1"/>
    <col min="13572" max="13572" width="6.5703125" style="464" customWidth="1"/>
    <col min="13573" max="13573" width="9.28515625" style="464" customWidth="1"/>
    <col min="13574" max="13574" width="17.7109375" style="464" customWidth="1"/>
    <col min="13575" max="13575" width="11.85546875" style="464" customWidth="1"/>
    <col min="13576" max="13576" width="15.7109375" style="464" customWidth="1"/>
    <col min="13577" max="13577" width="10.7109375" style="464" customWidth="1"/>
    <col min="13578" max="13578" width="15.7109375" style="464" customWidth="1"/>
    <col min="13579" max="13579" width="10.7109375" style="464" customWidth="1"/>
    <col min="13580" max="13580" width="15.7109375" style="464" customWidth="1"/>
    <col min="13581" max="13581" width="10.7109375" style="464" customWidth="1"/>
    <col min="13582" max="13582" width="15.7109375" style="464" customWidth="1"/>
    <col min="13583" max="13583" width="10.5703125" style="464" bestFit="1" customWidth="1"/>
    <col min="13584" max="13824" width="9.140625" style="464"/>
    <col min="13825" max="13825" width="10.7109375" style="464" customWidth="1"/>
    <col min="13826" max="13826" width="39.5703125" style="464" customWidth="1"/>
    <col min="13827" max="13827" width="13.85546875" style="464" customWidth="1"/>
    <col min="13828" max="13828" width="6.5703125" style="464" customWidth="1"/>
    <col min="13829" max="13829" width="9.28515625" style="464" customWidth="1"/>
    <col min="13830" max="13830" width="17.7109375" style="464" customWidth="1"/>
    <col min="13831" max="13831" width="11.85546875" style="464" customWidth="1"/>
    <col min="13832" max="13832" width="15.7109375" style="464" customWidth="1"/>
    <col min="13833" max="13833" width="10.7109375" style="464" customWidth="1"/>
    <col min="13834" max="13834" width="15.7109375" style="464" customWidth="1"/>
    <col min="13835" max="13835" width="10.7109375" style="464" customWidth="1"/>
    <col min="13836" max="13836" width="15.7109375" style="464" customWidth="1"/>
    <col min="13837" max="13837" width="10.7109375" style="464" customWidth="1"/>
    <col min="13838" max="13838" width="15.7109375" style="464" customWidth="1"/>
    <col min="13839" max="13839" width="10.5703125" style="464" bestFit="1" customWidth="1"/>
    <col min="13840" max="14080" width="9.140625" style="464"/>
    <col min="14081" max="14081" width="10.7109375" style="464" customWidth="1"/>
    <col min="14082" max="14082" width="39.5703125" style="464" customWidth="1"/>
    <col min="14083" max="14083" width="13.85546875" style="464" customWidth="1"/>
    <col min="14084" max="14084" width="6.5703125" style="464" customWidth="1"/>
    <col min="14085" max="14085" width="9.28515625" style="464" customWidth="1"/>
    <col min="14086" max="14086" width="17.7109375" style="464" customWidth="1"/>
    <col min="14087" max="14087" width="11.85546875" style="464" customWidth="1"/>
    <col min="14088" max="14088" width="15.7109375" style="464" customWidth="1"/>
    <col min="14089" max="14089" width="10.7109375" style="464" customWidth="1"/>
    <col min="14090" max="14090" width="15.7109375" style="464" customWidth="1"/>
    <col min="14091" max="14091" width="10.7109375" style="464" customWidth="1"/>
    <col min="14092" max="14092" width="15.7109375" style="464" customWidth="1"/>
    <col min="14093" max="14093" width="10.7109375" style="464" customWidth="1"/>
    <col min="14094" max="14094" width="15.7109375" style="464" customWidth="1"/>
    <col min="14095" max="14095" width="10.5703125" style="464" bestFit="1" customWidth="1"/>
    <col min="14096" max="14336" width="9.140625" style="464"/>
    <col min="14337" max="14337" width="10.7109375" style="464" customWidth="1"/>
    <col min="14338" max="14338" width="39.5703125" style="464" customWidth="1"/>
    <col min="14339" max="14339" width="13.85546875" style="464" customWidth="1"/>
    <col min="14340" max="14340" width="6.5703125" style="464" customWidth="1"/>
    <col min="14341" max="14341" width="9.28515625" style="464" customWidth="1"/>
    <col min="14342" max="14342" width="17.7109375" style="464" customWidth="1"/>
    <col min="14343" max="14343" width="11.85546875" style="464" customWidth="1"/>
    <col min="14344" max="14344" width="15.7109375" style="464" customWidth="1"/>
    <col min="14345" max="14345" width="10.7109375" style="464" customWidth="1"/>
    <col min="14346" max="14346" width="15.7109375" style="464" customWidth="1"/>
    <col min="14347" max="14347" width="10.7109375" style="464" customWidth="1"/>
    <col min="14348" max="14348" width="15.7109375" style="464" customWidth="1"/>
    <col min="14349" max="14349" width="10.7109375" style="464" customWidth="1"/>
    <col min="14350" max="14350" width="15.7109375" style="464" customWidth="1"/>
    <col min="14351" max="14351" width="10.5703125" style="464" bestFit="1" customWidth="1"/>
    <col min="14352" max="14592" width="9.140625" style="464"/>
    <col min="14593" max="14593" width="10.7109375" style="464" customWidth="1"/>
    <col min="14594" max="14594" width="39.5703125" style="464" customWidth="1"/>
    <col min="14595" max="14595" width="13.85546875" style="464" customWidth="1"/>
    <col min="14596" max="14596" width="6.5703125" style="464" customWidth="1"/>
    <col min="14597" max="14597" width="9.28515625" style="464" customWidth="1"/>
    <col min="14598" max="14598" width="17.7109375" style="464" customWidth="1"/>
    <col min="14599" max="14599" width="11.85546875" style="464" customWidth="1"/>
    <col min="14600" max="14600" width="15.7109375" style="464" customWidth="1"/>
    <col min="14601" max="14601" width="10.7109375" style="464" customWidth="1"/>
    <col min="14602" max="14602" width="15.7109375" style="464" customWidth="1"/>
    <col min="14603" max="14603" width="10.7109375" style="464" customWidth="1"/>
    <col min="14604" max="14604" width="15.7109375" style="464" customWidth="1"/>
    <col min="14605" max="14605" width="10.7109375" style="464" customWidth="1"/>
    <col min="14606" max="14606" width="15.7109375" style="464" customWidth="1"/>
    <col min="14607" max="14607" width="10.5703125" style="464" bestFit="1" customWidth="1"/>
    <col min="14608" max="14848" width="9.140625" style="464"/>
    <col min="14849" max="14849" width="10.7109375" style="464" customWidth="1"/>
    <col min="14850" max="14850" width="39.5703125" style="464" customWidth="1"/>
    <col min="14851" max="14851" width="13.85546875" style="464" customWidth="1"/>
    <col min="14852" max="14852" width="6.5703125" style="464" customWidth="1"/>
    <col min="14853" max="14853" width="9.28515625" style="464" customWidth="1"/>
    <col min="14854" max="14854" width="17.7109375" style="464" customWidth="1"/>
    <col min="14855" max="14855" width="11.85546875" style="464" customWidth="1"/>
    <col min="14856" max="14856" width="15.7109375" style="464" customWidth="1"/>
    <col min="14857" max="14857" width="10.7109375" style="464" customWidth="1"/>
    <col min="14858" max="14858" width="15.7109375" style="464" customWidth="1"/>
    <col min="14859" max="14859" width="10.7109375" style="464" customWidth="1"/>
    <col min="14860" max="14860" width="15.7109375" style="464" customWidth="1"/>
    <col min="14861" max="14861" width="10.7109375" style="464" customWidth="1"/>
    <col min="14862" max="14862" width="15.7109375" style="464" customWidth="1"/>
    <col min="14863" max="14863" width="10.5703125" style="464" bestFit="1" customWidth="1"/>
    <col min="14864" max="15104" width="9.140625" style="464"/>
    <col min="15105" max="15105" width="10.7109375" style="464" customWidth="1"/>
    <col min="15106" max="15106" width="39.5703125" style="464" customWidth="1"/>
    <col min="15107" max="15107" width="13.85546875" style="464" customWidth="1"/>
    <col min="15108" max="15108" width="6.5703125" style="464" customWidth="1"/>
    <col min="15109" max="15109" width="9.28515625" style="464" customWidth="1"/>
    <col min="15110" max="15110" width="17.7109375" style="464" customWidth="1"/>
    <col min="15111" max="15111" width="11.85546875" style="464" customWidth="1"/>
    <col min="15112" max="15112" width="15.7109375" style="464" customWidth="1"/>
    <col min="15113" max="15113" width="10.7109375" style="464" customWidth="1"/>
    <col min="15114" max="15114" width="15.7109375" style="464" customWidth="1"/>
    <col min="15115" max="15115" width="10.7109375" style="464" customWidth="1"/>
    <col min="15116" max="15116" width="15.7109375" style="464" customWidth="1"/>
    <col min="15117" max="15117" width="10.7109375" style="464" customWidth="1"/>
    <col min="15118" max="15118" width="15.7109375" style="464" customWidth="1"/>
    <col min="15119" max="15119" width="10.5703125" style="464" bestFit="1" customWidth="1"/>
    <col min="15120" max="15360" width="9.140625" style="464"/>
    <col min="15361" max="15361" width="10.7109375" style="464" customWidth="1"/>
    <col min="15362" max="15362" width="39.5703125" style="464" customWidth="1"/>
    <col min="15363" max="15363" width="13.85546875" style="464" customWidth="1"/>
    <col min="15364" max="15364" width="6.5703125" style="464" customWidth="1"/>
    <col min="15365" max="15365" width="9.28515625" style="464" customWidth="1"/>
    <col min="15366" max="15366" width="17.7109375" style="464" customWidth="1"/>
    <col min="15367" max="15367" width="11.85546875" style="464" customWidth="1"/>
    <col min="15368" max="15368" width="15.7109375" style="464" customWidth="1"/>
    <col min="15369" max="15369" width="10.7109375" style="464" customWidth="1"/>
    <col min="15370" max="15370" width="15.7109375" style="464" customWidth="1"/>
    <col min="15371" max="15371" width="10.7109375" style="464" customWidth="1"/>
    <col min="15372" max="15372" width="15.7109375" style="464" customWidth="1"/>
    <col min="15373" max="15373" width="10.7109375" style="464" customWidth="1"/>
    <col min="15374" max="15374" width="15.7109375" style="464" customWidth="1"/>
    <col min="15375" max="15375" width="10.5703125" style="464" bestFit="1" customWidth="1"/>
    <col min="15376" max="15616" width="9.140625" style="464"/>
    <col min="15617" max="15617" width="10.7109375" style="464" customWidth="1"/>
    <col min="15618" max="15618" width="39.5703125" style="464" customWidth="1"/>
    <col min="15619" max="15619" width="13.85546875" style="464" customWidth="1"/>
    <col min="15620" max="15620" width="6.5703125" style="464" customWidth="1"/>
    <col min="15621" max="15621" width="9.28515625" style="464" customWidth="1"/>
    <col min="15622" max="15622" width="17.7109375" style="464" customWidth="1"/>
    <col min="15623" max="15623" width="11.85546875" style="464" customWidth="1"/>
    <col min="15624" max="15624" width="15.7109375" style="464" customWidth="1"/>
    <col min="15625" max="15625" width="10.7109375" style="464" customWidth="1"/>
    <col min="15626" max="15626" width="15.7109375" style="464" customWidth="1"/>
    <col min="15627" max="15627" width="10.7109375" style="464" customWidth="1"/>
    <col min="15628" max="15628" width="15.7109375" style="464" customWidth="1"/>
    <col min="15629" max="15629" width="10.7109375" style="464" customWidth="1"/>
    <col min="15630" max="15630" width="15.7109375" style="464" customWidth="1"/>
    <col min="15631" max="15631" width="10.5703125" style="464" bestFit="1" customWidth="1"/>
    <col min="15632" max="15872" width="9.140625" style="464"/>
    <col min="15873" max="15873" width="10.7109375" style="464" customWidth="1"/>
    <col min="15874" max="15874" width="39.5703125" style="464" customWidth="1"/>
    <col min="15875" max="15875" width="13.85546875" style="464" customWidth="1"/>
    <col min="15876" max="15876" width="6.5703125" style="464" customWidth="1"/>
    <col min="15877" max="15877" width="9.28515625" style="464" customWidth="1"/>
    <col min="15878" max="15878" width="17.7109375" style="464" customWidth="1"/>
    <col min="15879" max="15879" width="11.85546875" style="464" customWidth="1"/>
    <col min="15880" max="15880" width="15.7109375" style="464" customWidth="1"/>
    <col min="15881" max="15881" width="10.7109375" style="464" customWidth="1"/>
    <col min="15882" max="15882" width="15.7109375" style="464" customWidth="1"/>
    <col min="15883" max="15883" width="10.7109375" style="464" customWidth="1"/>
    <col min="15884" max="15884" width="15.7109375" style="464" customWidth="1"/>
    <col min="15885" max="15885" width="10.7109375" style="464" customWidth="1"/>
    <col min="15886" max="15886" width="15.7109375" style="464" customWidth="1"/>
    <col min="15887" max="15887" width="10.5703125" style="464" bestFit="1" customWidth="1"/>
    <col min="15888" max="16128" width="9.140625" style="464"/>
    <col min="16129" max="16129" width="10.7109375" style="464" customWidth="1"/>
    <col min="16130" max="16130" width="39.5703125" style="464" customWidth="1"/>
    <col min="16131" max="16131" width="13.85546875" style="464" customWidth="1"/>
    <col min="16132" max="16132" width="6.5703125" style="464" customWidth="1"/>
    <col min="16133" max="16133" width="9.28515625" style="464" customWidth="1"/>
    <col min="16134" max="16134" width="17.7109375" style="464" customWidth="1"/>
    <col min="16135" max="16135" width="11.85546875" style="464" customWidth="1"/>
    <col min="16136" max="16136" width="15.7109375" style="464" customWidth="1"/>
    <col min="16137" max="16137" width="10.7109375" style="464" customWidth="1"/>
    <col min="16138" max="16138" width="15.7109375" style="464" customWidth="1"/>
    <col min="16139" max="16139" width="10.7109375" style="464" customWidth="1"/>
    <col min="16140" max="16140" width="15.7109375" style="464" customWidth="1"/>
    <col min="16141" max="16141" width="10.7109375" style="464" customWidth="1"/>
    <col min="16142" max="16142" width="15.7109375" style="464" customWidth="1"/>
    <col min="16143" max="16143" width="10.5703125" style="464" bestFit="1" customWidth="1"/>
    <col min="16144" max="16384" width="9.140625" style="464"/>
  </cols>
  <sheetData>
    <row r="1" spans="1:15" ht="15" x14ac:dyDescent="0.25">
      <c r="A1" s="459" t="s">
        <v>0</v>
      </c>
      <c r="B1" s="459"/>
      <c r="C1" s="460"/>
      <c r="D1" s="461"/>
      <c r="E1" s="459"/>
      <c r="F1" s="462"/>
      <c r="G1" s="459"/>
      <c r="H1" s="459"/>
      <c r="I1" s="459"/>
      <c r="J1" s="459"/>
      <c r="K1" s="459"/>
      <c r="L1" s="459"/>
      <c r="M1" s="459"/>
      <c r="N1" s="459"/>
      <c r="O1" s="463"/>
    </row>
    <row r="2" spans="1:15" ht="15" x14ac:dyDescent="0.25">
      <c r="A2" s="1554" t="s">
        <v>4</v>
      </c>
      <c r="B2" s="1554"/>
      <c r="C2" s="1554"/>
      <c r="D2" s="1554"/>
      <c r="E2" s="1554"/>
      <c r="F2" s="1554"/>
      <c r="G2" s="1554"/>
      <c r="H2" s="1554"/>
      <c r="I2" s="1554"/>
      <c r="J2" s="1554"/>
      <c r="K2" s="1554"/>
      <c r="L2" s="1554"/>
      <c r="M2" s="1554"/>
      <c r="N2" s="1554"/>
      <c r="O2" s="1554"/>
    </row>
    <row r="3" spans="1:15" ht="15" x14ac:dyDescent="0.25">
      <c r="A3" s="1555" t="s">
        <v>562</v>
      </c>
      <c r="B3" s="1555"/>
      <c r="C3" s="1555"/>
      <c r="D3" s="1555"/>
      <c r="E3" s="1555"/>
      <c r="F3" s="1555"/>
      <c r="G3" s="1555"/>
      <c r="H3" s="1555"/>
      <c r="I3" s="1555"/>
      <c r="J3" s="1555"/>
      <c r="K3" s="1555"/>
      <c r="L3" s="1555"/>
      <c r="M3" s="1555"/>
      <c r="N3" s="1555"/>
      <c r="O3" s="1555"/>
    </row>
    <row r="4" spans="1:15" ht="15" x14ac:dyDescent="0.25">
      <c r="A4" s="459"/>
      <c r="B4" s="459"/>
      <c r="C4" s="465"/>
      <c r="D4" s="466"/>
      <c r="E4" s="467"/>
      <c r="F4" s="468"/>
      <c r="G4" s="459"/>
      <c r="H4" s="459"/>
      <c r="I4" s="459"/>
      <c r="J4" s="459"/>
      <c r="K4" s="459"/>
      <c r="L4" s="459"/>
      <c r="M4" s="459"/>
      <c r="N4" s="459"/>
      <c r="O4" s="463"/>
    </row>
    <row r="5" spans="1:15" ht="15" x14ac:dyDescent="0.25">
      <c r="A5" s="1556" t="s">
        <v>563</v>
      </c>
      <c r="B5" s="1556"/>
      <c r="C5" s="1556"/>
      <c r="D5" s="1556"/>
      <c r="E5" s="467"/>
      <c r="F5" s="462"/>
      <c r="G5" s="459"/>
      <c r="H5" s="459"/>
      <c r="I5" s="459"/>
      <c r="J5" s="459"/>
      <c r="K5" s="459"/>
      <c r="L5" s="459"/>
      <c r="M5" s="459"/>
      <c r="N5" s="459"/>
      <c r="O5" s="463"/>
    </row>
    <row r="6" spans="1:15" ht="15" x14ac:dyDescent="0.25">
      <c r="A6" s="469" t="s">
        <v>564</v>
      </c>
      <c r="B6" s="470"/>
      <c r="C6" s="471"/>
      <c r="D6" s="472"/>
      <c r="E6" s="473"/>
      <c r="F6" s="474" t="s">
        <v>8</v>
      </c>
      <c r="G6" s="475"/>
      <c r="H6" s="475"/>
      <c r="I6" s="475"/>
      <c r="J6" s="476"/>
      <c r="K6" s="470" t="s">
        <v>273</v>
      </c>
      <c r="L6" s="470"/>
      <c r="M6" s="470"/>
      <c r="N6" s="477"/>
      <c r="O6" s="463"/>
    </row>
    <row r="7" spans="1:15" ht="15" x14ac:dyDescent="0.25">
      <c r="A7" s="1557" t="s">
        <v>565</v>
      </c>
      <c r="B7" s="1558"/>
      <c r="C7" s="1558"/>
      <c r="D7" s="1558"/>
      <c r="E7" s="478"/>
      <c r="F7" s="479" t="s">
        <v>11</v>
      </c>
      <c r="G7" s="480" t="s">
        <v>12</v>
      </c>
      <c r="H7" s="481"/>
      <c r="I7" s="482" t="s">
        <v>13</v>
      </c>
      <c r="J7" s="476"/>
      <c r="K7" s="483" t="s">
        <v>14</v>
      </c>
      <c r="L7" s="483"/>
      <c r="M7" s="483"/>
      <c r="N7" s="481"/>
      <c r="O7" s="463"/>
    </row>
    <row r="8" spans="1:15" ht="15" x14ac:dyDescent="0.25">
      <c r="A8" s="484"/>
      <c r="B8" s="469"/>
      <c r="C8" s="485"/>
      <c r="D8" s="486"/>
      <c r="E8" s="487"/>
      <c r="F8" s="488"/>
      <c r="G8" s="1559" t="s">
        <v>15</v>
      </c>
      <c r="H8" s="1560"/>
      <c r="I8" s="1560"/>
      <c r="J8" s="1560"/>
      <c r="K8" s="1560"/>
      <c r="L8" s="1560"/>
      <c r="M8" s="1560"/>
      <c r="N8" s="1561"/>
      <c r="O8" s="463"/>
    </row>
    <row r="9" spans="1:15" ht="15" x14ac:dyDescent="0.25">
      <c r="A9" s="489" t="s">
        <v>16</v>
      </c>
      <c r="B9" s="490" t="s">
        <v>17</v>
      </c>
      <c r="C9" s="491" t="s">
        <v>18</v>
      </c>
      <c r="D9" s="1562" t="s">
        <v>19</v>
      </c>
      <c r="E9" s="1563"/>
      <c r="F9" s="492" t="s">
        <v>20</v>
      </c>
      <c r="G9" s="1559" t="s">
        <v>21</v>
      </c>
      <c r="H9" s="1561"/>
      <c r="I9" s="1559" t="s">
        <v>22</v>
      </c>
      <c r="J9" s="1561"/>
      <c r="K9" s="1559" t="s">
        <v>23</v>
      </c>
      <c r="L9" s="1561"/>
      <c r="M9" s="1559" t="s">
        <v>24</v>
      </c>
      <c r="N9" s="1561"/>
      <c r="O9" s="463"/>
    </row>
    <row r="10" spans="1:15" ht="15" x14ac:dyDescent="0.25">
      <c r="A10" s="493"/>
      <c r="B10" s="480"/>
      <c r="C10" s="494"/>
      <c r="D10" s="495"/>
      <c r="E10" s="496"/>
      <c r="F10" s="497"/>
      <c r="G10" s="498" t="s">
        <v>25</v>
      </c>
      <c r="H10" s="499" t="s">
        <v>26</v>
      </c>
      <c r="I10" s="499" t="s">
        <v>25</v>
      </c>
      <c r="J10" s="499" t="s">
        <v>27</v>
      </c>
      <c r="K10" s="498" t="s">
        <v>25</v>
      </c>
      <c r="L10" s="500" t="s">
        <v>27</v>
      </c>
      <c r="M10" s="498" t="s">
        <v>25</v>
      </c>
      <c r="N10" s="498" t="s">
        <v>26</v>
      </c>
      <c r="O10" s="463"/>
    </row>
    <row r="11" spans="1:15" s="516" customFormat="1" ht="15" customHeight="1" x14ac:dyDescent="0.25">
      <c r="A11" s="501">
        <v>1</v>
      </c>
      <c r="B11" s="502" t="s">
        <v>566</v>
      </c>
      <c r="C11" s="503">
        <v>3000</v>
      </c>
      <c r="D11" s="504">
        <f>G11+I11+K11+M11</f>
        <v>2</v>
      </c>
      <c r="E11" s="505" t="s">
        <v>567</v>
      </c>
      <c r="F11" s="506">
        <f t="shared" ref="F11:F59" si="0">C11*D11</f>
        <v>6000</v>
      </c>
      <c r="G11" s="507">
        <v>1</v>
      </c>
      <c r="H11" s="508">
        <f>G11*C11</f>
        <v>3000</v>
      </c>
      <c r="I11" s="509"/>
      <c r="J11" s="510">
        <f t="shared" ref="J11:J59" si="1">I11*C11</f>
        <v>0</v>
      </c>
      <c r="K11" s="511">
        <v>1</v>
      </c>
      <c r="L11" s="512">
        <f t="shared" ref="L11:L59" si="2">K11*C11</f>
        <v>3000</v>
      </c>
      <c r="M11" s="513"/>
      <c r="N11" s="514">
        <f t="shared" ref="N11:N59" si="3">M11*C11</f>
        <v>0</v>
      </c>
      <c r="O11" s="515"/>
    </row>
    <row r="12" spans="1:15" s="516" customFormat="1" ht="15" customHeight="1" x14ac:dyDescent="0.25">
      <c r="A12" s="501">
        <v>2</v>
      </c>
      <c r="B12" s="502" t="s">
        <v>568</v>
      </c>
      <c r="C12" s="503">
        <v>2000</v>
      </c>
      <c r="D12" s="504">
        <f>G12+I12+K12+M12</f>
        <v>2</v>
      </c>
      <c r="E12" s="505" t="s">
        <v>569</v>
      </c>
      <c r="F12" s="506">
        <f t="shared" si="0"/>
        <v>4000</v>
      </c>
      <c r="G12" s="507">
        <v>1</v>
      </c>
      <c r="H12" s="508">
        <f t="shared" ref="H12:H57" si="4">G12*C12</f>
        <v>2000</v>
      </c>
      <c r="I12" s="509"/>
      <c r="J12" s="510">
        <f t="shared" si="1"/>
        <v>0</v>
      </c>
      <c r="K12" s="511">
        <v>1</v>
      </c>
      <c r="L12" s="512">
        <f t="shared" si="2"/>
        <v>2000</v>
      </c>
      <c r="M12" s="513"/>
      <c r="N12" s="514">
        <f t="shared" si="3"/>
        <v>0</v>
      </c>
      <c r="O12" s="515"/>
    </row>
    <row r="13" spans="1:15" s="516" customFormat="1" ht="15" customHeight="1" x14ac:dyDescent="0.25">
      <c r="A13" s="501">
        <v>3</v>
      </c>
      <c r="B13" s="502" t="s">
        <v>570</v>
      </c>
      <c r="C13" s="503">
        <v>450</v>
      </c>
      <c r="D13" s="504">
        <f t="shared" ref="D13:D56" si="5">G13+I13+K13+M13</f>
        <v>2</v>
      </c>
      <c r="E13" s="505" t="s">
        <v>365</v>
      </c>
      <c r="F13" s="506">
        <f t="shared" si="0"/>
        <v>900</v>
      </c>
      <c r="G13" s="507"/>
      <c r="H13" s="508">
        <f t="shared" si="4"/>
        <v>0</v>
      </c>
      <c r="I13" s="509">
        <v>2</v>
      </c>
      <c r="J13" s="510">
        <f t="shared" si="1"/>
        <v>900</v>
      </c>
      <c r="K13" s="511"/>
      <c r="L13" s="512">
        <f t="shared" si="2"/>
        <v>0</v>
      </c>
      <c r="M13" s="513"/>
      <c r="N13" s="514">
        <f t="shared" si="3"/>
        <v>0</v>
      </c>
      <c r="O13" s="515"/>
    </row>
    <row r="14" spans="1:15" s="516" customFormat="1" ht="15" customHeight="1" x14ac:dyDescent="0.25">
      <c r="A14" s="501">
        <v>4</v>
      </c>
      <c r="B14" s="502" t="s">
        <v>571</v>
      </c>
      <c r="C14" s="503">
        <v>50</v>
      </c>
      <c r="D14" s="504">
        <f t="shared" si="5"/>
        <v>8</v>
      </c>
      <c r="E14" s="505" t="s">
        <v>158</v>
      </c>
      <c r="F14" s="506">
        <f t="shared" si="0"/>
        <v>400</v>
      </c>
      <c r="G14" s="507"/>
      <c r="H14" s="508">
        <f t="shared" si="4"/>
        <v>0</v>
      </c>
      <c r="I14" s="509"/>
      <c r="J14" s="510">
        <f t="shared" si="1"/>
        <v>0</v>
      </c>
      <c r="K14" s="511"/>
      <c r="L14" s="512">
        <f t="shared" si="2"/>
        <v>0</v>
      </c>
      <c r="M14" s="513">
        <v>8</v>
      </c>
      <c r="N14" s="514">
        <f t="shared" si="3"/>
        <v>400</v>
      </c>
      <c r="O14" s="515"/>
    </row>
    <row r="15" spans="1:15" s="516" customFormat="1" ht="15" customHeight="1" x14ac:dyDescent="0.25">
      <c r="A15" s="501">
        <v>5</v>
      </c>
      <c r="B15" s="502" t="s">
        <v>572</v>
      </c>
      <c r="C15" s="503">
        <v>35</v>
      </c>
      <c r="D15" s="504">
        <f t="shared" si="5"/>
        <v>2</v>
      </c>
      <c r="E15" s="505" t="s">
        <v>573</v>
      </c>
      <c r="F15" s="506">
        <f t="shared" si="0"/>
        <v>70</v>
      </c>
      <c r="G15" s="507"/>
      <c r="H15" s="508">
        <f t="shared" si="4"/>
        <v>0</v>
      </c>
      <c r="I15" s="509"/>
      <c r="J15" s="510">
        <f t="shared" si="1"/>
        <v>0</v>
      </c>
      <c r="K15" s="511"/>
      <c r="L15" s="512">
        <f t="shared" si="2"/>
        <v>0</v>
      </c>
      <c r="M15" s="513">
        <v>2</v>
      </c>
      <c r="N15" s="514">
        <f t="shared" si="3"/>
        <v>70</v>
      </c>
      <c r="O15" s="515"/>
    </row>
    <row r="16" spans="1:15" s="516" customFormat="1" ht="15" customHeight="1" x14ac:dyDescent="0.25">
      <c r="A16" s="501">
        <v>6</v>
      </c>
      <c r="B16" s="502" t="s">
        <v>298</v>
      </c>
      <c r="C16" s="503">
        <v>25.3</v>
      </c>
      <c r="D16" s="504">
        <f t="shared" si="5"/>
        <v>5</v>
      </c>
      <c r="E16" s="505" t="s">
        <v>573</v>
      </c>
      <c r="F16" s="506">
        <f t="shared" si="0"/>
        <v>126.5</v>
      </c>
      <c r="G16" s="507"/>
      <c r="H16" s="508">
        <f t="shared" si="4"/>
        <v>0</v>
      </c>
      <c r="I16" s="509"/>
      <c r="J16" s="510">
        <f t="shared" si="1"/>
        <v>0</v>
      </c>
      <c r="K16" s="511"/>
      <c r="L16" s="512">
        <f t="shared" si="2"/>
        <v>0</v>
      </c>
      <c r="M16" s="513">
        <v>5</v>
      </c>
      <c r="N16" s="514">
        <f t="shared" si="3"/>
        <v>126.5</v>
      </c>
      <c r="O16" s="515"/>
    </row>
    <row r="17" spans="1:15" s="516" customFormat="1" ht="15" customHeight="1" x14ac:dyDescent="0.25">
      <c r="A17" s="501">
        <v>7</v>
      </c>
      <c r="B17" s="502" t="s">
        <v>574</v>
      </c>
      <c r="C17" s="503">
        <v>800</v>
      </c>
      <c r="D17" s="504">
        <f t="shared" si="5"/>
        <v>2</v>
      </c>
      <c r="E17" s="505" t="s">
        <v>158</v>
      </c>
      <c r="F17" s="506">
        <f t="shared" si="0"/>
        <v>1600</v>
      </c>
      <c r="G17" s="507"/>
      <c r="H17" s="508">
        <f t="shared" si="4"/>
        <v>0</v>
      </c>
      <c r="I17" s="509"/>
      <c r="J17" s="510">
        <f t="shared" si="1"/>
        <v>0</v>
      </c>
      <c r="K17" s="511"/>
      <c r="L17" s="512">
        <f t="shared" si="2"/>
        <v>0</v>
      </c>
      <c r="M17" s="513">
        <v>2</v>
      </c>
      <c r="N17" s="514">
        <f t="shared" si="3"/>
        <v>1600</v>
      </c>
      <c r="O17" s="515"/>
    </row>
    <row r="18" spans="1:15" s="516" customFormat="1" ht="15" customHeight="1" x14ac:dyDescent="0.25">
      <c r="A18" s="501">
        <v>8</v>
      </c>
      <c r="B18" s="502" t="s">
        <v>575</v>
      </c>
      <c r="C18" s="503">
        <v>170</v>
      </c>
      <c r="D18" s="504">
        <f t="shared" si="5"/>
        <v>3</v>
      </c>
      <c r="E18" s="505" t="s">
        <v>158</v>
      </c>
      <c r="F18" s="506">
        <f t="shared" si="0"/>
        <v>510</v>
      </c>
      <c r="G18" s="507"/>
      <c r="H18" s="508">
        <f t="shared" si="4"/>
        <v>0</v>
      </c>
      <c r="I18" s="509"/>
      <c r="J18" s="510">
        <f t="shared" si="1"/>
        <v>0</v>
      </c>
      <c r="K18" s="511"/>
      <c r="L18" s="512">
        <f t="shared" si="2"/>
        <v>0</v>
      </c>
      <c r="M18" s="513">
        <v>3</v>
      </c>
      <c r="N18" s="514">
        <f t="shared" si="3"/>
        <v>510</v>
      </c>
      <c r="O18" s="515"/>
    </row>
    <row r="19" spans="1:15" s="516" customFormat="1" ht="15" customHeight="1" x14ac:dyDescent="0.25">
      <c r="A19" s="501">
        <v>9</v>
      </c>
      <c r="B19" s="502" t="s">
        <v>576</v>
      </c>
      <c r="C19" s="503">
        <v>100</v>
      </c>
      <c r="D19" s="504">
        <f t="shared" si="5"/>
        <v>2</v>
      </c>
      <c r="E19" s="505" t="s">
        <v>577</v>
      </c>
      <c r="F19" s="506">
        <f t="shared" si="0"/>
        <v>200</v>
      </c>
      <c r="G19" s="507"/>
      <c r="H19" s="508">
        <f t="shared" si="4"/>
        <v>0</v>
      </c>
      <c r="I19" s="509">
        <v>2</v>
      </c>
      <c r="J19" s="510">
        <f t="shared" si="1"/>
        <v>200</v>
      </c>
      <c r="K19" s="511"/>
      <c r="L19" s="512">
        <f t="shared" si="2"/>
        <v>0</v>
      </c>
      <c r="M19" s="513"/>
      <c r="N19" s="514">
        <f t="shared" si="3"/>
        <v>0</v>
      </c>
      <c r="O19" s="515"/>
    </row>
    <row r="20" spans="1:15" s="516" customFormat="1" ht="15" customHeight="1" x14ac:dyDescent="0.25">
      <c r="A20" s="501">
        <v>10</v>
      </c>
      <c r="B20" s="502" t="s">
        <v>578</v>
      </c>
      <c r="C20" s="503">
        <v>800</v>
      </c>
      <c r="D20" s="504">
        <f t="shared" si="5"/>
        <v>2</v>
      </c>
      <c r="E20" s="505" t="s">
        <v>158</v>
      </c>
      <c r="F20" s="506">
        <f t="shared" si="0"/>
        <v>1600</v>
      </c>
      <c r="G20" s="507"/>
      <c r="H20" s="508">
        <f t="shared" si="4"/>
        <v>0</v>
      </c>
      <c r="I20" s="509">
        <v>2</v>
      </c>
      <c r="J20" s="510">
        <f t="shared" si="1"/>
        <v>1600</v>
      </c>
      <c r="K20" s="511"/>
      <c r="L20" s="512">
        <f t="shared" si="2"/>
        <v>0</v>
      </c>
      <c r="M20" s="513"/>
      <c r="N20" s="514">
        <f t="shared" si="3"/>
        <v>0</v>
      </c>
      <c r="O20" s="515"/>
    </row>
    <row r="21" spans="1:15" s="516" customFormat="1" ht="15" customHeight="1" x14ac:dyDescent="0.25">
      <c r="A21" s="501">
        <v>11</v>
      </c>
      <c r="B21" s="502" t="s">
        <v>579</v>
      </c>
      <c r="C21" s="503">
        <v>90</v>
      </c>
      <c r="D21" s="504">
        <f t="shared" si="5"/>
        <v>3</v>
      </c>
      <c r="E21" s="505" t="s">
        <v>577</v>
      </c>
      <c r="F21" s="506">
        <f t="shared" si="0"/>
        <v>270</v>
      </c>
      <c r="G21" s="507"/>
      <c r="H21" s="508">
        <f t="shared" si="4"/>
        <v>0</v>
      </c>
      <c r="I21" s="509"/>
      <c r="J21" s="510">
        <f t="shared" si="1"/>
        <v>0</v>
      </c>
      <c r="K21" s="511">
        <v>3</v>
      </c>
      <c r="L21" s="512">
        <f t="shared" si="2"/>
        <v>270</v>
      </c>
      <c r="M21" s="513"/>
      <c r="N21" s="514">
        <f t="shared" si="3"/>
        <v>0</v>
      </c>
      <c r="O21" s="515"/>
    </row>
    <row r="22" spans="1:15" s="516" customFormat="1" ht="15" customHeight="1" x14ac:dyDescent="0.25">
      <c r="A22" s="501">
        <v>12</v>
      </c>
      <c r="B22" s="502" t="s">
        <v>580</v>
      </c>
      <c r="C22" s="503">
        <v>210.45</v>
      </c>
      <c r="D22" s="504">
        <f t="shared" si="5"/>
        <v>15</v>
      </c>
      <c r="E22" s="505" t="s">
        <v>30</v>
      </c>
      <c r="F22" s="506">
        <f t="shared" si="0"/>
        <v>3156.75</v>
      </c>
      <c r="G22" s="507"/>
      <c r="H22" s="508">
        <f t="shared" si="4"/>
        <v>0</v>
      </c>
      <c r="I22" s="509">
        <v>5</v>
      </c>
      <c r="J22" s="510">
        <f t="shared" si="1"/>
        <v>1052.25</v>
      </c>
      <c r="K22" s="511">
        <v>5</v>
      </c>
      <c r="L22" s="512">
        <f t="shared" si="2"/>
        <v>1052.25</v>
      </c>
      <c r="M22" s="513">
        <v>5</v>
      </c>
      <c r="N22" s="514">
        <f t="shared" si="3"/>
        <v>1052.25</v>
      </c>
      <c r="O22" s="515"/>
    </row>
    <row r="23" spans="1:15" s="516" customFormat="1" ht="15" customHeight="1" x14ac:dyDescent="0.25">
      <c r="A23" s="501">
        <v>13</v>
      </c>
      <c r="B23" s="502" t="s">
        <v>581</v>
      </c>
      <c r="C23" s="503">
        <v>198.75</v>
      </c>
      <c r="D23" s="504">
        <f t="shared" si="5"/>
        <v>15</v>
      </c>
      <c r="E23" s="505" t="s">
        <v>30</v>
      </c>
      <c r="F23" s="506">
        <f t="shared" si="0"/>
        <v>2981.25</v>
      </c>
      <c r="G23" s="507"/>
      <c r="H23" s="508">
        <f t="shared" si="4"/>
        <v>0</v>
      </c>
      <c r="I23" s="509">
        <v>5</v>
      </c>
      <c r="J23" s="510">
        <f t="shared" si="1"/>
        <v>993.75</v>
      </c>
      <c r="K23" s="511">
        <v>5</v>
      </c>
      <c r="L23" s="512">
        <f t="shared" si="2"/>
        <v>993.75</v>
      </c>
      <c r="M23" s="513">
        <v>5</v>
      </c>
      <c r="N23" s="514">
        <f t="shared" si="3"/>
        <v>993.75</v>
      </c>
      <c r="O23" s="515"/>
    </row>
    <row r="24" spans="1:15" s="516" customFormat="1" ht="15" customHeight="1" x14ac:dyDescent="0.25">
      <c r="A24" s="501">
        <v>14</v>
      </c>
      <c r="B24" s="502" t="s">
        <v>582</v>
      </c>
      <c r="C24" s="503">
        <v>200</v>
      </c>
      <c r="D24" s="504">
        <f t="shared" si="5"/>
        <v>3</v>
      </c>
      <c r="E24" s="505" t="s">
        <v>30</v>
      </c>
      <c r="F24" s="506">
        <f t="shared" si="0"/>
        <v>600</v>
      </c>
      <c r="G24" s="507"/>
      <c r="H24" s="508">
        <f t="shared" si="4"/>
        <v>0</v>
      </c>
      <c r="I24" s="509"/>
      <c r="J24" s="510">
        <f t="shared" si="1"/>
        <v>0</v>
      </c>
      <c r="K24" s="511"/>
      <c r="L24" s="512">
        <f t="shared" si="2"/>
        <v>0</v>
      </c>
      <c r="M24" s="513">
        <v>3</v>
      </c>
      <c r="N24" s="514">
        <f t="shared" si="3"/>
        <v>600</v>
      </c>
      <c r="O24" s="515"/>
    </row>
    <row r="25" spans="1:15" s="516" customFormat="1" ht="15" customHeight="1" x14ac:dyDescent="0.25">
      <c r="A25" s="501">
        <v>15</v>
      </c>
      <c r="B25" s="502" t="s">
        <v>583</v>
      </c>
      <c r="C25" s="503">
        <v>75</v>
      </c>
      <c r="D25" s="504">
        <f t="shared" si="5"/>
        <v>10</v>
      </c>
      <c r="E25" s="505" t="s">
        <v>158</v>
      </c>
      <c r="F25" s="506">
        <f t="shared" si="0"/>
        <v>750</v>
      </c>
      <c r="G25" s="507"/>
      <c r="H25" s="508">
        <f t="shared" si="4"/>
        <v>0</v>
      </c>
      <c r="I25" s="509"/>
      <c r="J25" s="510">
        <f t="shared" si="1"/>
        <v>0</v>
      </c>
      <c r="K25" s="511">
        <v>10</v>
      </c>
      <c r="L25" s="512">
        <f t="shared" si="2"/>
        <v>750</v>
      </c>
      <c r="M25" s="513"/>
      <c r="N25" s="514">
        <f t="shared" si="3"/>
        <v>0</v>
      </c>
      <c r="O25" s="515"/>
    </row>
    <row r="26" spans="1:15" s="516" customFormat="1" ht="15" customHeight="1" x14ac:dyDescent="0.25">
      <c r="A26" s="501">
        <v>16</v>
      </c>
      <c r="B26" s="502" t="s">
        <v>584</v>
      </c>
      <c r="C26" s="503">
        <v>45</v>
      </c>
      <c r="D26" s="504">
        <f t="shared" si="5"/>
        <v>5</v>
      </c>
      <c r="E26" s="505" t="s">
        <v>42</v>
      </c>
      <c r="F26" s="506">
        <f t="shared" si="0"/>
        <v>225</v>
      </c>
      <c r="G26" s="507"/>
      <c r="H26" s="508">
        <f t="shared" si="4"/>
        <v>0</v>
      </c>
      <c r="I26" s="509">
        <v>3</v>
      </c>
      <c r="J26" s="510">
        <f t="shared" si="1"/>
        <v>135</v>
      </c>
      <c r="K26" s="511"/>
      <c r="L26" s="512">
        <f t="shared" si="2"/>
        <v>0</v>
      </c>
      <c r="M26" s="513">
        <v>2</v>
      </c>
      <c r="N26" s="514">
        <f t="shared" si="3"/>
        <v>90</v>
      </c>
      <c r="O26" s="515"/>
    </row>
    <row r="27" spans="1:15" s="516" customFormat="1" ht="15" customHeight="1" x14ac:dyDescent="0.25">
      <c r="A27" s="501">
        <v>17</v>
      </c>
      <c r="B27" s="502" t="s">
        <v>421</v>
      </c>
      <c r="C27" s="503">
        <v>3</v>
      </c>
      <c r="D27" s="504">
        <f t="shared" si="5"/>
        <v>20</v>
      </c>
      <c r="E27" s="505" t="s">
        <v>158</v>
      </c>
      <c r="F27" s="506">
        <f t="shared" si="0"/>
        <v>60</v>
      </c>
      <c r="G27" s="507"/>
      <c r="H27" s="508">
        <f t="shared" si="4"/>
        <v>0</v>
      </c>
      <c r="I27" s="509"/>
      <c r="J27" s="510">
        <f t="shared" si="1"/>
        <v>0</v>
      </c>
      <c r="K27" s="511"/>
      <c r="L27" s="512">
        <f t="shared" si="2"/>
        <v>0</v>
      </c>
      <c r="M27" s="513">
        <v>20</v>
      </c>
      <c r="N27" s="514">
        <f t="shared" si="3"/>
        <v>60</v>
      </c>
      <c r="O27" s="515"/>
    </row>
    <row r="28" spans="1:15" s="516" customFormat="1" ht="15" customHeight="1" x14ac:dyDescent="0.25">
      <c r="A28" s="501">
        <v>18</v>
      </c>
      <c r="B28" s="502" t="s">
        <v>585</v>
      </c>
      <c r="C28" s="503">
        <v>30</v>
      </c>
      <c r="D28" s="504">
        <f t="shared" si="5"/>
        <v>15</v>
      </c>
      <c r="E28" s="505" t="s">
        <v>158</v>
      </c>
      <c r="F28" s="506">
        <f t="shared" si="0"/>
        <v>450</v>
      </c>
      <c r="G28" s="507"/>
      <c r="H28" s="508">
        <f t="shared" si="4"/>
        <v>0</v>
      </c>
      <c r="I28" s="509"/>
      <c r="J28" s="510">
        <f t="shared" si="1"/>
        <v>0</v>
      </c>
      <c r="K28" s="511"/>
      <c r="L28" s="512">
        <f t="shared" si="2"/>
        <v>0</v>
      </c>
      <c r="M28" s="513">
        <v>15</v>
      </c>
      <c r="N28" s="514">
        <f t="shared" si="3"/>
        <v>450</v>
      </c>
      <c r="O28" s="515"/>
    </row>
    <row r="29" spans="1:15" s="516" customFormat="1" ht="15" customHeight="1" x14ac:dyDescent="0.25">
      <c r="A29" s="501">
        <v>19</v>
      </c>
      <c r="B29" s="502" t="s">
        <v>586</v>
      </c>
      <c r="C29" s="517">
        <v>380</v>
      </c>
      <c r="D29" s="504">
        <f t="shared" si="5"/>
        <v>1</v>
      </c>
      <c r="E29" s="505" t="s">
        <v>42</v>
      </c>
      <c r="F29" s="506">
        <f t="shared" si="0"/>
        <v>380</v>
      </c>
      <c r="G29" s="507"/>
      <c r="H29" s="508">
        <f t="shared" si="4"/>
        <v>0</v>
      </c>
      <c r="I29" s="509">
        <v>1</v>
      </c>
      <c r="J29" s="510">
        <f t="shared" si="1"/>
        <v>380</v>
      </c>
      <c r="K29" s="511"/>
      <c r="L29" s="512">
        <f t="shared" si="2"/>
        <v>0</v>
      </c>
      <c r="M29" s="513"/>
      <c r="N29" s="514">
        <f t="shared" si="3"/>
        <v>0</v>
      </c>
      <c r="O29" s="515"/>
    </row>
    <row r="30" spans="1:15" s="516" customFormat="1" ht="15" customHeight="1" x14ac:dyDescent="0.25">
      <c r="A30" s="501">
        <v>20</v>
      </c>
      <c r="B30" s="502" t="s">
        <v>587</v>
      </c>
      <c r="C30" s="517">
        <v>350</v>
      </c>
      <c r="D30" s="504">
        <f t="shared" si="5"/>
        <v>1</v>
      </c>
      <c r="E30" s="505" t="s">
        <v>42</v>
      </c>
      <c r="F30" s="506">
        <f t="shared" si="0"/>
        <v>350</v>
      </c>
      <c r="G30" s="507"/>
      <c r="H30" s="508">
        <f t="shared" si="4"/>
        <v>0</v>
      </c>
      <c r="I30" s="509"/>
      <c r="J30" s="510">
        <f t="shared" si="1"/>
        <v>0</v>
      </c>
      <c r="K30" s="511"/>
      <c r="L30" s="512">
        <f t="shared" si="2"/>
        <v>0</v>
      </c>
      <c r="M30" s="513">
        <v>1</v>
      </c>
      <c r="N30" s="514">
        <f t="shared" si="3"/>
        <v>350</v>
      </c>
      <c r="O30" s="515"/>
    </row>
    <row r="31" spans="1:15" s="516" customFormat="1" ht="15" customHeight="1" x14ac:dyDescent="0.25">
      <c r="A31" s="501">
        <v>21</v>
      </c>
      <c r="B31" s="502" t="s">
        <v>588</v>
      </c>
      <c r="C31" s="517">
        <v>350</v>
      </c>
      <c r="D31" s="504">
        <f>G31+I31+K31+M31</f>
        <v>1</v>
      </c>
      <c r="E31" s="505" t="s">
        <v>42</v>
      </c>
      <c r="F31" s="506">
        <f>C31*D31</f>
        <v>350</v>
      </c>
      <c r="G31" s="507"/>
      <c r="H31" s="508">
        <f t="shared" si="4"/>
        <v>0</v>
      </c>
      <c r="I31" s="509">
        <v>1</v>
      </c>
      <c r="J31" s="510">
        <f t="shared" si="1"/>
        <v>350</v>
      </c>
      <c r="K31" s="511"/>
      <c r="L31" s="512">
        <f t="shared" si="2"/>
        <v>0</v>
      </c>
      <c r="M31" s="513"/>
      <c r="N31" s="514"/>
      <c r="O31" s="515"/>
    </row>
    <row r="32" spans="1:15" s="516" customFormat="1" ht="15" customHeight="1" x14ac:dyDescent="0.25">
      <c r="A32" s="501">
        <v>22</v>
      </c>
      <c r="B32" s="502" t="s">
        <v>589</v>
      </c>
      <c r="C32" s="517">
        <v>25</v>
      </c>
      <c r="D32" s="504">
        <f t="shared" si="5"/>
        <v>2</v>
      </c>
      <c r="E32" s="505" t="s">
        <v>158</v>
      </c>
      <c r="F32" s="506">
        <f t="shared" si="0"/>
        <v>50</v>
      </c>
      <c r="G32" s="507"/>
      <c r="H32" s="508">
        <f t="shared" si="4"/>
        <v>0</v>
      </c>
      <c r="I32" s="509">
        <v>2</v>
      </c>
      <c r="J32" s="510">
        <f t="shared" si="1"/>
        <v>50</v>
      </c>
      <c r="K32" s="511"/>
      <c r="L32" s="512">
        <f t="shared" si="2"/>
        <v>0</v>
      </c>
      <c r="M32" s="513"/>
      <c r="N32" s="514">
        <f t="shared" si="3"/>
        <v>0</v>
      </c>
      <c r="O32" s="515"/>
    </row>
    <row r="33" spans="1:15" s="516" customFormat="1" ht="15" customHeight="1" x14ac:dyDescent="0.25">
      <c r="A33" s="501">
        <v>23</v>
      </c>
      <c r="B33" s="502" t="s">
        <v>590</v>
      </c>
      <c r="C33" s="517">
        <v>30</v>
      </c>
      <c r="D33" s="504">
        <f t="shared" si="5"/>
        <v>5</v>
      </c>
      <c r="E33" s="505" t="s">
        <v>158</v>
      </c>
      <c r="F33" s="506">
        <f t="shared" si="0"/>
        <v>150</v>
      </c>
      <c r="G33" s="507">
        <v>5</v>
      </c>
      <c r="H33" s="508">
        <f t="shared" si="4"/>
        <v>150</v>
      </c>
      <c r="I33" s="509"/>
      <c r="J33" s="510">
        <f t="shared" si="1"/>
        <v>0</v>
      </c>
      <c r="K33" s="511"/>
      <c r="L33" s="512">
        <f t="shared" si="2"/>
        <v>0</v>
      </c>
      <c r="M33" s="513"/>
      <c r="N33" s="514">
        <f t="shared" si="3"/>
        <v>0</v>
      </c>
      <c r="O33" s="515"/>
    </row>
    <row r="34" spans="1:15" s="516" customFormat="1" ht="15" customHeight="1" x14ac:dyDescent="0.25">
      <c r="A34" s="501">
        <v>24</v>
      </c>
      <c r="B34" s="502" t="s">
        <v>142</v>
      </c>
      <c r="C34" s="517">
        <v>150</v>
      </c>
      <c r="D34" s="504">
        <f t="shared" si="5"/>
        <v>5</v>
      </c>
      <c r="E34" s="505" t="s">
        <v>591</v>
      </c>
      <c r="F34" s="506">
        <f t="shared" si="0"/>
        <v>750</v>
      </c>
      <c r="G34" s="507"/>
      <c r="H34" s="508">
        <f t="shared" si="4"/>
        <v>0</v>
      </c>
      <c r="I34" s="509">
        <v>5</v>
      </c>
      <c r="J34" s="510">
        <f t="shared" si="1"/>
        <v>750</v>
      </c>
      <c r="K34" s="511"/>
      <c r="L34" s="512">
        <f t="shared" si="2"/>
        <v>0</v>
      </c>
      <c r="M34" s="513"/>
      <c r="N34" s="514">
        <f t="shared" si="3"/>
        <v>0</v>
      </c>
      <c r="O34" s="515"/>
    </row>
    <row r="35" spans="1:15" s="516" customFormat="1" ht="15" customHeight="1" x14ac:dyDescent="0.25">
      <c r="A35" s="501">
        <v>25</v>
      </c>
      <c r="B35" s="502" t="s">
        <v>592</v>
      </c>
      <c r="C35" s="517">
        <v>500</v>
      </c>
      <c r="D35" s="504">
        <f t="shared" si="5"/>
        <v>2</v>
      </c>
      <c r="E35" s="505" t="s">
        <v>158</v>
      </c>
      <c r="F35" s="506">
        <f t="shared" si="0"/>
        <v>1000</v>
      </c>
      <c r="G35" s="507"/>
      <c r="H35" s="508">
        <f t="shared" si="4"/>
        <v>0</v>
      </c>
      <c r="I35" s="509">
        <v>2</v>
      </c>
      <c r="J35" s="510">
        <f t="shared" si="1"/>
        <v>1000</v>
      </c>
      <c r="K35" s="511"/>
      <c r="L35" s="512">
        <f t="shared" si="2"/>
        <v>0</v>
      </c>
      <c r="M35" s="513"/>
      <c r="N35" s="514">
        <f t="shared" si="3"/>
        <v>0</v>
      </c>
      <c r="O35" s="515"/>
    </row>
    <row r="36" spans="1:15" s="516" customFormat="1" ht="15" customHeight="1" x14ac:dyDescent="0.25">
      <c r="A36" s="501">
        <v>26</v>
      </c>
      <c r="B36" s="502" t="s">
        <v>593</v>
      </c>
      <c r="C36" s="517">
        <v>150</v>
      </c>
      <c r="D36" s="504">
        <f t="shared" si="5"/>
        <v>2</v>
      </c>
      <c r="E36" s="505" t="s">
        <v>158</v>
      </c>
      <c r="F36" s="506">
        <f t="shared" si="0"/>
        <v>300</v>
      </c>
      <c r="G36" s="507"/>
      <c r="H36" s="508">
        <f t="shared" si="4"/>
        <v>0</v>
      </c>
      <c r="I36" s="509">
        <v>2</v>
      </c>
      <c r="J36" s="510">
        <f t="shared" si="1"/>
        <v>300</v>
      </c>
      <c r="K36" s="511"/>
      <c r="L36" s="512">
        <f t="shared" si="2"/>
        <v>0</v>
      </c>
      <c r="M36" s="513"/>
      <c r="N36" s="514">
        <f t="shared" si="3"/>
        <v>0</v>
      </c>
      <c r="O36" s="515"/>
    </row>
    <row r="37" spans="1:15" s="516" customFormat="1" ht="15" customHeight="1" x14ac:dyDescent="0.25">
      <c r="A37" s="501">
        <v>27</v>
      </c>
      <c r="B37" s="502" t="s">
        <v>394</v>
      </c>
      <c r="C37" s="517">
        <v>500</v>
      </c>
      <c r="D37" s="504">
        <f t="shared" si="5"/>
        <v>1</v>
      </c>
      <c r="E37" s="505" t="s">
        <v>158</v>
      </c>
      <c r="F37" s="506">
        <f t="shared" si="0"/>
        <v>500</v>
      </c>
      <c r="G37" s="507"/>
      <c r="H37" s="508">
        <f t="shared" si="4"/>
        <v>0</v>
      </c>
      <c r="I37" s="509"/>
      <c r="J37" s="510">
        <f t="shared" si="1"/>
        <v>0</v>
      </c>
      <c r="K37" s="511">
        <v>1</v>
      </c>
      <c r="L37" s="512">
        <f t="shared" si="2"/>
        <v>500</v>
      </c>
      <c r="M37" s="513"/>
      <c r="N37" s="514">
        <f t="shared" si="3"/>
        <v>0</v>
      </c>
      <c r="O37" s="515"/>
    </row>
    <row r="38" spans="1:15" s="516" customFormat="1" ht="15" customHeight="1" x14ac:dyDescent="0.25">
      <c r="A38" s="501">
        <v>28</v>
      </c>
      <c r="B38" s="502" t="s">
        <v>594</v>
      </c>
      <c r="C38" s="517">
        <v>8000</v>
      </c>
      <c r="D38" s="504">
        <f t="shared" si="5"/>
        <v>1</v>
      </c>
      <c r="E38" s="505" t="s">
        <v>158</v>
      </c>
      <c r="F38" s="506">
        <f t="shared" si="0"/>
        <v>8000</v>
      </c>
      <c r="G38" s="507">
        <v>1</v>
      </c>
      <c r="H38" s="508">
        <f t="shared" si="4"/>
        <v>8000</v>
      </c>
      <c r="I38" s="509"/>
      <c r="J38" s="510">
        <f t="shared" si="1"/>
        <v>0</v>
      </c>
      <c r="K38" s="511"/>
      <c r="L38" s="512">
        <f t="shared" si="2"/>
        <v>0</v>
      </c>
      <c r="M38" s="513"/>
      <c r="N38" s="514">
        <f t="shared" si="3"/>
        <v>0</v>
      </c>
      <c r="O38" s="515"/>
    </row>
    <row r="39" spans="1:15" s="516" customFormat="1" ht="15" customHeight="1" x14ac:dyDescent="0.25">
      <c r="A39" s="501">
        <v>29</v>
      </c>
      <c r="B39" s="502" t="s">
        <v>595</v>
      </c>
      <c r="C39" s="517">
        <v>500</v>
      </c>
      <c r="D39" s="504">
        <f t="shared" si="5"/>
        <v>2</v>
      </c>
      <c r="E39" s="505" t="s">
        <v>158</v>
      </c>
      <c r="F39" s="506">
        <f t="shared" si="0"/>
        <v>1000</v>
      </c>
      <c r="G39" s="507"/>
      <c r="H39" s="508">
        <f t="shared" si="4"/>
        <v>0</v>
      </c>
      <c r="I39" s="509">
        <v>2</v>
      </c>
      <c r="J39" s="510">
        <f t="shared" si="1"/>
        <v>1000</v>
      </c>
      <c r="K39" s="511"/>
      <c r="L39" s="512">
        <f t="shared" si="2"/>
        <v>0</v>
      </c>
      <c r="M39" s="513"/>
      <c r="N39" s="514">
        <f t="shared" si="3"/>
        <v>0</v>
      </c>
      <c r="O39" s="515"/>
    </row>
    <row r="40" spans="1:15" s="516" customFormat="1" ht="15" customHeight="1" x14ac:dyDescent="0.25">
      <c r="A40" s="501">
        <v>30</v>
      </c>
      <c r="B40" s="502" t="s">
        <v>596</v>
      </c>
      <c r="C40" s="517">
        <v>1000</v>
      </c>
      <c r="D40" s="504">
        <f t="shared" si="5"/>
        <v>1</v>
      </c>
      <c r="E40" s="505" t="s">
        <v>158</v>
      </c>
      <c r="F40" s="506">
        <f t="shared" si="0"/>
        <v>1000</v>
      </c>
      <c r="G40" s="507">
        <v>1</v>
      </c>
      <c r="H40" s="508">
        <f t="shared" si="4"/>
        <v>1000</v>
      </c>
      <c r="I40" s="509"/>
      <c r="J40" s="510">
        <f t="shared" si="1"/>
        <v>0</v>
      </c>
      <c r="K40" s="511"/>
      <c r="L40" s="512">
        <f t="shared" si="2"/>
        <v>0</v>
      </c>
      <c r="M40" s="513"/>
      <c r="N40" s="514">
        <f t="shared" si="3"/>
        <v>0</v>
      </c>
      <c r="O40" s="515"/>
    </row>
    <row r="41" spans="1:15" s="516" customFormat="1" ht="15" customHeight="1" x14ac:dyDescent="0.25">
      <c r="A41" s="501">
        <v>31</v>
      </c>
      <c r="B41" s="502" t="s">
        <v>597</v>
      </c>
      <c r="C41" s="517">
        <v>100</v>
      </c>
      <c r="D41" s="504">
        <f t="shared" si="5"/>
        <v>3</v>
      </c>
      <c r="E41" s="505" t="s">
        <v>158</v>
      </c>
      <c r="F41" s="518">
        <f t="shared" si="0"/>
        <v>300</v>
      </c>
      <c r="G41" s="507">
        <v>3</v>
      </c>
      <c r="H41" s="508">
        <f t="shared" si="4"/>
        <v>300</v>
      </c>
      <c r="I41" s="509"/>
      <c r="J41" s="510">
        <f t="shared" si="1"/>
        <v>0</v>
      </c>
      <c r="K41" s="511"/>
      <c r="L41" s="512">
        <f t="shared" si="2"/>
        <v>0</v>
      </c>
      <c r="M41" s="513"/>
      <c r="N41" s="514">
        <f t="shared" si="3"/>
        <v>0</v>
      </c>
      <c r="O41" s="515"/>
    </row>
    <row r="42" spans="1:15" s="516" customFormat="1" ht="15" customHeight="1" x14ac:dyDescent="0.25">
      <c r="A42" s="501">
        <v>32</v>
      </c>
      <c r="B42" s="502" t="s">
        <v>598</v>
      </c>
      <c r="C42" s="517">
        <v>80</v>
      </c>
      <c r="D42" s="504">
        <f t="shared" si="5"/>
        <v>5</v>
      </c>
      <c r="E42" s="505" t="s">
        <v>158</v>
      </c>
      <c r="F42" s="518">
        <f t="shared" si="0"/>
        <v>400</v>
      </c>
      <c r="G42" s="507">
        <v>5</v>
      </c>
      <c r="H42" s="508">
        <f t="shared" si="4"/>
        <v>400</v>
      </c>
      <c r="I42" s="509"/>
      <c r="J42" s="510">
        <f t="shared" si="1"/>
        <v>0</v>
      </c>
      <c r="K42" s="511"/>
      <c r="L42" s="512">
        <f t="shared" si="2"/>
        <v>0</v>
      </c>
      <c r="M42" s="513"/>
      <c r="N42" s="514">
        <f t="shared" si="3"/>
        <v>0</v>
      </c>
      <c r="O42" s="515"/>
    </row>
    <row r="43" spans="1:15" s="516" customFormat="1" ht="15" customHeight="1" x14ac:dyDescent="0.25">
      <c r="A43" s="501">
        <v>33</v>
      </c>
      <c r="B43" s="502" t="s">
        <v>599</v>
      </c>
      <c r="C43" s="517">
        <v>200</v>
      </c>
      <c r="D43" s="504">
        <f t="shared" si="5"/>
        <v>1</v>
      </c>
      <c r="E43" s="505" t="s">
        <v>158</v>
      </c>
      <c r="F43" s="518">
        <f t="shared" si="0"/>
        <v>200</v>
      </c>
      <c r="G43" s="507"/>
      <c r="H43" s="508">
        <f t="shared" si="4"/>
        <v>0</v>
      </c>
      <c r="I43" s="509"/>
      <c r="J43" s="510">
        <f t="shared" si="1"/>
        <v>0</v>
      </c>
      <c r="K43" s="511">
        <v>1</v>
      </c>
      <c r="L43" s="512">
        <f t="shared" si="2"/>
        <v>200</v>
      </c>
      <c r="M43" s="513"/>
      <c r="N43" s="514">
        <f t="shared" si="3"/>
        <v>0</v>
      </c>
      <c r="O43" s="515"/>
    </row>
    <row r="44" spans="1:15" s="516" customFormat="1" ht="15" customHeight="1" x14ac:dyDescent="0.25">
      <c r="A44" s="501">
        <v>34</v>
      </c>
      <c r="B44" s="502" t="s">
        <v>600</v>
      </c>
      <c r="C44" s="517">
        <v>1000</v>
      </c>
      <c r="D44" s="504">
        <f t="shared" si="5"/>
        <v>1</v>
      </c>
      <c r="E44" s="505" t="s">
        <v>601</v>
      </c>
      <c r="F44" s="518">
        <f t="shared" si="0"/>
        <v>1000</v>
      </c>
      <c r="G44" s="507">
        <v>1</v>
      </c>
      <c r="H44" s="508">
        <f t="shared" si="4"/>
        <v>1000</v>
      </c>
      <c r="I44" s="509"/>
      <c r="J44" s="510">
        <f t="shared" si="1"/>
        <v>0</v>
      </c>
      <c r="K44" s="511"/>
      <c r="L44" s="512">
        <f t="shared" si="2"/>
        <v>0</v>
      </c>
      <c r="M44" s="513"/>
      <c r="N44" s="514">
        <f t="shared" si="3"/>
        <v>0</v>
      </c>
      <c r="O44" s="515"/>
    </row>
    <row r="45" spans="1:15" s="516" customFormat="1" ht="15" customHeight="1" x14ac:dyDescent="0.25">
      <c r="A45" s="501">
        <v>35</v>
      </c>
      <c r="B45" s="502" t="s">
        <v>602</v>
      </c>
      <c r="C45" s="517">
        <v>1000</v>
      </c>
      <c r="D45" s="504">
        <f t="shared" si="5"/>
        <v>2</v>
      </c>
      <c r="E45" s="505" t="s">
        <v>158</v>
      </c>
      <c r="F45" s="518">
        <f t="shared" si="0"/>
        <v>2000</v>
      </c>
      <c r="G45" s="507"/>
      <c r="H45" s="508">
        <f t="shared" si="4"/>
        <v>0</v>
      </c>
      <c r="I45" s="509"/>
      <c r="J45" s="510">
        <f t="shared" si="1"/>
        <v>0</v>
      </c>
      <c r="K45" s="511">
        <v>2</v>
      </c>
      <c r="L45" s="512">
        <f t="shared" si="2"/>
        <v>2000</v>
      </c>
      <c r="M45" s="513"/>
      <c r="N45" s="514">
        <f t="shared" si="3"/>
        <v>0</v>
      </c>
      <c r="O45" s="515"/>
    </row>
    <row r="46" spans="1:15" s="516" customFormat="1" ht="15" customHeight="1" x14ac:dyDescent="0.25">
      <c r="A46" s="501">
        <v>36</v>
      </c>
      <c r="B46" s="502" t="s">
        <v>603</v>
      </c>
      <c r="C46" s="517">
        <v>1500</v>
      </c>
      <c r="D46" s="504">
        <f t="shared" si="5"/>
        <v>2</v>
      </c>
      <c r="E46" s="505" t="s">
        <v>158</v>
      </c>
      <c r="F46" s="518">
        <f t="shared" si="0"/>
        <v>3000</v>
      </c>
      <c r="G46" s="507"/>
      <c r="H46" s="508">
        <f t="shared" si="4"/>
        <v>0</v>
      </c>
      <c r="I46" s="509"/>
      <c r="J46" s="510">
        <f t="shared" si="1"/>
        <v>0</v>
      </c>
      <c r="K46" s="511">
        <v>2</v>
      </c>
      <c r="L46" s="512">
        <f t="shared" si="2"/>
        <v>3000</v>
      </c>
      <c r="M46" s="513"/>
      <c r="N46" s="514">
        <f t="shared" si="3"/>
        <v>0</v>
      </c>
      <c r="O46" s="515"/>
    </row>
    <row r="47" spans="1:15" s="516" customFormat="1" ht="15" customHeight="1" x14ac:dyDescent="0.25">
      <c r="A47" s="501">
        <v>37</v>
      </c>
      <c r="B47" s="502" t="s">
        <v>604</v>
      </c>
      <c r="C47" s="517">
        <v>1500</v>
      </c>
      <c r="D47" s="504">
        <f t="shared" si="5"/>
        <v>1</v>
      </c>
      <c r="E47" s="505" t="s">
        <v>158</v>
      </c>
      <c r="F47" s="518">
        <f t="shared" si="0"/>
        <v>1500</v>
      </c>
      <c r="G47" s="507">
        <v>1</v>
      </c>
      <c r="H47" s="508">
        <f t="shared" si="4"/>
        <v>1500</v>
      </c>
      <c r="I47" s="509"/>
      <c r="J47" s="510">
        <f t="shared" si="1"/>
        <v>0</v>
      </c>
      <c r="K47" s="511"/>
      <c r="L47" s="512">
        <f t="shared" si="2"/>
        <v>0</v>
      </c>
      <c r="M47" s="513"/>
      <c r="N47" s="514">
        <f t="shared" si="3"/>
        <v>0</v>
      </c>
      <c r="O47" s="515"/>
    </row>
    <row r="48" spans="1:15" s="516" customFormat="1" ht="15" customHeight="1" x14ac:dyDescent="0.25">
      <c r="A48" s="501">
        <v>38</v>
      </c>
      <c r="B48" s="502" t="s">
        <v>605</v>
      </c>
      <c r="C48" s="517">
        <v>2000</v>
      </c>
      <c r="D48" s="504">
        <f t="shared" si="5"/>
        <v>1</v>
      </c>
      <c r="E48" s="505" t="s">
        <v>158</v>
      </c>
      <c r="F48" s="518">
        <f t="shared" si="0"/>
        <v>2000</v>
      </c>
      <c r="G48" s="507">
        <v>1</v>
      </c>
      <c r="H48" s="508">
        <f t="shared" si="4"/>
        <v>2000</v>
      </c>
      <c r="I48" s="509"/>
      <c r="J48" s="510">
        <f t="shared" si="1"/>
        <v>0</v>
      </c>
      <c r="K48" s="511"/>
      <c r="L48" s="512">
        <f t="shared" si="2"/>
        <v>0</v>
      </c>
      <c r="M48" s="513"/>
      <c r="N48" s="514">
        <f t="shared" si="3"/>
        <v>0</v>
      </c>
      <c r="O48" s="515"/>
    </row>
    <row r="49" spans="1:15" s="516" customFormat="1" ht="15" customHeight="1" x14ac:dyDescent="0.25">
      <c r="A49" s="501">
        <v>39</v>
      </c>
      <c r="B49" s="502" t="s">
        <v>606</v>
      </c>
      <c r="C49" s="517">
        <v>1500</v>
      </c>
      <c r="D49" s="504">
        <f t="shared" si="5"/>
        <v>2</v>
      </c>
      <c r="E49" s="505" t="s">
        <v>100</v>
      </c>
      <c r="F49" s="518">
        <f t="shared" si="0"/>
        <v>3000</v>
      </c>
      <c r="G49" s="507">
        <v>1</v>
      </c>
      <c r="H49" s="508">
        <f t="shared" si="4"/>
        <v>1500</v>
      </c>
      <c r="I49" s="509"/>
      <c r="J49" s="510">
        <f t="shared" si="1"/>
        <v>0</v>
      </c>
      <c r="K49" s="511">
        <v>1</v>
      </c>
      <c r="L49" s="512">
        <f t="shared" si="2"/>
        <v>1500</v>
      </c>
      <c r="M49" s="513"/>
      <c r="N49" s="514">
        <f t="shared" si="3"/>
        <v>0</v>
      </c>
      <c r="O49" s="515"/>
    </row>
    <row r="50" spans="1:15" s="516" customFormat="1" ht="15" customHeight="1" x14ac:dyDescent="0.25">
      <c r="A50" s="501">
        <v>40</v>
      </c>
      <c r="B50" s="502" t="s">
        <v>607</v>
      </c>
      <c r="C50" s="517">
        <v>100</v>
      </c>
      <c r="D50" s="504">
        <f t="shared" si="5"/>
        <v>1</v>
      </c>
      <c r="E50" s="505" t="s">
        <v>158</v>
      </c>
      <c r="F50" s="518">
        <f t="shared" si="0"/>
        <v>100</v>
      </c>
      <c r="G50" s="507"/>
      <c r="H50" s="508">
        <f t="shared" si="4"/>
        <v>0</v>
      </c>
      <c r="I50" s="509">
        <v>1</v>
      </c>
      <c r="J50" s="510">
        <f t="shared" si="1"/>
        <v>100</v>
      </c>
      <c r="K50" s="511"/>
      <c r="L50" s="512">
        <f t="shared" si="2"/>
        <v>0</v>
      </c>
      <c r="M50" s="513"/>
      <c r="N50" s="514">
        <f t="shared" si="3"/>
        <v>0</v>
      </c>
      <c r="O50" s="515"/>
    </row>
    <row r="51" spans="1:15" s="516" customFormat="1" ht="14.25" customHeight="1" x14ac:dyDescent="0.25">
      <c r="A51" s="501">
        <v>41</v>
      </c>
      <c r="B51" s="502" t="s">
        <v>608</v>
      </c>
      <c r="C51" s="517">
        <v>100</v>
      </c>
      <c r="D51" s="504">
        <f t="shared" si="5"/>
        <v>1</v>
      </c>
      <c r="E51" s="505" t="s">
        <v>158</v>
      </c>
      <c r="F51" s="518">
        <f t="shared" si="0"/>
        <v>100</v>
      </c>
      <c r="G51" s="507"/>
      <c r="H51" s="508">
        <f t="shared" si="4"/>
        <v>0</v>
      </c>
      <c r="I51" s="509">
        <v>1</v>
      </c>
      <c r="J51" s="510">
        <f t="shared" si="1"/>
        <v>100</v>
      </c>
      <c r="K51" s="511"/>
      <c r="L51" s="512">
        <f t="shared" si="2"/>
        <v>0</v>
      </c>
      <c r="M51" s="513"/>
      <c r="N51" s="514">
        <f t="shared" si="3"/>
        <v>0</v>
      </c>
      <c r="O51" s="463"/>
    </row>
    <row r="52" spans="1:15" ht="15" customHeight="1" x14ac:dyDescent="0.25">
      <c r="A52" s="501">
        <v>42</v>
      </c>
      <c r="B52" s="502" t="s">
        <v>609</v>
      </c>
      <c r="C52" s="517">
        <v>350</v>
      </c>
      <c r="D52" s="504">
        <f t="shared" si="5"/>
        <v>3</v>
      </c>
      <c r="E52" s="505" t="s">
        <v>158</v>
      </c>
      <c r="F52" s="518">
        <f t="shared" si="0"/>
        <v>1050</v>
      </c>
      <c r="G52" s="507"/>
      <c r="H52" s="508">
        <f t="shared" si="4"/>
        <v>0</v>
      </c>
      <c r="I52" s="509">
        <v>3</v>
      </c>
      <c r="J52" s="510">
        <f t="shared" si="1"/>
        <v>1050</v>
      </c>
      <c r="K52" s="511"/>
      <c r="L52" s="512">
        <f t="shared" si="2"/>
        <v>0</v>
      </c>
      <c r="M52" s="513"/>
      <c r="N52" s="514">
        <f t="shared" si="3"/>
        <v>0</v>
      </c>
      <c r="O52" s="463"/>
    </row>
    <row r="53" spans="1:15" ht="15" x14ac:dyDescent="0.25">
      <c r="A53" s="501">
        <v>43</v>
      </c>
      <c r="B53" s="502" t="s">
        <v>610</v>
      </c>
      <c r="C53" s="517">
        <v>500</v>
      </c>
      <c r="D53" s="504">
        <f t="shared" si="5"/>
        <v>3</v>
      </c>
      <c r="E53" s="505" t="s">
        <v>611</v>
      </c>
      <c r="F53" s="518">
        <f t="shared" si="0"/>
        <v>1500</v>
      </c>
      <c r="G53" s="507">
        <v>3</v>
      </c>
      <c r="H53" s="508">
        <f t="shared" si="4"/>
        <v>1500</v>
      </c>
      <c r="I53" s="509"/>
      <c r="J53" s="510">
        <f t="shared" si="1"/>
        <v>0</v>
      </c>
      <c r="K53" s="511"/>
      <c r="L53" s="512">
        <f t="shared" si="2"/>
        <v>0</v>
      </c>
      <c r="M53" s="513"/>
      <c r="N53" s="514">
        <f t="shared" si="3"/>
        <v>0</v>
      </c>
      <c r="O53" s="463"/>
    </row>
    <row r="54" spans="1:15" ht="15" x14ac:dyDescent="0.25">
      <c r="A54" s="501">
        <v>44</v>
      </c>
      <c r="B54" s="502" t="s">
        <v>612</v>
      </c>
      <c r="C54" s="517">
        <v>50</v>
      </c>
      <c r="D54" s="504">
        <f t="shared" si="5"/>
        <v>5</v>
      </c>
      <c r="E54" s="505" t="s">
        <v>158</v>
      </c>
      <c r="F54" s="518">
        <f t="shared" si="0"/>
        <v>250</v>
      </c>
      <c r="G54" s="507"/>
      <c r="H54" s="508">
        <f t="shared" si="4"/>
        <v>0</v>
      </c>
      <c r="I54" s="509"/>
      <c r="J54" s="510">
        <f t="shared" si="1"/>
        <v>0</v>
      </c>
      <c r="K54" s="511">
        <v>5</v>
      </c>
      <c r="L54" s="512">
        <f t="shared" si="2"/>
        <v>250</v>
      </c>
      <c r="M54" s="513"/>
      <c r="N54" s="514">
        <f t="shared" si="3"/>
        <v>0</v>
      </c>
      <c r="O54" s="463"/>
    </row>
    <row r="55" spans="1:15" ht="15" x14ac:dyDescent="0.25">
      <c r="A55" s="501">
        <v>45</v>
      </c>
      <c r="B55" s="502" t="s">
        <v>613</v>
      </c>
      <c r="C55" s="517">
        <v>2000</v>
      </c>
      <c r="D55" s="504">
        <f t="shared" si="5"/>
        <v>1</v>
      </c>
      <c r="E55" s="505" t="s">
        <v>158</v>
      </c>
      <c r="F55" s="518">
        <f t="shared" si="0"/>
        <v>2000</v>
      </c>
      <c r="G55" s="507"/>
      <c r="H55" s="508">
        <f t="shared" si="4"/>
        <v>0</v>
      </c>
      <c r="I55" s="509">
        <v>1</v>
      </c>
      <c r="J55" s="510">
        <f t="shared" si="1"/>
        <v>2000</v>
      </c>
      <c r="K55" s="511"/>
      <c r="L55" s="512">
        <f t="shared" si="2"/>
        <v>0</v>
      </c>
      <c r="M55" s="513"/>
      <c r="N55" s="514">
        <f t="shared" si="3"/>
        <v>0</v>
      </c>
      <c r="O55" s="463"/>
    </row>
    <row r="56" spans="1:15" ht="15" x14ac:dyDescent="0.25">
      <c r="A56" s="501">
        <v>46</v>
      </c>
      <c r="B56" s="502" t="s">
        <v>614</v>
      </c>
      <c r="C56" s="517">
        <v>800</v>
      </c>
      <c r="D56" s="504">
        <f t="shared" si="5"/>
        <v>1</v>
      </c>
      <c r="E56" s="505" t="s">
        <v>158</v>
      </c>
      <c r="F56" s="518">
        <f t="shared" si="0"/>
        <v>800</v>
      </c>
      <c r="G56" s="507">
        <v>1</v>
      </c>
      <c r="H56" s="508">
        <f t="shared" si="4"/>
        <v>800</v>
      </c>
      <c r="I56" s="509"/>
      <c r="J56" s="510">
        <f t="shared" si="1"/>
        <v>0</v>
      </c>
      <c r="K56" s="511"/>
      <c r="L56" s="512">
        <f t="shared" si="2"/>
        <v>0</v>
      </c>
      <c r="M56" s="513"/>
      <c r="N56" s="514">
        <f t="shared" si="3"/>
        <v>0</v>
      </c>
      <c r="O56" s="463"/>
    </row>
    <row r="57" spans="1:15" ht="15" x14ac:dyDescent="0.25">
      <c r="A57" s="501">
        <v>47</v>
      </c>
      <c r="B57" s="502" t="s">
        <v>615</v>
      </c>
      <c r="C57" s="517">
        <v>50</v>
      </c>
      <c r="D57" s="504">
        <f>G57+I57+K57+M57</f>
        <v>20</v>
      </c>
      <c r="E57" s="505" t="s">
        <v>158</v>
      </c>
      <c r="F57" s="518">
        <f t="shared" si="0"/>
        <v>1000</v>
      </c>
      <c r="G57" s="507">
        <v>20</v>
      </c>
      <c r="H57" s="508">
        <f t="shared" si="4"/>
        <v>1000</v>
      </c>
      <c r="I57" s="509"/>
      <c r="J57" s="510">
        <f t="shared" si="1"/>
        <v>0</v>
      </c>
      <c r="K57" s="511"/>
      <c r="L57" s="512">
        <f t="shared" si="2"/>
        <v>0</v>
      </c>
      <c r="M57" s="513"/>
      <c r="N57" s="514">
        <f t="shared" si="3"/>
        <v>0</v>
      </c>
      <c r="O57" s="463"/>
    </row>
    <row r="58" spans="1:15" ht="15" x14ac:dyDescent="0.25">
      <c r="A58" s="501">
        <v>48</v>
      </c>
      <c r="B58" s="502" t="s">
        <v>616</v>
      </c>
      <c r="C58" s="517">
        <v>120</v>
      </c>
      <c r="D58" s="504">
        <f>G58+I58+K58+M58</f>
        <v>2</v>
      </c>
      <c r="E58" s="505" t="s">
        <v>158</v>
      </c>
      <c r="F58" s="518">
        <f t="shared" si="0"/>
        <v>240</v>
      </c>
      <c r="G58" s="507"/>
      <c r="H58" s="508"/>
      <c r="I58" s="509">
        <v>2</v>
      </c>
      <c r="J58" s="510">
        <f t="shared" si="1"/>
        <v>240</v>
      </c>
      <c r="K58" s="511"/>
      <c r="L58" s="512">
        <f t="shared" si="2"/>
        <v>0</v>
      </c>
      <c r="M58" s="513"/>
      <c r="N58" s="514">
        <f t="shared" si="3"/>
        <v>0</v>
      </c>
      <c r="O58" s="463"/>
    </row>
    <row r="59" spans="1:15" ht="15" x14ac:dyDescent="0.25">
      <c r="A59" s="501">
        <v>49</v>
      </c>
      <c r="B59" s="502" t="s">
        <v>617</v>
      </c>
      <c r="C59" s="517">
        <v>20</v>
      </c>
      <c r="D59" s="504">
        <f>G59+I59+K59+M59</f>
        <v>2</v>
      </c>
      <c r="E59" s="505" t="s">
        <v>158</v>
      </c>
      <c r="F59" s="518">
        <f t="shared" si="0"/>
        <v>40</v>
      </c>
      <c r="G59" s="507"/>
      <c r="H59" s="508"/>
      <c r="I59" s="509">
        <v>2</v>
      </c>
      <c r="J59" s="510">
        <f t="shared" si="1"/>
        <v>40</v>
      </c>
      <c r="K59" s="511"/>
      <c r="L59" s="512">
        <f t="shared" si="2"/>
        <v>0</v>
      </c>
      <c r="M59" s="513"/>
      <c r="N59" s="514">
        <f t="shared" si="3"/>
        <v>0</v>
      </c>
      <c r="O59" s="463"/>
    </row>
    <row r="60" spans="1:15" ht="15" x14ac:dyDescent="0.25">
      <c r="A60" s="501"/>
      <c r="B60" s="502"/>
      <c r="C60" s="517"/>
      <c r="D60" s="504"/>
      <c r="E60" s="505"/>
      <c r="F60" s="518"/>
      <c r="G60" s="507"/>
      <c r="H60" s="508"/>
      <c r="I60" s="509"/>
      <c r="J60" s="510"/>
      <c r="K60" s="511"/>
      <c r="L60" s="512"/>
      <c r="M60" s="513"/>
      <c r="N60" s="514"/>
      <c r="O60" s="463"/>
    </row>
    <row r="61" spans="1:15" ht="15" x14ac:dyDescent="0.25">
      <c r="A61" s="499"/>
      <c r="B61" s="502" t="s">
        <v>618</v>
      </c>
      <c r="C61" s="517"/>
      <c r="D61" s="504"/>
      <c r="E61" s="505"/>
      <c r="F61" s="519">
        <f>SUM(F11:F60)</f>
        <v>58209.5</v>
      </c>
      <c r="G61" s="499"/>
      <c r="H61" s="520">
        <f>SUM(H11:H60)</f>
        <v>24150</v>
      </c>
      <c r="I61" s="499"/>
      <c r="J61" s="520">
        <f>SUM(J11:J60)</f>
        <v>12241</v>
      </c>
      <c r="K61" s="499"/>
      <c r="L61" s="520">
        <f>SUM(L11:L60)</f>
        <v>15516</v>
      </c>
      <c r="M61" s="499"/>
      <c r="N61" s="520">
        <f>SUM(N11:N60)</f>
        <v>6302.5</v>
      </c>
      <c r="O61" s="463"/>
    </row>
    <row r="62" spans="1:15" ht="15" x14ac:dyDescent="0.25">
      <c r="A62" s="499"/>
      <c r="B62" s="502" t="s">
        <v>12</v>
      </c>
      <c r="C62" s="517"/>
      <c r="D62" s="504"/>
      <c r="E62" s="505"/>
      <c r="F62" s="521">
        <v>7634.7</v>
      </c>
      <c r="G62" s="518"/>
      <c r="H62" s="520"/>
      <c r="I62" s="499"/>
      <c r="J62" s="520"/>
      <c r="K62" s="499"/>
      <c r="L62" s="520"/>
      <c r="M62" s="499"/>
      <c r="N62" s="520"/>
      <c r="O62" s="463"/>
    </row>
    <row r="63" spans="1:15" ht="15" x14ac:dyDescent="0.25">
      <c r="A63" s="499"/>
      <c r="B63" s="502"/>
      <c r="C63" s="517"/>
      <c r="D63" s="504"/>
      <c r="E63" s="505"/>
      <c r="F63" s="506"/>
      <c r="G63" s="518"/>
      <c r="H63" s="520"/>
      <c r="I63" s="499"/>
      <c r="J63" s="520"/>
      <c r="K63" s="499"/>
      <c r="L63" s="520"/>
      <c r="M63" s="499"/>
      <c r="N63" s="520"/>
      <c r="O63" s="463"/>
    </row>
    <row r="64" spans="1:15" ht="15" x14ac:dyDescent="0.25">
      <c r="A64" s="499" t="s">
        <v>66</v>
      </c>
      <c r="B64" s="502" t="s">
        <v>619</v>
      </c>
      <c r="C64" s="517"/>
      <c r="D64" s="504"/>
      <c r="E64" s="505"/>
      <c r="F64" s="518">
        <f>F61+F62</f>
        <v>65844.2</v>
      </c>
      <c r="G64" s="518"/>
      <c r="H64" s="520"/>
      <c r="I64" s="499"/>
      <c r="J64" s="520"/>
      <c r="K64" s="499"/>
      <c r="L64" s="520"/>
      <c r="M64" s="499"/>
      <c r="N64" s="520"/>
      <c r="O64" s="463"/>
    </row>
    <row r="65" spans="1:15" ht="15" x14ac:dyDescent="0.25">
      <c r="A65" s="522"/>
      <c r="B65" s="523" t="s">
        <v>67</v>
      </c>
      <c r="C65" s="524"/>
      <c r="D65" s="525"/>
      <c r="E65" s="526"/>
      <c r="F65" s="468"/>
      <c r="G65" s="523"/>
      <c r="H65" s="523"/>
      <c r="I65" s="523"/>
      <c r="J65" s="523"/>
      <c r="K65" s="523"/>
      <c r="L65" s="523"/>
      <c r="M65" s="523"/>
      <c r="N65" s="527"/>
      <c r="O65" s="463"/>
    </row>
    <row r="66" spans="1:15" ht="15" x14ac:dyDescent="0.25">
      <c r="A66" s="522"/>
      <c r="B66" s="523"/>
      <c r="C66" s="524"/>
      <c r="D66" s="525"/>
      <c r="E66" s="526"/>
      <c r="F66" s="468"/>
      <c r="G66" s="523"/>
      <c r="H66" s="523" t="s">
        <v>68</v>
      </c>
      <c r="I66" s="523"/>
      <c r="J66" s="1552" t="s">
        <v>620</v>
      </c>
      <c r="K66" s="1552"/>
      <c r="L66" s="1552"/>
      <c r="M66" s="523"/>
      <c r="N66" s="527"/>
      <c r="O66" s="463"/>
    </row>
    <row r="67" spans="1:15" ht="15" x14ac:dyDescent="0.25">
      <c r="A67" s="522"/>
      <c r="B67" s="523"/>
      <c r="C67" s="524"/>
      <c r="D67" s="525"/>
      <c r="E67" s="526"/>
      <c r="F67" s="468"/>
      <c r="G67" s="523"/>
      <c r="H67" s="523"/>
      <c r="I67" s="523"/>
      <c r="J67" s="1553" t="s">
        <v>70</v>
      </c>
      <c r="K67" s="1553"/>
      <c r="L67" s="1553"/>
      <c r="M67" s="523"/>
      <c r="N67" s="527"/>
      <c r="O67" s="463"/>
    </row>
    <row r="68" spans="1:15" ht="15" x14ac:dyDescent="0.25">
      <c r="A68" s="480"/>
      <c r="B68" s="483"/>
      <c r="C68" s="528"/>
      <c r="D68" s="529"/>
      <c r="E68" s="478"/>
      <c r="F68" s="530"/>
      <c r="G68" s="483"/>
      <c r="H68" s="483"/>
      <c r="I68" s="483"/>
      <c r="J68" s="483"/>
      <c r="K68" s="483"/>
      <c r="L68" s="483"/>
      <c r="M68" s="483"/>
      <c r="N68" s="481"/>
    </row>
    <row r="69" spans="1:15" x14ac:dyDescent="0.2">
      <c r="F69" s="534">
        <v>65844.2</v>
      </c>
      <c r="G69" s="535"/>
    </row>
    <row r="70" spans="1:15" x14ac:dyDescent="0.2">
      <c r="F70" s="536">
        <f>F64-F69</f>
        <v>0</v>
      </c>
    </row>
    <row r="71" spans="1:15" x14ac:dyDescent="0.2">
      <c r="J71" s="538"/>
    </row>
  </sheetData>
  <sheetProtection algorithmName="SHA-512" hashValue="UQ253KElfVgKKc4wMDpR/J70kYmPfB2hJrwS47GqDsc4ywNWZuPeWWy9UE80Jj7TzIGuSCGFzaIcGO1YdGdXyQ==" saltValue="2X20St2Y6yWFhdwhZ8Zmjw==" spinCount="100000" sheet="1" objects="1" scenarios="1" selectLockedCells="1" selectUnlockedCells="1"/>
  <mergeCells count="12">
    <mergeCell ref="J66:L66"/>
    <mergeCell ref="J67:L67"/>
    <mergeCell ref="A2:O2"/>
    <mergeCell ref="A3:O3"/>
    <mergeCell ref="A5:D5"/>
    <mergeCell ref="A7:D7"/>
    <mergeCell ref="G8:N8"/>
    <mergeCell ref="D9:E9"/>
    <mergeCell ref="G9:H9"/>
    <mergeCell ref="I9:J9"/>
    <mergeCell ref="K9:L9"/>
    <mergeCell ref="M9:N9"/>
  </mergeCells>
  <printOptions horizontalCentered="1"/>
  <pageMargins left="0.25" right="0.25" top="0.75" bottom="0.75" header="0.3" footer="0.3"/>
  <pageSetup paperSize="9" scale="70" fitToWidth="0" fitToHeight="0" orientation="landscape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26"/>
  <sheetViews>
    <sheetView topLeftCell="A108" workbookViewId="0">
      <selection activeCell="J61" sqref="J61:L61"/>
    </sheetView>
  </sheetViews>
  <sheetFormatPr defaultRowHeight="15" x14ac:dyDescent="0.25"/>
  <cols>
    <col min="1" max="1" width="7.28515625" customWidth="1"/>
    <col min="2" max="2" width="32.5703125" customWidth="1"/>
    <col min="3" max="3" width="10" customWidth="1"/>
    <col min="5" max="5" width="6.140625" customWidth="1"/>
    <col min="6" max="6" width="11.140625" customWidth="1"/>
    <col min="8" max="8" width="12.140625" customWidth="1"/>
    <col min="10" max="10" width="10.28515625" bestFit="1" customWidth="1"/>
    <col min="12" max="12" width="10.140625" customWidth="1"/>
    <col min="13" max="13" width="10.85546875" customWidth="1"/>
    <col min="14" max="14" width="11" customWidth="1"/>
    <col min="258" max="258" width="32.5703125" customWidth="1"/>
    <col min="259" max="259" width="10" customWidth="1"/>
    <col min="262" max="262" width="11.140625" customWidth="1"/>
    <col min="264" max="264" width="10.28515625" bestFit="1" customWidth="1"/>
    <col min="266" max="266" width="10.28515625" bestFit="1" customWidth="1"/>
    <col min="514" max="514" width="32.5703125" customWidth="1"/>
    <col min="515" max="515" width="10" customWidth="1"/>
    <col min="518" max="518" width="11.140625" customWidth="1"/>
    <col min="520" max="520" width="10.28515625" bestFit="1" customWidth="1"/>
    <col min="522" max="522" width="10.28515625" bestFit="1" customWidth="1"/>
    <col min="770" max="770" width="32.5703125" customWidth="1"/>
    <col min="771" max="771" width="10" customWidth="1"/>
    <col min="774" max="774" width="11.140625" customWidth="1"/>
    <col min="776" max="776" width="10.28515625" bestFit="1" customWidth="1"/>
    <col min="778" max="778" width="10.28515625" bestFit="1" customWidth="1"/>
    <col min="1026" max="1026" width="32.5703125" customWidth="1"/>
    <col min="1027" max="1027" width="10" customWidth="1"/>
    <col min="1030" max="1030" width="11.140625" customWidth="1"/>
    <col min="1032" max="1032" width="10.28515625" bestFit="1" customWidth="1"/>
    <col min="1034" max="1034" width="10.28515625" bestFit="1" customWidth="1"/>
    <col min="1282" max="1282" width="32.5703125" customWidth="1"/>
    <col min="1283" max="1283" width="10" customWidth="1"/>
    <col min="1286" max="1286" width="11.140625" customWidth="1"/>
    <col min="1288" max="1288" width="10.28515625" bestFit="1" customWidth="1"/>
    <col min="1290" max="1290" width="10.28515625" bestFit="1" customWidth="1"/>
    <col min="1538" max="1538" width="32.5703125" customWidth="1"/>
    <col min="1539" max="1539" width="10" customWidth="1"/>
    <col min="1542" max="1542" width="11.140625" customWidth="1"/>
    <col min="1544" max="1544" width="10.28515625" bestFit="1" customWidth="1"/>
    <col min="1546" max="1546" width="10.28515625" bestFit="1" customWidth="1"/>
    <col min="1794" max="1794" width="32.5703125" customWidth="1"/>
    <col min="1795" max="1795" width="10" customWidth="1"/>
    <col min="1798" max="1798" width="11.140625" customWidth="1"/>
    <col min="1800" max="1800" width="10.28515625" bestFit="1" customWidth="1"/>
    <col min="1802" max="1802" width="10.28515625" bestFit="1" customWidth="1"/>
    <col min="2050" max="2050" width="32.5703125" customWidth="1"/>
    <col min="2051" max="2051" width="10" customWidth="1"/>
    <col min="2054" max="2054" width="11.140625" customWidth="1"/>
    <col min="2056" max="2056" width="10.28515625" bestFit="1" customWidth="1"/>
    <col min="2058" max="2058" width="10.28515625" bestFit="1" customWidth="1"/>
    <col min="2306" max="2306" width="32.5703125" customWidth="1"/>
    <col min="2307" max="2307" width="10" customWidth="1"/>
    <col min="2310" max="2310" width="11.140625" customWidth="1"/>
    <col min="2312" max="2312" width="10.28515625" bestFit="1" customWidth="1"/>
    <col min="2314" max="2314" width="10.28515625" bestFit="1" customWidth="1"/>
    <col min="2562" max="2562" width="32.5703125" customWidth="1"/>
    <col min="2563" max="2563" width="10" customWidth="1"/>
    <col min="2566" max="2566" width="11.140625" customWidth="1"/>
    <col min="2568" max="2568" width="10.28515625" bestFit="1" customWidth="1"/>
    <col min="2570" max="2570" width="10.28515625" bestFit="1" customWidth="1"/>
    <col min="2818" max="2818" width="32.5703125" customWidth="1"/>
    <col min="2819" max="2819" width="10" customWidth="1"/>
    <col min="2822" max="2822" width="11.140625" customWidth="1"/>
    <col min="2824" max="2824" width="10.28515625" bestFit="1" customWidth="1"/>
    <col min="2826" max="2826" width="10.28515625" bestFit="1" customWidth="1"/>
    <col min="3074" max="3074" width="32.5703125" customWidth="1"/>
    <col min="3075" max="3075" width="10" customWidth="1"/>
    <col min="3078" max="3078" width="11.140625" customWidth="1"/>
    <col min="3080" max="3080" width="10.28515625" bestFit="1" customWidth="1"/>
    <col min="3082" max="3082" width="10.28515625" bestFit="1" customWidth="1"/>
    <col min="3330" max="3330" width="32.5703125" customWidth="1"/>
    <col min="3331" max="3331" width="10" customWidth="1"/>
    <col min="3334" max="3334" width="11.140625" customWidth="1"/>
    <col min="3336" max="3336" width="10.28515625" bestFit="1" customWidth="1"/>
    <col min="3338" max="3338" width="10.28515625" bestFit="1" customWidth="1"/>
    <col min="3586" max="3586" width="32.5703125" customWidth="1"/>
    <col min="3587" max="3587" width="10" customWidth="1"/>
    <col min="3590" max="3590" width="11.140625" customWidth="1"/>
    <col min="3592" max="3592" width="10.28515625" bestFit="1" customWidth="1"/>
    <col min="3594" max="3594" width="10.28515625" bestFit="1" customWidth="1"/>
    <col min="3842" max="3842" width="32.5703125" customWidth="1"/>
    <col min="3843" max="3843" width="10" customWidth="1"/>
    <col min="3846" max="3846" width="11.140625" customWidth="1"/>
    <col min="3848" max="3848" width="10.28515625" bestFit="1" customWidth="1"/>
    <col min="3850" max="3850" width="10.28515625" bestFit="1" customWidth="1"/>
    <col min="4098" max="4098" width="32.5703125" customWidth="1"/>
    <col min="4099" max="4099" width="10" customWidth="1"/>
    <col min="4102" max="4102" width="11.140625" customWidth="1"/>
    <col min="4104" max="4104" width="10.28515625" bestFit="1" customWidth="1"/>
    <col min="4106" max="4106" width="10.28515625" bestFit="1" customWidth="1"/>
    <col min="4354" max="4354" width="32.5703125" customWidth="1"/>
    <col min="4355" max="4355" width="10" customWidth="1"/>
    <col min="4358" max="4358" width="11.140625" customWidth="1"/>
    <col min="4360" max="4360" width="10.28515625" bestFit="1" customWidth="1"/>
    <col min="4362" max="4362" width="10.28515625" bestFit="1" customWidth="1"/>
    <col min="4610" max="4610" width="32.5703125" customWidth="1"/>
    <col min="4611" max="4611" width="10" customWidth="1"/>
    <col min="4614" max="4614" width="11.140625" customWidth="1"/>
    <col min="4616" max="4616" width="10.28515625" bestFit="1" customWidth="1"/>
    <col min="4618" max="4618" width="10.28515625" bestFit="1" customWidth="1"/>
    <col min="4866" max="4866" width="32.5703125" customWidth="1"/>
    <col min="4867" max="4867" width="10" customWidth="1"/>
    <col min="4870" max="4870" width="11.140625" customWidth="1"/>
    <col min="4872" max="4872" width="10.28515625" bestFit="1" customWidth="1"/>
    <col min="4874" max="4874" width="10.28515625" bestFit="1" customWidth="1"/>
    <col min="5122" max="5122" width="32.5703125" customWidth="1"/>
    <col min="5123" max="5123" width="10" customWidth="1"/>
    <col min="5126" max="5126" width="11.140625" customWidth="1"/>
    <col min="5128" max="5128" width="10.28515625" bestFit="1" customWidth="1"/>
    <col min="5130" max="5130" width="10.28515625" bestFit="1" customWidth="1"/>
    <col min="5378" max="5378" width="32.5703125" customWidth="1"/>
    <col min="5379" max="5379" width="10" customWidth="1"/>
    <col min="5382" max="5382" width="11.140625" customWidth="1"/>
    <col min="5384" max="5384" width="10.28515625" bestFit="1" customWidth="1"/>
    <col min="5386" max="5386" width="10.28515625" bestFit="1" customWidth="1"/>
    <col min="5634" max="5634" width="32.5703125" customWidth="1"/>
    <col min="5635" max="5635" width="10" customWidth="1"/>
    <col min="5638" max="5638" width="11.140625" customWidth="1"/>
    <col min="5640" max="5640" width="10.28515625" bestFit="1" customWidth="1"/>
    <col min="5642" max="5642" width="10.28515625" bestFit="1" customWidth="1"/>
    <col min="5890" max="5890" width="32.5703125" customWidth="1"/>
    <col min="5891" max="5891" width="10" customWidth="1"/>
    <col min="5894" max="5894" width="11.140625" customWidth="1"/>
    <col min="5896" max="5896" width="10.28515625" bestFit="1" customWidth="1"/>
    <col min="5898" max="5898" width="10.28515625" bestFit="1" customWidth="1"/>
    <col min="6146" max="6146" width="32.5703125" customWidth="1"/>
    <col min="6147" max="6147" width="10" customWidth="1"/>
    <col min="6150" max="6150" width="11.140625" customWidth="1"/>
    <col min="6152" max="6152" width="10.28515625" bestFit="1" customWidth="1"/>
    <col min="6154" max="6154" width="10.28515625" bestFit="1" customWidth="1"/>
    <col min="6402" max="6402" width="32.5703125" customWidth="1"/>
    <col min="6403" max="6403" width="10" customWidth="1"/>
    <col min="6406" max="6406" width="11.140625" customWidth="1"/>
    <col min="6408" max="6408" width="10.28515625" bestFit="1" customWidth="1"/>
    <col min="6410" max="6410" width="10.28515625" bestFit="1" customWidth="1"/>
    <col min="6658" max="6658" width="32.5703125" customWidth="1"/>
    <col min="6659" max="6659" width="10" customWidth="1"/>
    <col min="6662" max="6662" width="11.140625" customWidth="1"/>
    <col min="6664" max="6664" width="10.28515625" bestFit="1" customWidth="1"/>
    <col min="6666" max="6666" width="10.28515625" bestFit="1" customWidth="1"/>
    <col min="6914" max="6914" width="32.5703125" customWidth="1"/>
    <col min="6915" max="6915" width="10" customWidth="1"/>
    <col min="6918" max="6918" width="11.140625" customWidth="1"/>
    <col min="6920" max="6920" width="10.28515625" bestFit="1" customWidth="1"/>
    <col min="6922" max="6922" width="10.28515625" bestFit="1" customWidth="1"/>
    <col min="7170" max="7170" width="32.5703125" customWidth="1"/>
    <col min="7171" max="7171" width="10" customWidth="1"/>
    <col min="7174" max="7174" width="11.140625" customWidth="1"/>
    <col min="7176" max="7176" width="10.28515625" bestFit="1" customWidth="1"/>
    <col min="7178" max="7178" width="10.28515625" bestFit="1" customWidth="1"/>
    <col min="7426" max="7426" width="32.5703125" customWidth="1"/>
    <col min="7427" max="7427" width="10" customWidth="1"/>
    <col min="7430" max="7430" width="11.140625" customWidth="1"/>
    <col min="7432" max="7432" width="10.28515625" bestFit="1" customWidth="1"/>
    <col min="7434" max="7434" width="10.28515625" bestFit="1" customWidth="1"/>
    <col min="7682" max="7682" width="32.5703125" customWidth="1"/>
    <col min="7683" max="7683" width="10" customWidth="1"/>
    <col min="7686" max="7686" width="11.140625" customWidth="1"/>
    <col min="7688" max="7688" width="10.28515625" bestFit="1" customWidth="1"/>
    <col min="7690" max="7690" width="10.28515625" bestFit="1" customWidth="1"/>
    <col min="7938" max="7938" width="32.5703125" customWidth="1"/>
    <col min="7939" max="7939" width="10" customWidth="1"/>
    <col min="7942" max="7942" width="11.140625" customWidth="1"/>
    <col min="7944" max="7944" width="10.28515625" bestFit="1" customWidth="1"/>
    <col min="7946" max="7946" width="10.28515625" bestFit="1" customWidth="1"/>
    <col min="8194" max="8194" width="32.5703125" customWidth="1"/>
    <col min="8195" max="8195" width="10" customWidth="1"/>
    <col min="8198" max="8198" width="11.140625" customWidth="1"/>
    <col min="8200" max="8200" width="10.28515625" bestFit="1" customWidth="1"/>
    <col min="8202" max="8202" width="10.28515625" bestFit="1" customWidth="1"/>
    <col min="8450" max="8450" width="32.5703125" customWidth="1"/>
    <col min="8451" max="8451" width="10" customWidth="1"/>
    <col min="8454" max="8454" width="11.140625" customWidth="1"/>
    <col min="8456" max="8456" width="10.28515625" bestFit="1" customWidth="1"/>
    <col min="8458" max="8458" width="10.28515625" bestFit="1" customWidth="1"/>
    <col min="8706" max="8706" width="32.5703125" customWidth="1"/>
    <col min="8707" max="8707" width="10" customWidth="1"/>
    <col min="8710" max="8710" width="11.140625" customWidth="1"/>
    <col min="8712" max="8712" width="10.28515625" bestFit="1" customWidth="1"/>
    <col min="8714" max="8714" width="10.28515625" bestFit="1" customWidth="1"/>
    <col min="8962" max="8962" width="32.5703125" customWidth="1"/>
    <col min="8963" max="8963" width="10" customWidth="1"/>
    <col min="8966" max="8966" width="11.140625" customWidth="1"/>
    <col min="8968" max="8968" width="10.28515625" bestFit="1" customWidth="1"/>
    <col min="8970" max="8970" width="10.28515625" bestFit="1" customWidth="1"/>
    <col min="9218" max="9218" width="32.5703125" customWidth="1"/>
    <col min="9219" max="9219" width="10" customWidth="1"/>
    <col min="9222" max="9222" width="11.140625" customWidth="1"/>
    <col min="9224" max="9224" width="10.28515625" bestFit="1" customWidth="1"/>
    <col min="9226" max="9226" width="10.28515625" bestFit="1" customWidth="1"/>
    <col min="9474" max="9474" width="32.5703125" customWidth="1"/>
    <col min="9475" max="9475" width="10" customWidth="1"/>
    <col min="9478" max="9478" width="11.140625" customWidth="1"/>
    <col min="9480" max="9480" width="10.28515625" bestFit="1" customWidth="1"/>
    <col min="9482" max="9482" width="10.28515625" bestFit="1" customWidth="1"/>
    <col min="9730" max="9730" width="32.5703125" customWidth="1"/>
    <col min="9731" max="9731" width="10" customWidth="1"/>
    <col min="9734" max="9734" width="11.140625" customWidth="1"/>
    <col min="9736" max="9736" width="10.28515625" bestFit="1" customWidth="1"/>
    <col min="9738" max="9738" width="10.28515625" bestFit="1" customWidth="1"/>
    <col min="9986" max="9986" width="32.5703125" customWidth="1"/>
    <col min="9987" max="9987" width="10" customWidth="1"/>
    <col min="9990" max="9990" width="11.140625" customWidth="1"/>
    <col min="9992" max="9992" width="10.28515625" bestFit="1" customWidth="1"/>
    <col min="9994" max="9994" width="10.28515625" bestFit="1" customWidth="1"/>
    <col min="10242" max="10242" width="32.5703125" customWidth="1"/>
    <col min="10243" max="10243" width="10" customWidth="1"/>
    <col min="10246" max="10246" width="11.140625" customWidth="1"/>
    <col min="10248" max="10248" width="10.28515625" bestFit="1" customWidth="1"/>
    <col min="10250" max="10250" width="10.28515625" bestFit="1" customWidth="1"/>
    <col min="10498" max="10498" width="32.5703125" customWidth="1"/>
    <col min="10499" max="10499" width="10" customWidth="1"/>
    <col min="10502" max="10502" width="11.140625" customWidth="1"/>
    <col min="10504" max="10504" width="10.28515625" bestFit="1" customWidth="1"/>
    <col min="10506" max="10506" width="10.28515625" bestFit="1" customWidth="1"/>
    <col min="10754" max="10754" width="32.5703125" customWidth="1"/>
    <col min="10755" max="10755" width="10" customWidth="1"/>
    <col min="10758" max="10758" width="11.140625" customWidth="1"/>
    <col min="10760" max="10760" width="10.28515625" bestFit="1" customWidth="1"/>
    <col min="10762" max="10762" width="10.28515625" bestFit="1" customWidth="1"/>
    <col min="11010" max="11010" width="32.5703125" customWidth="1"/>
    <col min="11011" max="11011" width="10" customWidth="1"/>
    <col min="11014" max="11014" width="11.140625" customWidth="1"/>
    <col min="11016" max="11016" width="10.28515625" bestFit="1" customWidth="1"/>
    <col min="11018" max="11018" width="10.28515625" bestFit="1" customWidth="1"/>
    <col min="11266" max="11266" width="32.5703125" customWidth="1"/>
    <col min="11267" max="11267" width="10" customWidth="1"/>
    <col min="11270" max="11270" width="11.140625" customWidth="1"/>
    <col min="11272" max="11272" width="10.28515625" bestFit="1" customWidth="1"/>
    <col min="11274" max="11274" width="10.28515625" bestFit="1" customWidth="1"/>
    <col min="11522" max="11522" width="32.5703125" customWidth="1"/>
    <col min="11523" max="11523" width="10" customWidth="1"/>
    <col min="11526" max="11526" width="11.140625" customWidth="1"/>
    <col min="11528" max="11528" width="10.28515625" bestFit="1" customWidth="1"/>
    <col min="11530" max="11530" width="10.28515625" bestFit="1" customWidth="1"/>
    <col min="11778" max="11778" width="32.5703125" customWidth="1"/>
    <col min="11779" max="11779" width="10" customWidth="1"/>
    <col min="11782" max="11782" width="11.140625" customWidth="1"/>
    <col min="11784" max="11784" width="10.28515625" bestFit="1" customWidth="1"/>
    <col min="11786" max="11786" width="10.28515625" bestFit="1" customWidth="1"/>
    <col min="12034" max="12034" width="32.5703125" customWidth="1"/>
    <col min="12035" max="12035" width="10" customWidth="1"/>
    <col min="12038" max="12038" width="11.140625" customWidth="1"/>
    <col min="12040" max="12040" width="10.28515625" bestFit="1" customWidth="1"/>
    <col min="12042" max="12042" width="10.28515625" bestFit="1" customWidth="1"/>
    <col min="12290" max="12290" width="32.5703125" customWidth="1"/>
    <col min="12291" max="12291" width="10" customWidth="1"/>
    <col min="12294" max="12294" width="11.140625" customWidth="1"/>
    <col min="12296" max="12296" width="10.28515625" bestFit="1" customWidth="1"/>
    <col min="12298" max="12298" width="10.28515625" bestFit="1" customWidth="1"/>
    <col min="12546" max="12546" width="32.5703125" customWidth="1"/>
    <col min="12547" max="12547" width="10" customWidth="1"/>
    <col min="12550" max="12550" width="11.140625" customWidth="1"/>
    <col min="12552" max="12552" width="10.28515625" bestFit="1" customWidth="1"/>
    <col min="12554" max="12554" width="10.28515625" bestFit="1" customWidth="1"/>
    <col min="12802" max="12802" width="32.5703125" customWidth="1"/>
    <col min="12803" max="12803" width="10" customWidth="1"/>
    <col min="12806" max="12806" width="11.140625" customWidth="1"/>
    <col min="12808" max="12808" width="10.28515625" bestFit="1" customWidth="1"/>
    <col min="12810" max="12810" width="10.28515625" bestFit="1" customWidth="1"/>
    <col min="13058" max="13058" width="32.5703125" customWidth="1"/>
    <col min="13059" max="13059" width="10" customWidth="1"/>
    <col min="13062" max="13062" width="11.140625" customWidth="1"/>
    <col min="13064" max="13064" width="10.28515625" bestFit="1" customWidth="1"/>
    <col min="13066" max="13066" width="10.28515625" bestFit="1" customWidth="1"/>
    <col min="13314" max="13314" width="32.5703125" customWidth="1"/>
    <col min="13315" max="13315" width="10" customWidth="1"/>
    <col min="13318" max="13318" width="11.140625" customWidth="1"/>
    <col min="13320" max="13320" width="10.28515625" bestFit="1" customWidth="1"/>
    <col min="13322" max="13322" width="10.28515625" bestFit="1" customWidth="1"/>
    <col min="13570" max="13570" width="32.5703125" customWidth="1"/>
    <col min="13571" max="13571" width="10" customWidth="1"/>
    <col min="13574" max="13574" width="11.140625" customWidth="1"/>
    <col min="13576" max="13576" width="10.28515625" bestFit="1" customWidth="1"/>
    <col min="13578" max="13578" width="10.28515625" bestFit="1" customWidth="1"/>
    <col min="13826" max="13826" width="32.5703125" customWidth="1"/>
    <col min="13827" max="13827" width="10" customWidth="1"/>
    <col min="13830" max="13830" width="11.140625" customWidth="1"/>
    <col min="13832" max="13832" width="10.28515625" bestFit="1" customWidth="1"/>
    <col min="13834" max="13834" width="10.28515625" bestFit="1" customWidth="1"/>
    <col min="14082" max="14082" width="32.5703125" customWidth="1"/>
    <col min="14083" max="14083" width="10" customWidth="1"/>
    <col min="14086" max="14086" width="11.140625" customWidth="1"/>
    <col min="14088" max="14088" width="10.28515625" bestFit="1" customWidth="1"/>
    <col min="14090" max="14090" width="10.28515625" bestFit="1" customWidth="1"/>
    <col min="14338" max="14338" width="32.5703125" customWidth="1"/>
    <col min="14339" max="14339" width="10" customWidth="1"/>
    <col min="14342" max="14342" width="11.140625" customWidth="1"/>
    <col min="14344" max="14344" width="10.28515625" bestFit="1" customWidth="1"/>
    <col min="14346" max="14346" width="10.28515625" bestFit="1" customWidth="1"/>
    <col min="14594" max="14594" width="32.5703125" customWidth="1"/>
    <col min="14595" max="14595" width="10" customWidth="1"/>
    <col min="14598" max="14598" width="11.140625" customWidth="1"/>
    <col min="14600" max="14600" width="10.28515625" bestFit="1" customWidth="1"/>
    <col min="14602" max="14602" width="10.28515625" bestFit="1" customWidth="1"/>
    <col min="14850" max="14850" width="32.5703125" customWidth="1"/>
    <col min="14851" max="14851" width="10" customWidth="1"/>
    <col min="14854" max="14854" width="11.140625" customWidth="1"/>
    <col min="14856" max="14856" width="10.28515625" bestFit="1" customWidth="1"/>
    <col min="14858" max="14858" width="10.28515625" bestFit="1" customWidth="1"/>
    <col min="15106" max="15106" width="32.5703125" customWidth="1"/>
    <col min="15107" max="15107" width="10" customWidth="1"/>
    <col min="15110" max="15110" width="11.140625" customWidth="1"/>
    <col min="15112" max="15112" width="10.28515625" bestFit="1" customWidth="1"/>
    <col min="15114" max="15114" width="10.28515625" bestFit="1" customWidth="1"/>
    <col min="15362" max="15362" width="32.5703125" customWidth="1"/>
    <col min="15363" max="15363" width="10" customWidth="1"/>
    <col min="15366" max="15366" width="11.140625" customWidth="1"/>
    <col min="15368" max="15368" width="10.28515625" bestFit="1" customWidth="1"/>
    <col min="15370" max="15370" width="10.28515625" bestFit="1" customWidth="1"/>
    <col min="15618" max="15618" width="32.5703125" customWidth="1"/>
    <col min="15619" max="15619" width="10" customWidth="1"/>
    <col min="15622" max="15622" width="11.140625" customWidth="1"/>
    <col min="15624" max="15624" width="10.28515625" bestFit="1" customWidth="1"/>
    <col min="15626" max="15626" width="10.28515625" bestFit="1" customWidth="1"/>
    <col min="15874" max="15874" width="32.5703125" customWidth="1"/>
    <col min="15875" max="15875" width="10" customWidth="1"/>
    <col min="15878" max="15878" width="11.140625" customWidth="1"/>
    <col min="15880" max="15880" width="10.28515625" bestFit="1" customWidth="1"/>
    <col min="15882" max="15882" width="10.28515625" bestFit="1" customWidth="1"/>
    <col min="16130" max="16130" width="32.5703125" customWidth="1"/>
    <col min="16131" max="16131" width="10" customWidth="1"/>
    <col min="16134" max="16134" width="11.140625" customWidth="1"/>
    <col min="16136" max="16136" width="10.28515625" bestFit="1" customWidth="1"/>
    <col min="16138" max="16138" width="10.28515625" bestFit="1" customWidth="1"/>
  </cols>
  <sheetData>
    <row r="1" spans="1:15" x14ac:dyDescent="0.25">
      <c r="A1" s="285" t="s">
        <v>0</v>
      </c>
      <c r="B1" s="285"/>
      <c r="C1" s="286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7"/>
    </row>
    <row r="2" spans="1:15" x14ac:dyDescent="0.25">
      <c r="A2" s="1564" t="s">
        <v>4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</row>
    <row r="3" spans="1:15" x14ac:dyDescent="0.25">
      <c r="A3" s="1565" t="s">
        <v>269</v>
      </c>
      <c r="B3" s="1565"/>
      <c r="C3" s="1565"/>
      <c r="D3" s="1565"/>
      <c r="E3" s="1565"/>
      <c r="F3" s="1565"/>
      <c r="G3" s="1565"/>
      <c r="H3" s="1565"/>
      <c r="I3" s="1565"/>
      <c r="J3" s="1565"/>
      <c r="K3" s="1565"/>
      <c r="L3" s="1565"/>
      <c r="M3" s="1565"/>
      <c r="N3" s="1565"/>
      <c r="O3" s="1565"/>
    </row>
    <row r="4" spans="1:15" ht="26.25" x14ac:dyDescent="0.25">
      <c r="A4" s="288" t="s">
        <v>270</v>
      </c>
      <c r="B4" s="285"/>
      <c r="C4" s="289"/>
      <c r="D4" s="290"/>
      <c r="E4" s="291"/>
      <c r="F4" s="292"/>
      <c r="G4" s="285"/>
      <c r="H4" s="285"/>
      <c r="I4" s="285"/>
      <c r="J4" s="285"/>
      <c r="K4" s="285"/>
      <c r="L4" s="285"/>
      <c r="M4" s="285"/>
      <c r="N4" s="285"/>
      <c r="O4" s="287"/>
    </row>
    <row r="5" spans="1:15" x14ac:dyDescent="0.25">
      <c r="A5" s="293" t="s">
        <v>271</v>
      </c>
      <c r="B5" s="293"/>
      <c r="C5" s="289"/>
      <c r="D5" s="290"/>
      <c r="E5" s="291"/>
      <c r="F5" s="285"/>
      <c r="G5" s="285"/>
      <c r="H5" s="285"/>
      <c r="I5" s="285"/>
      <c r="J5" s="285"/>
      <c r="K5" s="285"/>
      <c r="L5" s="285"/>
      <c r="M5" s="285"/>
      <c r="N5" s="285"/>
      <c r="O5" s="287"/>
    </row>
    <row r="6" spans="1:15" x14ac:dyDescent="0.25">
      <c r="A6" s="294" t="s">
        <v>272</v>
      </c>
      <c r="B6" s="295"/>
      <c r="C6" s="296"/>
      <c r="D6" s="297"/>
      <c r="E6" s="298"/>
      <c r="F6" s="299" t="s">
        <v>8</v>
      </c>
      <c r="G6" s="300"/>
      <c r="H6" s="300"/>
      <c r="I6" s="300"/>
      <c r="J6" s="301"/>
      <c r="K6" s="302" t="s">
        <v>273</v>
      </c>
      <c r="L6" s="302"/>
      <c r="M6" s="302"/>
      <c r="N6" s="303"/>
      <c r="O6" s="287"/>
    </row>
    <row r="7" spans="1:15" x14ac:dyDescent="0.25">
      <c r="A7" s="304" t="s">
        <v>274</v>
      </c>
      <c r="B7" s="293"/>
      <c r="C7" s="305"/>
      <c r="D7" s="306"/>
      <c r="E7" s="307"/>
      <c r="F7" s="308" t="s">
        <v>11</v>
      </c>
      <c r="G7" s="308" t="s">
        <v>12</v>
      </c>
      <c r="H7" s="309"/>
      <c r="I7" s="299" t="s">
        <v>13</v>
      </c>
      <c r="J7" s="301"/>
      <c r="K7" s="310" t="s">
        <v>14</v>
      </c>
      <c r="L7" s="310"/>
      <c r="M7" s="310"/>
      <c r="N7" s="309"/>
      <c r="O7" s="287"/>
    </row>
    <row r="8" spans="1:15" x14ac:dyDescent="0.25">
      <c r="A8" s="311"/>
      <c r="B8" s="294"/>
      <c r="C8" s="312"/>
      <c r="D8" s="313"/>
      <c r="E8" s="314"/>
      <c r="F8" s="294"/>
      <c r="G8" s="1566" t="s">
        <v>15</v>
      </c>
      <c r="H8" s="1567"/>
      <c r="I8" s="1567"/>
      <c r="J8" s="1567"/>
      <c r="K8" s="1567"/>
      <c r="L8" s="1567"/>
      <c r="M8" s="1567"/>
      <c r="N8" s="1568"/>
      <c r="O8" s="287"/>
    </row>
    <row r="9" spans="1:15" x14ac:dyDescent="0.25">
      <c r="A9" s="315" t="s">
        <v>16</v>
      </c>
      <c r="B9" s="316" t="s">
        <v>17</v>
      </c>
      <c r="C9" s="317" t="s">
        <v>18</v>
      </c>
      <c r="D9" s="1569" t="s">
        <v>19</v>
      </c>
      <c r="E9" s="1570"/>
      <c r="F9" s="316" t="s">
        <v>20</v>
      </c>
      <c r="G9" s="1566" t="s">
        <v>21</v>
      </c>
      <c r="H9" s="1568"/>
      <c r="I9" s="1566" t="s">
        <v>22</v>
      </c>
      <c r="J9" s="1568"/>
      <c r="K9" s="1566" t="s">
        <v>23</v>
      </c>
      <c r="L9" s="1568"/>
      <c r="M9" s="1566" t="s">
        <v>24</v>
      </c>
      <c r="N9" s="1568"/>
      <c r="O9" s="287"/>
    </row>
    <row r="10" spans="1:15" x14ac:dyDescent="0.25">
      <c r="A10" s="318"/>
      <c r="B10" s="308"/>
      <c r="C10" s="319"/>
      <c r="D10" s="320"/>
      <c r="E10" s="321"/>
      <c r="F10" s="308"/>
      <c r="G10" s="322" t="s">
        <v>25</v>
      </c>
      <c r="H10" s="323" t="s">
        <v>26</v>
      </c>
      <c r="I10" s="323" t="s">
        <v>25</v>
      </c>
      <c r="J10" s="324" t="s">
        <v>26</v>
      </c>
      <c r="K10" s="322" t="s">
        <v>25</v>
      </c>
      <c r="L10" s="325" t="s">
        <v>27</v>
      </c>
      <c r="M10" s="322" t="s">
        <v>25</v>
      </c>
      <c r="N10" s="322" t="s">
        <v>26</v>
      </c>
      <c r="O10" s="287"/>
    </row>
    <row r="11" spans="1:15" x14ac:dyDescent="0.25">
      <c r="A11" s="323">
        <v>1</v>
      </c>
      <c r="B11" s="326" t="s">
        <v>199</v>
      </c>
      <c r="C11" s="327">
        <v>27013.5</v>
      </c>
      <c r="D11" s="328">
        <v>1</v>
      </c>
      <c r="E11" s="329" t="s">
        <v>275</v>
      </c>
      <c r="F11" s="330">
        <v>27013.5</v>
      </c>
      <c r="G11" s="331"/>
      <c r="H11" s="331"/>
      <c r="I11" s="328"/>
      <c r="J11" s="330"/>
      <c r="K11" s="328">
        <v>1</v>
      </c>
      <c r="L11" s="330">
        <f>C11*K11</f>
        <v>27013.5</v>
      </c>
      <c r="M11" s="328"/>
      <c r="N11" s="330"/>
      <c r="O11" s="285"/>
    </row>
    <row r="12" spans="1:15" x14ac:dyDescent="0.25">
      <c r="A12" s="323">
        <v>2</v>
      </c>
      <c r="B12" s="326" t="s">
        <v>276</v>
      </c>
      <c r="C12" s="327">
        <v>5000</v>
      </c>
      <c r="D12" s="328">
        <v>1</v>
      </c>
      <c r="E12" s="329" t="s">
        <v>100</v>
      </c>
      <c r="F12" s="330">
        <v>5000</v>
      </c>
      <c r="G12" s="331"/>
      <c r="H12" s="331"/>
      <c r="I12" s="328"/>
      <c r="J12" s="330"/>
      <c r="K12" s="328">
        <v>1</v>
      </c>
      <c r="L12" s="330">
        <f>C12*K12</f>
        <v>5000</v>
      </c>
      <c r="M12" s="328"/>
      <c r="N12" s="330"/>
      <c r="O12" s="285"/>
    </row>
    <row r="13" spans="1:15" x14ac:dyDescent="0.25">
      <c r="A13" s="323">
        <v>3</v>
      </c>
      <c r="B13" s="326" t="s">
        <v>277</v>
      </c>
      <c r="C13" s="327">
        <v>8958.5</v>
      </c>
      <c r="D13" s="328">
        <v>1</v>
      </c>
      <c r="E13" s="329" t="s">
        <v>100</v>
      </c>
      <c r="F13" s="330">
        <f t="shared" ref="F13:F18" si="0">C13*D13</f>
        <v>8958.5</v>
      </c>
      <c r="I13" s="328"/>
      <c r="J13" s="330"/>
      <c r="K13" s="328">
        <v>1</v>
      </c>
      <c r="L13" s="330">
        <f>C13*K13</f>
        <v>8958.5</v>
      </c>
      <c r="M13" s="328"/>
      <c r="N13" s="330"/>
      <c r="O13" s="285"/>
    </row>
    <row r="14" spans="1:15" x14ac:dyDescent="0.25">
      <c r="A14" s="323">
        <v>4</v>
      </c>
      <c r="B14" s="326" t="s">
        <v>278</v>
      </c>
      <c r="C14" s="332">
        <v>25000</v>
      </c>
      <c r="D14" s="328">
        <v>1</v>
      </c>
      <c r="E14" s="329" t="s">
        <v>198</v>
      </c>
      <c r="F14" s="330">
        <f t="shared" si="0"/>
        <v>25000</v>
      </c>
      <c r="I14" s="328"/>
      <c r="J14" s="330"/>
      <c r="K14" s="328">
        <v>1</v>
      </c>
      <c r="L14" s="330">
        <f>C14*K14</f>
        <v>25000</v>
      </c>
      <c r="M14" s="328"/>
      <c r="N14" s="330"/>
      <c r="O14" s="285"/>
    </row>
    <row r="15" spans="1:15" x14ac:dyDescent="0.25">
      <c r="A15" s="323">
        <v>5</v>
      </c>
      <c r="B15" s="326" t="s">
        <v>279</v>
      </c>
      <c r="C15" s="332">
        <v>425</v>
      </c>
      <c r="D15" s="328">
        <v>3</v>
      </c>
      <c r="E15" s="329" t="s">
        <v>205</v>
      </c>
      <c r="F15" s="330">
        <f t="shared" si="0"/>
        <v>1275</v>
      </c>
      <c r="G15" s="328">
        <v>2</v>
      </c>
      <c r="H15" s="330">
        <f t="shared" ref="H15:H53" si="1">C15*G15</f>
        <v>850</v>
      </c>
      <c r="I15" s="328"/>
      <c r="J15" s="330"/>
      <c r="K15" s="328"/>
      <c r="L15" s="330"/>
      <c r="M15" s="328">
        <v>1</v>
      </c>
      <c r="N15" s="330">
        <f>M15*C15</f>
        <v>425</v>
      </c>
      <c r="O15" s="285"/>
    </row>
    <row r="16" spans="1:15" x14ac:dyDescent="0.25">
      <c r="A16" s="323">
        <v>6</v>
      </c>
      <c r="B16" s="326" t="s">
        <v>280</v>
      </c>
      <c r="C16" s="327">
        <v>265</v>
      </c>
      <c r="D16" s="328">
        <v>2</v>
      </c>
      <c r="E16" s="329" t="s">
        <v>158</v>
      </c>
      <c r="F16" s="330">
        <f t="shared" si="0"/>
        <v>530</v>
      </c>
      <c r="G16" s="328">
        <v>1</v>
      </c>
      <c r="H16" s="330">
        <f t="shared" si="1"/>
        <v>265</v>
      </c>
      <c r="I16" s="328"/>
      <c r="J16" s="330"/>
      <c r="K16" s="328"/>
      <c r="L16" s="330"/>
      <c r="M16" s="328">
        <v>1</v>
      </c>
      <c r="N16" s="330">
        <f t="shared" ref="N16:N59" si="2">M16*C16</f>
        <v>265</v>
      </c>
      <c r="O16" s="285"/>
    </row>
    <row r="17" spans="1:15" x14ac:dyDescent="0.25">
      <c r="A17" s="323">
        <v>7</v>
      </c>
      <c r="B17" s="326" t="s">
        <v>281</v>
      </c>
      <c r="C17" s="327">
        <v>1800</v>
      </c>
      <c r="D17" s="328">
        <v>1</v>
      </c>
      <c r="E17" s="329" t="s">
        <v>100</v>
      </c>
      <c r="F17" s="330">
        <f t="shared" si="0"/>
        <v>1800</v>
      </c>
      <c r="G17" s="328">
        <v>1</v>
      </c>
      <c r="H17" s="330">
        <f t="shared" si="1"/>
        <v>1800</v>
      </c>
      <c r="I17" s="328"/>
      <c r="J17" s="330"/>
      <c r="K17" s="328"/>
      <c r="L17" s="330"/>
      <c r="M17" s="328"/>
      <c r="N17" s="330">
        <f t="shared" si="2"/>
        <v>0</v>
      </c>
      <c r="O17" s="285"/>
    </row>
    <row r="18" spans="1:15" x14ac:dyDescent="0.25">
      <c r="A18" s="323">
        <v>8</v>
      </c>
      <c r="B18" s="326" t="s">
        <v>282</v>
      </c>
      <c r="C18" s="327">
        <v>1000</v>
      </c>
      <c r="D18" s="328">
        <v>1</v>
      </c>
      <c r="E18" s="329" t="s">
        <v>100</v>
      </c>
      <c r="F18" s="330">
        <f t="shared" si="0"/>
        <v>1000</v>
      </c>
      <c r="G18" s="328">
        <v>1</v>
      </c>
      <c r="H18" s="330">
        <f t="shared" si="1"/>
        <v>1000</v>
      </c>
      <c r="I18" s="328"/>
      <c r="J18" s="330"/>
      <c r="K18" s="328"/>
      <c r="L18" s="330"/>
      <c r="M18" s="328"/>
      <c r="N18" s="330">
        <f t="shared" si="2"/>
        <v>0</v>
      </c>
      <c r="O18" s="285"/>
    </row>
    <row r="19" spans="1:15" x14ac:dyDescent="0.25">
      <c r="A19" s="323">
        <v>9</v>
      </c>
      <c r="B19" s="326" t="s">
        <v>283</v>
      </c>
      <c r="C19" s="327">
        <v>373.75</v>
      </c>
      <c r="D19" s="328">
        <v>10</v>
      </c>
      <c r="E19" s="329" t="s">
        <v>34</v>
      </c>
      <c r="F19" s="330">
        <f>C19*D19</f>
        <v>3737.5</v>
      </c>
      <c r="G19" s="328">
        <v>5</v>
      </c>
      <c r="H19" s="330">
        <f t="shared" si="1"/>
        <v>1868.75</v>
      </c>
      <c r="I19" s="328"/>
      <c r="J19" s="330"/>
      <c r="K19" s="328">
        <v>5</v>
      </c>
      <c r="L19" s="330"/>
      <c r="M19" s="328"/>
      <c r="N19" s="330">
        <f t="shared" si="2"/>
        <v>0</v>
      </c>
      <c r="O19" s="285"/>
    </row>
    <row r="20" spans="1:15" x14ac:dyDescent="0.25">
      <c r="A20" s="323">
        <v>10</v>
      </c>
      <c r="B20" s="326" t="s">
        <v>284</v>
      </c>
      <c r="C20" s="327">
        <v>373.75</v>
      </c>
      <c r="D20" s="328">
        <v>5</v>
      </c>
      <c r="E20" s="329" t="s">
        <v>34</v>
      </c>
      <c r="F20" s="330">
        <f t="shared" ref="F20:F59" si="3">C20*D20</f>
        <v>1868.75</v>
      </c>
      <c r="I20" s="328"/>
      <c r="J20" s="330"/>
      <c r="K20" s="328">
        <v>2</v>
      </c>
      <c r="L20" s="330">
        <f>C20*K20</f>
        <v>747.5</v>
      </c>
      <c r="M20" s="328"/>
      <c r="N20" s="330">
        <f t="shared" si="2"/>
        <v>0</v>
      </c>
      <c r="O20" s="285"/>
    </row>
    <row r="21" spans="1:15" x14ac:dyDescent="0.25">
      <c r="A21" s="323">
        <v>11</v>
      </c>
      <c r="B21" s="326" t="s">
        <v>285</v>
      </c>
      <c r="C21" s="327">
        <v>373.75</v>
      </c>
      <c r="D21" s="328">
        <v>5</v>
      </c>
      <c r="E21" s="329" t="s">
        <v>34</v>
      </c>
      <c r="F21" s="330">
        <f t="shared" si="3"/>
        <v>1868.75</v>
      </c>
      <c r="I21" s="328"/>
      <c r="J21" s="330"/>
      <c r="K21" s="328">
        <v>2</v>
      </c>
      <c r="L21" s="330">
        <f>C21*K21</f>
        <v>747.5</v>
      </c>
      <c r="M21" s="328"/>
      <c r="N21" s="330">
        <f t="shared" si="2"/>
        <v>0</v>
      </c>
      <c r="O21" s="285"/>
    </row>
    <row r="22" spans="1:15" x14ac:dyDescent="0.25">
      <c r="A22" s="323">
        <v>12</v>
      </c>
      <c r="B22" s="326" t="s">
        <v>286</v>
      </c>
      <c r="C22" s="327">
        <v>373.75</v>
      </c>
      <c r="D22" s="328">
        <v>5</v>
      </c>
      <c r="E22" s="329" t="s">
        <v>34</v>
      </c>
      <c r="F22" s="330">
        <f t="shared" si="3"/>
        <v>1868.75</v>
      </c>
      <c r="I22" s="328"/>
      <c r="J22" s="330"/>
      <c r="K22" s="328">
        <v>2</v>
      </c>
      <c r="L22" s="330">
        <f>C22*K22</f>
        <v>747.5</v>
      </c>
      <c r="M22" s="328"/>
      <c r="N22" s="330">
        <f t="shared" si="2"/>
        <v>0</v>
      </c>
      <c r="O22" s="285"/>
    </row>
    <row r="23" spans="1:15" x14ac:dyDescent="0.25">
      <c r="A23" s="323">
        <v>13</v>
      </c>
      <c r="B23" s="326" t="s">
        <v>287</v>
      </c>
      <c r="C23" s="327">
        <v>224.25</v>
      </c>
      <c r="D23" s="328">
        <v>15</v>
      </c>
      <c r="E23" s="329" t="s">
        <v>30</v>
      </c>
      <c r="F23" s="330">
        <f t="shared" si="3"/>
        <v>3363.75</v>
      </c>
      <c r="G23" s="328">
        <v>5</v>
      </c>
      <c r="H23" s="330">
        <f t="shared" si="1"/>
        <v>1121.25</v>
      </c>
      <c r="I23" s="328"/>
      <c r="J23" s="330"/>
      <c r="K23" s="328">
        <v>5</v>
      </c>
      <c r="L23" s="330"/>
      <c r="M23" s="328">
        <v>5</v>
      </c>
      <c r="N23" s="330">
        <f t="shared" si="2"/>
        <v>1121.25</v>
      </c>
      <c r="O23" s="285"/>
    </row>
    <row r="24" spans="1:15" x14ac:dyDescent="0.25">
      <c r="A24" s="323">
        <v>14</v>
      </c>
      <c r="B24" s="326" t="s">
        <v>288</v>
      </c>
      <c r="C24" s="327">
        <v>207</v>
      </c>
      <c r="D24" s="328">
        <v>20</v>
      </c>
      <c r="E24" s="329" t="s">
        <v>30</v>
      </c>
      <c r="F24" s="330">
        <f t="shared" si="3"/>
        <v>4140</v>
      </c>
      <c r="G24" s="328">
        <v>10</v>
      </c>
      <c r="H24" s="330">
        <f t="shared" si="1"/>
        <v>2070</v>
      </c>
      <c r="I24" s="328"/>
      <c r="J24" s="330"/>
      <c r="K24" s="328">
        <v>5</v>
      </c>
      <c r="L24" s="330"/>
      <c r="M24" s="328">
        <v>5</v>
      </c>
      <c r="N24" s="330">
        <f t="shared" si="2"/>
        <v>1035</v>
      </c>
      <c r="O24" s="285"/>
    </row>
    <row r="25" spans="1:15" x14ac:dyDescent="0.25">
      <c r="A25" s="323">
        <v>15</v>
      </c>
      <c r="B25" s="326" t="s">
        <v>289</v>
      </c>
      <c r="C25" s="327">
        <v>255.3</v>
      </c>
      <c r="D25" s="328">
        <v>20</v>
      </c>
      <c r="E25" s="329" t="s">
        <v>30</v>
      </c>
      <c r="F25" s="330">
        <f t="shared" si="3"/>
        <v>5106</v>
      </c>
      <c r="G25" s="328">
        <v>5</v>
      </c>
      <c r="H25" s="330">
        <f t="shared" si="1"/>
        <v>1276.5</v>
      </c>
      <c r="I25" s="328"/>
      <c r="J25" s="330"/>
      <c r="K25" s="328">
        <v>10</v>
      </c>
      <c r="L25" s="330"/>
      <c r="M25" s="328">
        <v>5</v>
      </c>
      <c r="N25" s="330">
        <f t="shared" si="2"/>
        <v>1276.5</v>
      </c>
      <c r="O25" s="285"/>
    </row>
    <row r="26" spans="1:15" x14ac:dyDescent="0.25">
      <c r="A26" s="323">
        <v>16</v>
      </c>
      <c r="B26" s="326" t="s">
        <v>290</v>
      </c>
      <c r="C26" s="327">
        <v>24.15</v>
      </c>
      <c r="D26" s="328">
        <v>10</v>
      </c>
      <c r="E26" s="329" t="s">
        <v>30</v>
      </c>
      <c r="F26" s="330">
        <f t="shared" si="3"/>
        <v>241.5</v>
      </c>
      <c r="G26" s="328">
        <v>10</v>
      </c>
      <c r="H26" s="330">
        <f t="shared" si="1"/>
        <v>241.5</v>
      </c>
      <c r="I26" s="328"/>
      <c r="J26" s="330"/>
      <c r="K26" s="328"/>
      <c r="L26" s="330"/>
      <c r="M26" s="328"/>
      <c r="N26" s="330">
        <f t="shared" si="2"/>
        <v>0</v>
      </c>
      <c r="O26" s="285"/>
    </row>
    <row r="27" spans="1:15" x14ac:dyDescent="0.25">
      <c r="A27" s="323"/>
      <c r="B27" s="326" t="s">
        <v>291</v>
      </c>
      <c r="C27" s="327">
        <v>23</v>
      </c>
      <c r="D27" s="328">
        <v>100</v>
      </c>
      <c r="E27" s="329" t="s">
        <v>178</v>
      </c>
      <c r="F27" s="330">
        <f t="shared" si="3"/>
        <v>2300</v>
      </c>
      <c r="G27" s="328">
        <v>20</v>
      </c>
      <c r="H27" s="330">
        <f t="shared" si="1"/>
        <v>460</v>
      </c>
      <c r="I27" s="328"/>
      <c r="J27" s="330"/>
      <c r="K27" s="328">
        <v>50</v>
      </c>
      <c r="L27" s="330"/>
      <c r="M27" s="328">
        <v>30</v>
      </c>
      <c r="N27" s="330">
        <f t="shared" si="2"/>
        <v>690</v>
      </c>
      <c r="O27" s="285"/>
    </row>
    <row r="28" spans="1:15" x14ac:dyDescent="0.25">
      <c r="A28" s="323">
        <v>17</v>
      </c>
      <c r="B28" s="326" t="s">
        <v>292</v>
      </c>
      <c r="C28" s="327">
        <v>12.5</v>
      </c>
      <c r="D28" s="328">
        <v>100</v>
      </c>
      <c r="E28" s="329" t="s">
        <v>158</v>
      </c>
      <c r="F28" s="330">
        <f t="shared" si="3"/>
        <v>1250</v>
      </c>
      <c r="G28" s="328">
        <v>80</v>
      </c>
      <c r="H28" s="330">
        <f t="shared" si="1"/>
        <v>1000</v>
      </c>
      <c r="I28" s="328"/>
      <c r="J28" s="330"/>
      <c r="K28" s="328">
        <v>10</v>
      </c>
      <c r="L28" s="330"/>
      <c r="M28" s="328">
        <v>10</v>
      </c>
      <c r="N28" s="330">
        <f t="shared" si="2"/>
        <v>125</v>
      </c>
      <c r="O28" s="285"/>
    </row>
    <row r="29" spans="1:15" x14ac:dyDescent="0.25">
      <c r="A29" s="323">
        <v>18</v>
      </c>
      <c r="B29" s="326" t="s">
        <v>293</v>
      </c>
      <c r="C29" s="327">
        <v>452</v>
      </c>
      <c r="D29" s="328">
        <v>3</v>
      </c>
      <c r="E29" s="329" t="s">
        <v>158</v>
      </c>
      <c r="F29" s="330">
        <f t="shared" si="3"/>
        <v>1356</v>
      </c>
      <c r="I29" s="328"/>
      <c r="J29" s="330"/>
      <c r="K29" s="328">
        <v>2</v>
      </c>
      <c r="L29" s="330">
        <f>C29*K29</f>
        <v>904</v>
      </c>
      <c r="M29" s="328">
        <v>1</v>
      </c>
      <c r="N29" s="330">
        <f t="shared" si="2"/>
        <v>452</v>
      </c>
      <c r="O29" s="285"/>
    </row>
    <row r="30" spans="1:15" x14ac:dyDescent="0.25">
      <c r="A30" s="323">
        <v>19</v>
      </c>
      <c r="B30" s="326" t="s">
        <v>294</v>
      </c>
      <c r="C30" s="327">
        <v>103.75</v>
      </c>
      <c r="D30" s="328">
        <v>50</v>
      </c>
      <c r="E30" s="329" t="s">
        <v>295</v>
      </c>
      <c r="F30" s="330">
        <f t="shared" si="3"/>
        <v>5187.5</v>
      </c>
      <c r="I30" s="328"/>
      <c r="J30" s="330"/>
      <c r="K30" s="328">
        <v>25</v>
      </c>
      <c r="L30" s="330">
        <f>C30*K30</f>
        <v>2593.75</v>
      </c>
      <c r="M30" s="328">
        <v>25</v>
      </c>
      <c r="N30" s="330">
        <f t="shared" si="2"/>
        <v>2593.75</v>
      </c>
      <c r="O30" s="285"/>
    </row>
    <row r="31" spans="1:15" x14ac:dyDescent="0.25">
      <c r="A31" s="323">
        <v>20</v>
      </c>
      <c r="B31" s="326" t="s">
        <v>111</v>
      </c>
      <c r="C31" s="327">
        <v>120.7</v>
      </c>
      <c r="D31" s="328">
        <v>5</v>
      </c>
      <c r="E31" s="329" t="s">
        <v>42</v>
      </c>
      <c r="F31" s="330">
        <f t="shared" si="3"/>
        <v>603.5</v>
      </c>
      <c r="I31" s="328"/>
      <c r="J31" s="330"/>
      <c r="K31" s="328">
        <v>1</v>
      </c>
      <c r="L31" s="330">
        <f>C31*K31</f>
        <v>120.7</v>
      </c>
      <c r="M31" s="328">
        <v>4</v>
      </c>
      <c r="N31" s="330">
        <f t="shared" si="2"/>
        <v>482.8</v>
      </c>
      <c r="O31" s="285"/>
    </row>
    <row r="32" spans="1:15" x14ac:dyDescent="0.25">
      <c r="A32" s="323">
        <v>21</v>
      </c>
      <c r="B32" s="326" t="s">
        <v>296</v>
      </c>
      <c r="C32" s="327">
        <v>48.3</v>
      </c>
      <c r="D32" s="328">
        <v>5</v>
      </c>
      <c r="E32" s="329" t="s">
        <v>42</v>
      </c>
      <c r="F32" s="330">
        <f t="shared" si="3"/>
        <v>241.5</v>
      </c>
      <c r="I32" s="328"/>
      <c r="J32" s="330"/>
      <c r="K32" s="328">
        <v>1</v>
      </c>
      <c r="L32" s="330">
        <f>C32*K32</f>
        <v>48.3</v>
      </c>
      <c r="M32" s="328">
        <v>4</v>
      </c>
      <c r="N32" s="330">
        <f t="shared" si="2"/>
        <v>193.2</v>
      </c>
      <c r="O32" s="285"/>
    </row>
    <row r="33" spans="1:15" x14ac:dyDescent="0.25">
      <c r="A33" s="323">
        <v>22</v>
      </c>
      <c r="B33" s="326" t="s">
        <v>61</v>
      </c>
      <c r="C33" s="327">
        <v>230</v>
      </c>
      <c r="D33" s="328">
        <v>5</v>
      </c>
      <c r="E33" s="329" t="s">
        <v>34</v>
      </c>
      <c r="F33" s="330">
        <f t="shared" si="3"/>
        <v>1150</v>
      </c>
      <c r="I33" s="323"/>
      <c r="J33" s="324"/>
      <c r="K33" s="328">
        <v>1</v>
      </c>
      <c r="L33" s="330">
        <f>C33*K33</f>
        <v>230</v>
      </c>
      <c r="M33" s="323">
        <v>4</v>
      </c>
      <c r="N33" s="330">
        <f t="shared" si="2"/>
        <v>920</v>
      </c>
      <c r="O33" s="285"/>
    </row>
    <row r="34" spans="1:15" x14ac:dyDescent="0.25">
      <c r="A34" s="323">
        <v>23</v>
      </c>
      <c r="B34" s="326" t="s">
        <v>297</v>
      </c>
      <c r="C34" s="327">
        <v>48.3</v>
      </c>
      <c r="D34" s="328">
        <v>5</v>
      </c>
      <c r="E34" s="329" t="s">
        <v>158</v>
      </c>
      <c r="F34" s="330">
        <f t="shared" si="3"/>
        <v>241.5</v>
      </c>
      <c r="G34" s="328">
        <v>3</v>
      </c>
      <c r="H34" s="330">
        <f t="shared" si="1"/>
        <v>144.89999999999998</v>
      </c>
      <c r="I34" s="323"/>
      <c r="J34" s="324"/>
      <c r="K34" s="323"/>
      <c r="L34" s="324"/>
      <c r="M34" s="323">
        <v>2</v>
      </c>
      <c r="N34" s="330">
        <f t="shared" si="2"/>
        <v>96.6</v>
      </c>
      <c r="O34" s="285"/>
    </row>
    <row r="35" spans="1:15" x14ac:dyDescent="0.25">
      <c r="A35" s="323">
        <v>24</v>
      </c>
      <c r="B35" s="326" t="s">
        <v>298</v>
      </c>
      <c r="C35" s="332">
        <v>47.15</v>
      </c>
      <c r="D35" s="328">
        <v>5</v>
      </c>
      <c r="E35" s="329" t="s">
        <v>158</v>
      </c>
      <c r="F35" s="330">
        <f t="shared" si="3"/>
        <v>235.75</v>
      </c>
      <c r="G35" s="328">
        <v>2</v>
      </c>
      <c r="H35" s="330">
        <f t="shared" si="1"/>
        <v>94.3</v>
      </c>
      <c r="I35" s="323"/>
      <c r="J35" s="324"/>
      <c r="K35" s="323"/>
      <c r="L35" s="324"/>
      <c r="M35" s="323">
        <v>3</v>
      </c>
      <c r="N35" s="330">
        <f t="shared" si="2"/>
        <v>141.44999999999999</v>
      </c>
      <c r="O35" s="285"/>
    </row>
    <row r="36" spans="1:15" x14ac:dyDescent="0.25">
      <c r="A36" s="323">
        <v>25</v>
      </c>
      <c r="B36" s="326" t="s">
        <v>299</v>
      </c>
      <c r="C36" s="332">
        <v>54</v>
      </c>
      <c r="D36" s="328">
        <v>5</v>
      </c>
      <c r="E36" s="329" t="s">
        <v>158</v>
      </c>
      <c r="F36" s="330">
        <f t="shared" si="3"/>
        <v>270</v>
      </c>
      <c r="I36" s="323"/>
      <c r="J36" s="324"/>
      <c r="K36" s="328">
        <v>3</v>
      </c>
      <c r="L36" s="330">
        <f>C36*K36</f>
        <v>162</v>
      </c>
      <c r="M36" s="323">
        <v>2</v>
      </c>
      <c r="N36" s="330">
        <f t="shared" si="2"/>
        <v>108</v>
      </c>
      <c r="O36" s="285"/>
    </row>
    <row r="37" spans="1:15" x14ac:dyDescent="0.25">
      <c r="A37" s="323">
        <v>26</v>
      </c>
      <c r="B37" s="326" t="s">
        <v>300</v>
      </c>
      <c r="C37" s="332">
        <v>56.23</v>
      </c>
      <c r="D37" s="328">
        <v>5</v>
      </c>
      <c r="E37" s="329" t="s">
        <v>42</v>
      </c>
      <c r="F37" s="330">
        <f t="shared" si="3"/>
        <v>281.14999999999998</v>
      </c>
      <c r="I37" s="323"/>
      <c r="J37" s="324"/>
      <c r="K37" s="328">
        <v>2</v>
      </c>
      <c r="L37" s="330">
        <f>C37*K37</f>
        <v>112.46</v>
      </c>
      <c r="M37" s="323">
        <v>2</v>
      </c>
      <c r="N37" s="330">
        <f t="shared" si="2"/>
        <v>112.46</v>
      </c>
      <c r="O37" s="285"/>
    </row>
    <row r="38" spans="1:15" x14ac:dyDescent="0.25">
      <c r="A38" s="323">
        <v>27</v>
      </c>
      <c r="B38" s="326" t="s">
        <v>46</v>
      </c>
      <c r="C38" s="332">
        <v>55</v>
      </c>
      <c r="D38" s="328">
        <v>5</v>
      </c>
      <c r="E38" s="329" t="s">
        <v>42</v>
      </c>
      <c r="F38" s="330">
        <f t="shared" si="3"/>
        <v>275</v>
      </c>
      <c r="I38" s="323"/>
      <c r="J38" s="324"/>
      <c r="K38" s="328">
        <v>2</v>
      </c>
      <c r="L38" s="330">
        <f>C38*K38</f>
        <v>110</v>
      </c>
      <c r="M38" s="323">
        <v>3</v>
      </c>
      <c r="N38" s="330">
        <f t="shared" si="2"/>
        <v>165</v>
      </c>
      <c r="O38" s="285"/>
    </row>
    <row r="39" spans="1:15" x14ac:dyDescent="0.25">
      <c r="A39" s="323">
        <v>28</v>
      </c>
      <c r="B39" s="326" t="s">
        <v>301</v>
      </c>
      <c r="C39" s="332">
        <v>112</v>
      </c>
      <c r="D39" s="328">
        <v>10</v>
      </c>
      <c r="E39" s="329" t="s">
        <v>205</v>
      </c>
      <c r="F39" s="330">
        <f t="shared" si="3"/>
        <v>1120</v>
      </c>
      <c r="G39" s="328">
        <v>2</v>
      </c>
      <c r="H39" s="330">
        <f t="shared" si="1"/>
        <v>224</v>
      </c>
      <c r="I39" s="323"/>
      <c r="J39" s="324"/>
      <c r="K39" s="323">
        <v>5</v>
      </c>
      <c r="L39" s="324"/>
      <c r="M39" s="323">
        <v>3</v>
      </c>
      <c r="N39" s="330">
        <f t="shared" si="2"/>
        <v>336</v>
      </c>
      <c r="O39" s="285"/>
    </row>
    <row r="40" spans="1:15" x14ac:dyDescent="0.25">
      <c r="A40" s="323">
        <v>29</v>
      </c>
      <c r="B40" s="326" t="s">
        <v>40</v>
      </c>
      <c r="C40" s="332">
        <v>92</v>
      </c>
      <c r="D40" s="328">
        <v>10</v>
      </c>
      <c r="E40" s="329" t="s">
        <v>302</v>
      </c>
      <c r="F40" s="330">
        <f t="shared" si="3"/>
        <v>920</v>
      </c>
      <c r="G40" s="328">
        <v>2</v>
      </c>
      <c r="H40" s="330">
        <f t="shared" si="1"/>
        <v>184</v>
      </c>
      <c r="I40" s="323"/>
      <c r="J40" s="324"/>
      <c r="K40" s="323">
        <v>5</v>
      </c>
      <c r="L40" s="324"/>
      <c r="M40" s="323">
        <v>3</v>
      </c>
      <c r="N40" s="330">
        <f t="shared" si="2"/>
        <v>276</v>
      </c>
      <c r="O40" s="285"/>
    </row>
    <row r="41" spans="1:15" x14ac:dyDescent="0.25">
      <c r="A41" s="323">
        <v>30</v>
      </c>
      <c r="B41" s="326" t="s">
        <v>303</v>
      </c>
      <c r="C41" s="332">
        <v>35.229999999999997</v>
      </c>
      <c r="D41" s="328">
        <v>5</v>
      </c>
      <c r="E41" s="329" t="s">
        <v>302</v>
      </c>
      <c r="F41" s="330">
        <f t="shared" si="3"/>
        <v>176.14999999999998</v>
      </c>
      <c r="G41" s="328">
        <v>2</v>
      </c>
      <c r="H41" s="330">
        <f t="shared" si="1"/>
        <v>70.459999999999994</v>
      </c>
      <c r="I41" s="323"/>
      <c r="J41" s="324"/>
      <c r="K41" s="323">
        <v>2</v>
      </c>
      <c r="L41" s="324"/>
      <c r="M41" s="323">
        <v>1</v>
      </c>
      <c r="N41" s="330">
        <f t="shared" si="2"/>
        <v>35.229999999999997</v>
      </c>
      <c r="O41" s="285"/>
    </row>
    <row r="42" spans="1:15" x14ac:dyDescent="0.25">
      <c r="A42" s="323">
        <v>31</v>
      </c>
      <c r="B42" s="326" t="s">
        <v>161</v>
      </c>
      <c r="C42" s="333">
        <v>35.65</v>
      </c>
      <c r="D42" s="323">
        <v>5</v>
      </c>
      <c r="E42" s="329" t="s">
        <v>302</v>
      </c>
      <c r="F42" s="330">
        <f t="shared" si="3"/>
        <v>178.25</v>
      </c>
      <c r="G42" s="323">
        <v>2</v>
      </c>
      <c r="H42" s="330">
        <f t="shared" si="1"/>
        <v>71.3</v>
      </c>
      <c r="I42" s="323"/>
      <c r="J42" s="324"/>
      <c r="K42" s="323"/>
      <c r="L42" s="326"/>
      <c r="M42" s="323">
        <v>3</v>
      </c>
      <c r="N42" s="330">
        <f t="shared" si="2"/>
        <v>106.94999999999999</v>
      </c>
      <c r="O42" s="285"/>
    </row>
    <row r="43" spans="1:15" x14ac:dyDescent="0.25">
      <c r="A43" s="323">
        <v>32</v>
      </c>
      <c r="B43" s="326" t="s">
        <v>304</v>
      </c>
      <c r="C43" s="334">
        <v>21.85</v>
      </c>
      <c r="D43" s="323">
        <v>36</v>
      </c>
      <c r="E43" s="329" t="s">
        <v>158</v>
      </c>
      <c r="F43" s="330">
        <f t="shared" si="3"/>
        <v>786.6</v>
      </c>
      <c r="G43" s="323">
        <v>36</v>
      </c>
      <c r="H43" s="330">
        <f t="shared" si="1"/>
        <v>786.6</v>
      </c>
      <c r="I43" s="323"/>
      <c r="J43" s="326"/>
      <c r="K43" s="323"/>
      <c r="L43" s="326"/>
      <c r="M43" s="323"/>
      <c r="N43" s="330">
        <f t="shared" si="2"/>
        <v>0</v>
      </c>
      <c r="O43" s="285"/>
    </row>
    <row r="44" spans="1:15" x14ac:dyDescent="0.25">
      <c r="A44" s="323">
        <v>33</v>
      </c>
      <c r="B44" s="326" t="s">
        <v>305</v>
      </c>
      <c r="C44" s="334">
        <v>21.85</v>
      </c>
      <c r="D44" s="323">
        <v>36</v>
      </c>
      <c r="E44" s="329" t="s">
        <v>158</v>
      </c>
      <c r="F44" s="330">
        <f t="shared" si="3"/>
        <v>786.6</v>
      </c>
      <c r="I44" s="323"/>
      <c r="J44" s="326"/>
      <c r="K44" s="323">
        <v>24</v>
      </c>
      <c r="L44" s="330">
        <f>C44*K44</f>
        <v>524.40000000000009</v>
      </c>
      <c r="M44" s="323">
        <v>12</v>
      </c>
      <c r="N44" s="330">
        <f t="shared" si="2"/>
        <v>262.20000000000005</v>
      </c>
      <c r="O44" s="285"/>
    </row>
    <row r="45" spans="1:15" x14ac:dyDescent="0.25">
      <c r="A45" s="323">
        <v>34</v>
      </c>
      <c r="B45" s="326" t="s">
        <v>306</v>
      </c>
      <c r="C45" s="334">
        <v>316.25</v>
      </c>
      <c r="D45" s="323">
        <v>5</v>
      </c>
      <c r="E45" s="329" t="s">
        <v>34</v>
      </c>
      <c r="F45" s="330">
        <f t="shared" si="3"/>
        <v>1581.25</v>
      </c>
      <c r="G45" s="323">
        <v>4</v>
      </c>
      <c r="H45" s="330">
        <f t="shared" si="1"/>
        <v>1265</v>
      </c>
      <c r="I45" s="323"/>
      <c r="J45" s="326"/>
      <c r="K45" s="323">
        <v>1</v>
      </c>
      <c r="L45" s="326"/>
      <c r="M45" s="323"/>
      <c r="N45" s="330">
        <f t="shared" si="2"/>
        <v>0</v>
      </c>
      <c r="O45" s="285"/>
    </row>
    <row r="46" spans="1:15" x14ac:dyDescent="0.25">
      <c r="A46" s="323">
        <v>35</v>
      </c>
      <c r="B46" s="326" t="s">
        <v>170</v>
      </c>
      <c r="C46" s="334">
        <v>63.56</v>
      </c>
      <c r="D46" s="323">
        <v>10</v>
      </c>
      <c r="E46" s="329" t="s">
        <v>34</v>
      </c>
      <c r="F46" s="330">
        <f t="shared" si="3"/>
        <v>635.6</v>
      </c>
      <c r="G46" s="323">
        <v>4</v>
      </c>
      <c r="H46" s="330">
        <f t="shared" si="1"/>
        <v>254.24</v>
      </c>
      <c r="I46" s="323"/>
      <c r="J46" s="326"/>
      <c r="K46" s="323">
        <v>3</v>
      </c>
      <c r="L46" s="326"/>
      <c r="M46" s="323">
        <v>3</v>
      </c>
      <c r="N46" s="330">
        <f t="shared" si="2"/>
        <v>190.68</v>
      </c>
      <c r="O46" s="285"/>
    </row>
    <row r="47" spans="1:15" x14ac:dyDescent="0.25">
      <c r="A47" s="323">
        <v>36</v>
      </c>
      <c r="B47" s="326" t="s">
        <v>307</v>
      </c>
      <c r="C47" s="334">
        <v>211.03</v>
      </c>
      <c r="D47" s="323">
        <v>8</v>
      </c>
      <c r="E47" s="329" t="s">
        <v>178</v>
      </c>
      <c r="F47" s="330">
        <f t="shared" si="3"/>
        <v>1688.24</v>
      </c>
      <c r="G47" s="323">
        <v>2</v>
      </c>
      <c r="H47" s="330">
        <f t="shared" si="1"/>
        <v>422.06</v>
      </c>
      <c r="I47" s="323"/>
      <c r="J47" s="326"/>
      <c r="K47" s="323">
        <v>3</v>
      </c>
      <c r="L47" s="326"/>
      <c r="M47" s="323">
        <v>3</v>
      </c>
      <c r="N47" s="330">
        <f t="shared" si="2"/>
        <v>633.09</v>
      </c>
      <c r="O47" s="285"/>
    </row>
    <row r="48" spans="1:15" x14ac:dyDescent="0.25">
      <c r="A48" s="323">
        <v>37</v>
      </c>
      <c r="B48" s="326" t="s">
        <v>308</v>
      </c>
      <c r="C48" s="334">
        <v>139.72999999999999</v>
      </c>
      <c r="D48" s="323">
        <v>5</v>
      </c>
      <c r="E48" s="329" t="s">
        <v>34</v>
      </c>
      <c r="F48" s="330">
        <f t="shared" si="3"/>
        <v>698.65</v>
      </c>
      <c r="G48" s="323">
        <v>1</v>
      </c>
      <c r="H48" s="330">
        <f t="shared" si="1"/>
        <v>139.72999999999999</v>
      </c>
      <c r="I48" s="323"/>
      <c r="J48" s="326"/>
      <c r="K48" s="326">
        <v>2</v>
      </c>
      <c r="L48" s="326"/>
      <c r="M48" s="326">
        <v>2</v>
      </c>
      <c r="N48" s="330">
        <f t="shared" si="2"/>
        <v>279.45999999999998</v>
      </c>
      <c r="O48" s="285"/>
    </row>
    <row r="49" spans="1:15" x14ac:dyDescent="0.25">
      <c r="A49" s="323">
        <v>38</v>
      </c>
      <c r="B49" s="326" t="s">
        <v>309</v>
      </c>
      <c r="C49" s="334">
        <v>239</v>
      </c>
      <c r="D49" s="323">
        <v>5</v>
      </c>
      <c r="E49" s="329" t="s">
        <v>178</v>
      </c>
      <c r="F49" s="330">
        <f t="shared" si="3"/>
        <v>1195</v>
      </c>
      <c r="G49" s="323">
        <v>1</v>
      </c>
      <c r="H49" s="330">
        <f t="shared" si="1"/>
        <v>239</v>
      </c>
      <c r="I49" s="323"/>
      <c r="J49" s="326"/>
      <c r="K49" s="326">
        <v>2</v>
      </c>
      <c r="L49" s="326"/>
      <c r="M49" s="326">
        <v>2</v>
      </c>
      <c r="N49" s="330">
        <f t="shared" si="2"/>
        <v>478</v>
      </c>
      <c r="O49" s="285"/>
    </row>
    <row r="50" spans="1:15" x14ac:dyDescent="0.25">
      <c r="A50" s="323">
        <v>39</v>
      </c>
      <c r="B50" s="326" t="s">
        <v>310</v>
      </c>
      <c r="C50" s="334">
        <v>23</v>
      </c>
      <c r="D50" s="323">
        <v>5</v>
      </c>
      <c r="E50" s="329" t="s">
        <v>311</v>
      </c>
      <c r="F50" s="330">
        <f t="shared" si="3"/>
        <v>115</v>
      </c>
      <c r="I50" s="323"/>
      <c r="J50" s="326"/>
      <c r="K50" s="323">
        <v>1</v>
      </c>
      <c r="L50" s="330">
        <f>C50*K50</f>
        <v>23</v>
      </c>
      <c r="M50" s="326">
        <v>4</v>
      </c>
      <c r="N50" s="330">
        <f t="shared" si="2"/>
        <v>92</v>
      </c>
      <c r="O50" s="285"/>
    </row>
    <row r="51" spans="1:15" x14ac:dyDescent="0.25">
      <c r="A51" s="323">
        <v>40</v>
      </c>
      <c r="B51" s="326" t="s">
        <v>312</v>
      </c>
      <c r="C51" s="334">
        <v>85</v>
      </c>
      <c r="D51" s="323">
        <v>4</v>
      </c>
      <c r="E51" s="329" t="s">
        <v>313</v>
      </c>
      <c r="F51" s="330">
        <f t="shared" si="3"/>
        <v>340</v>
      </c>
      <c r="G51" s="323">
        <v>1</v>
      </c>
      <c r="H51" s="330">
        <f t="shared" si="1"/>
        <v>85</v>
      </c>
      <c r="I51" s="323"/>
      <c r="J51" s="326"/>
      <c r="K51" s="323">
        <v>2</v>
      </c>
      <c r="L51" s="323"/>
      <c r="M51" s="326">
        <v>1</v>
      </c>
      <c r="N51" s="330">
        <f t="shared" si="2"/>
        <v>85</v>
      </c>
      <c r="O51" s="285"/>
    </row>
    <row r="52" spans="1:15" x14ac:dyDescent="0.25">
      <c r="A52" s="323">
        <v>41</v>
      </c>
      <c r="B52" s="326" t="s">
        <v>314</v>
      </c>
      <c r="C52" s="334">
        <v>55</v>
      </c>
      <c r="D52" s="323">
        <v>5</v>
      </c>
      <c r="E52" s="329" t="s">
        <v>34</v>
      </c>
      <c r="F52" s="330">
        <f t="shared" si="3"/>
        <v>275</v>
      </c>
      <c r="G52" s="323">
        <v>1</v>
      </c>
      <c r="H52" s="330">
        <f t="shared" si="1"/>
        <v>55</v>
      </c>
      <c r="I52" s="323"/>
      <c r="J52" s="326"/>
      <c r="K52" s="326">
        <v>2</v>
      </c>
      <c r="L52" s="326"/>
      <c r="M52" s="326">
        <v>2</v>
      </c>
      <c r="N52" s="330">
        <f t="shared" si="2"/>
        <v>110</v>
      </c>
      <c r="O52" s="285"/>
    </row>
    <row r="53" spans="1:15" x14ac:dyDescent="0.25">
      <c r="A53" s="323">
        <v>42</v>
      </c>
      <c r="B53" s="326" t="s">
        <v>315</v>
      </c>
      <c r="C53" s="334">
        <v>61.99</v>
      </c>
      <c r="D53" s="323">
        <v>5</v>
      </c>
      <c r="E53" s="329" t="s">
        <v>34</v>
      </c>
      <c r="F53" s="330">
        <f t="shared" si="3"/>
        <v>309.95</v>
      </c>
      <c r="G53" s="323">
        <v>1</v>
      </c>
      <c r="H53" s="330">
        <f t="shared" si="1"/>
        <v>61.99</v>
      </c>
      <c r="I53" s="323"/>
      <c r="J53" s="323"/>
      <c r="K53" s="326">
        <v>2</v>
      </c>
      <c r="L53" s="326"/>
      <c r="M53" s="326">
        <v>2</v>
      </c>
      <c r="N53" s="330">
        <f t="shared" si="2"/>
        <v>123.98</v>
      </c>
      <c r="O53" s="285"/>
    </row>
    <row r="54" spans="1:15" x14ac:dyDescent="0.25">
      <c r="A54" s="323">
        <v>43</v>
      </c>
      <c r="B54" s="326" t="s">
        <v>316</v>
      </c>
      <c r="C54" s="334">
        <v>452</v>
      </c>
      <c r="D54" s="323">
        <v>1</v>
      </c>
      <c r="E54" s="329" t="s">
        <v>100</v>
      </c>
      <c r="F54" s="330">
        <f t="shared" si="3"/>
        <v>452</v>
      </c>
      <c r="I54" s="323"/>
      <c r="J54" s="326"/>
      <c r="K54" s="323">
        <v>1</v>
      </c>
      <c r="L54" s="330">
        <f t="shared" ref="L54:L59" si="4">C54*K54</f>
        <v>452</v>
      </c>
      <c r="M54" s="326"/>
      <c r="N54" s="330">
        <f t="shared" si="2"/>
        <v>0</v>
      </c>
      <c r="O54" s="285"/>
    </row>
    <row r="55" spans="1:15" x14ac:dyDescent="0.25">
      <c r="A55" s="323">
        <v>44</v>
      </c>
      <c r="B55" s="326" t="s">
        <v>317</v>
      </c>
      <c r="C55" s="334">
        <v>145</v>
      </c>
      <c r="D55" s="323">
        <v>5</v>
      </c>
      <c r="E55" s="329" t="s">
        <v>318</v>
      </c>
      <c r="F55" s="330">
        <f t="shared" si="3"/>
        <v>725</v>
      </c>
      <c r="I55" s="323"/>
      <c r="J55" s="326"/>
      <c r="K55" s="323">
        <v>2</v>
      </c>
      <c r="L55" s="330">
        <f t="shared" si="4"/>
        <v>290</v>
      </c>
      <c r="M55" s="326">
        <v>3</v>
      </c>
      <c r="N55" s="330">
        <f t="shared" si="2"/>
        <v>435</v>
      </c>
      <c r="O55" s="285"/>
    </row>
    <row r="56" spans="1:15" x14ac:dyDescent="0.25">
      <c r="A56" s="323">
        <v>45</v>
      </c>
      <c r="B56" s="326" t="s">
        <v>319</v>
      </c>
      <c r="C56" s="334">
        <v>52</v>
      </c>
      <c r="D56" s="323">
        <v>5</v>
      </c>
      <c r="E56" s="329" t="s">
        <v>158</v>
      </c>
      <c r="F56" s="330">
        <f t="shared" si="3"/>
        <v>260</v>
      </c>
      <c r="I56" s="323"/>
      <c r="J56" s="326"/>
      <c r="K56" s="323">
        <v>2</v>
      </c>
      <c r="L56" s="330">
        <f t="shared" si="4"/>
        <v>104</v>
      </c>
      <c r="M56" s="326">
        <v>3</v>
      </c>
      <c r="N56" s="330">
        <f t="shared" si="2"/>
        <v>156</v>
      </c>
      <c r="O56" s="285"/>
    </row>
    <row r="57" spans="1:15" x14ac:dyDescent="0.25">
      <c r="A57" s="323">
        <v>46</v>
      </c>
      <c r="B57" s="326" t="s">
        <v>137</v>
      </c>
      <c r="C57" s="334">
        <v>112</v>
      </c>
      <c r="D57" s="323">
        <v>2</v>
      </c>
      <c r="E57" s="329" t="s">
        <v>158</v>
      </c>
      <c r="F57" s="330">
        <f t="shared" si="3"/>
        <v>224</v>
      </c>
      <c r="I57" s="323"/>
      <c r="J57" s="326"/>
      <c r="K57" s="323">
        <v>1</v>
      </c>
      <c r="L57" s="330">
        <f t="shared" si="4"/>
        <v>112</v>
      </c>
      <c r="M57" s="326">
        <v>1</v>
      </c>
      <c r="N57" s="330">
        <f t="shared" si="2"/>
        <v>112</v>
      </c>
      <c r="O57" s="285"/>
    </row>
    <row r="58" spans="1:15" x14ac:dyDescent="0.25">
      <c r="A58" s="323">
        <v>47</v>
      </c>
      <c r="B58" s="326" t="s">
        <v>124</v>
      </c>
      <c r="C58" s="334">
        <v>160</v>
      </c>
      <c r="D58" s="323">
        <v>5</v>
      </c>
      <c r="E58" s="329" t="s">
        <v>158</v>
      </c>
      <c r="F58" s="330">
        <f t="shared" si="3"/>
        <v>800</v>
      </c>
      <c r="I58" s="323"/>
      <c r="J58" s="326"/>
      <c r="K58" s="323">
        <v>1</v>
      </c>
      <c r="L58" s="330">
        <f t="shared" si="4"/>
        <v>160</v>
      </c>
      <c r="M58" s="326">
        <v>4</v>
      </c>
      <c r="N58" s="330">
        <f t="shared" si="2"/>
        <v>640</v>
      </c>
      <c r="O58" s="285"/>
    </row>
    <row r="59" spans="1:15" x14ac:dyDescent="0.25">
      <c r="A59" s="323">
        <v>48</v>
      </c>
      <c r="B59" s="326" t="s">
        <v>320</v>
      </c>
      <c r="C59" s="327">
        <v>30</v>
      </c>
      <c r="D59" s="328">
        <v>2</v>
      </c>
      <c r="E59" s="329" t="s">
        <v>158</v>
      </c>
      <c r="F59" s="330">
        <f t="shared" si="3"/>
        <v>60</v>
      </c>
      <c r="I59" s="323"/>
      <c r="J59" s="326"/>
      <c r="K59" s="328">
        <v>1</v>
      </c>
      <c r="L59" s="330">
        <f t="shared" si="4"/>
        <v>30</v>
      </c>
      <c r="M59" s="326">
        <v>1</v>
      </c>
      <c r="N59" s="330">
        <f t="shared" si="2"/>
        <v>30</v>
      </c>
      <c r="O59" s="285"/>
    </row>
    <row r="60" spans="1:15" x14ac:dyDescent="0.25">
      <c r="A60" s="323" t="s">
        <v>66</v>
      </c>
      <c r="B60" s="323"/>
      <c r="C60" s="323"/>
      <c r="D60" s="323"/>
      <c r="E60" s="323"/>
      <c r="F60" s="335">
        <f>SUM(F11:F59)</f>
        <v>119491.19</v>
      </c>
      <c r="G60" s="323"/>
      <c r="H60" s="335">
        <f>SUM(H15:H59)</f>
        <v>16050.579999999996</v>
      </c>
      <c r="I60" s="323"/>
      <c r="J60" s="335"/>
      <c r="K60" s="323"/>
      <c r="L60" s="335">
        <f>SUM(L11:L59)</f>
        <v>74191.11</v>
      </c>
      <c r="M60" s="335"/>
      <c r="N60" s="335">
        <f>SUM(N15:N59)</f>
        <v>14584.6</v>
      </c>
      <c r="O60" s="285"/>
    </row>
    <row r="61" spans="1:15" ht="35.25" customHeight="1" x14ac:dyDescent="0.25">
      <c r="A61" s="336"/>
      <c r="B61" s="337"/>
      <c r="C61" s="338"/>
      <c r="D61" s="339"/>
      <c r="E61" s="340"/>
      <c r="F61" s="337"/>
      <c r="G61" s="337"/>
      <c r="H61" s="285"/>
      <c r="I61" s="337"/>
      <c r="J61" s="1492" t="s">
        <v>321</v>
      </c>
      <c r="K61" s="1492"/>
      <c r="L61" s="1492"/>
      <c r="M61" s="337"/>
      <c r="N61" s="341"/>
      <c r="O61" s="287"/>
    </row>
    <row r="62" spans="1:15" x14ac:dyDescent="0.25">
      <c r="A62" s="336"/>
      <c r="B62" s="337"/>
      <c r="C62" s="337" t="s">
        <v>67</v>
      </c>
      <c r="D62" s="338"/>
      <c r="E62" s="339"/>
      <c r="F62" s="340"/>
      <c r="G62" s="337"/>
      <c r="H62" s="337"/>
      <c r="I62" s="337"/>
      <c r="J62" s="1571" t="s">
        <v>70</v>
      </c>
      <c r="K62" s="1571"/>
      <c r="L62" s="1571"/>
      <c r="M62" s="337"/>
      <c r="N62" s="341"/>
      <c r="O62" s="287"/>
    </row>
    <row r="63" spans="1:15" x14ac:dyDescent="0.25">
      <c r="A63" s="308"/>
      <c r="B63" s="310"/>
      <c r="C63" s="305"/>
      <c r="D63" s="306"/>
      <c r="E63" s="307"/>
      <c r="F63" s="307"/>
      <c r="G63" s="307"/>
      <c r="H63" s="307"/>
      <c r="I63" s="307"/>
      <c r="J63" s="307"/>
      <c r="K63" s="307"/>
      <c r="L63" s="307"/>
      <c r="M63" s="307"/>
      <c r="N63" s="307"/>
      <c r="O63" s="287"/>
    </row>
    <row r="64" spans="1:15" x14ac:dyDescent="0.25">
      <c r="A64" s="287"/>
      <c r="B64" s="287"/>
      <c r="C64" s="287"/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287"/>
      <c r="O64" s="287"/>
    </row>
    <row r="66" spans="1:15" x14ac:dyDescent="0.25">
      <c r="A66" s="285" t="s">
        <v>0</v>
      </c>
      <c r="B66" s="285"/>
      <c r="C66" s="286"/>
      <c r="D66" s="285"/>
      <c r="E66" s="285"/>
      <c r="F66" s="285"/>
      <c r="G66" s="285"/>
      <c r="H66" s="285"/>
      <c r="I66" s="285"/>
      <c r="J66" s="285"/>
      <c r="K66" s="285"/>
      <c r="L66" s="285"/>
      <c r="M66" s="285"/>
      <c r="N66" s="285"/>
      <c r="O66" s="287"/>
    </row>
    <row r="67" spans="1:15" x14ac:dyDescent="0.25">
      <c r="A67" s="1564" t="s">
        <v>4</v>
      </c>
      <c r="B67" s="1564"/>
      <c r="C67" s="1564"/>
      <c r="D67" s="1564"/>
      <c r="E67" s="1564"/>
      <c r="F67" s="1564"/>
      <c r="G67" s="1564"/>
      <c r="H67" s="1564"/>
      <c r="I67" s="1564"/>
      <c r="J67" s="1564"/>
      <c r="K67" s="1564"/>
      <c r="L67" s="1564"/>
      <c r="M67" s="1564"/>
      <c r="N67" s="1564"/>
      <c r="O67" s="1564"/>
    </row>
    <row r="68" spans="1:15" x14ac:dyDescent="0.25">
      <c r="A68" s="1565" t="s">
        <v>269</v>
      </c>
      <c r="B68" s="1565"/>
      <c r="C68" s="1565"/>
      <c r="D68" s="1565"/>
      <c r="E68" s="1565"/>
      <c r="F68" s="1565"/>
      <c r="G68" s="1565"/>
      <c r="H68" s="1565"/>
      <c r="I68" s="1565"/>
      <c r="J68" s="1565"/>
      <c r="K68" s="1565"/>
      <c r="L68" s="1565"/>
      <c r="M68" s="1565"/>
      <c r="N68" s="1565"/>
      <c r="O68" s="1565"/>
    </row>
    <row r="69" spans="1:15" ht="26.25" x14ac:dyDescent="0.25">
      <c r="A69" s="288" t="s">
        <v>270</v>
      </c>
      <c r="B69" s="285"/>
      <c r="C69" s="289"/>
      <c r="D69" s="290"/>
      <c r="E69" s="291"/>
      <c r="F69" s="292"/>
      <c r="G69" s="285"/>
      <c r="H69" s="285"/>
      <c r="I69" s="285"/>
      <c r="J69" s="285"/>
      <c r="K69" s="285"/>
      <c r="L69" s="285"/>
      <c r="M69" s="285"/>
      <c r="N69" s="285"/>
      <c r="O69" s="287"/>
    </row>
    <row r="70" spans="1:15" x14ac:dyDescent="0.25">
      <c r="A70" s="293" t="s">
        <v>271</v>
      </c>
      <c r="B70" s="293"/>
      <c r="C70" s="289"/>
      <c r="D70" s="290"/>
      <c r="E70" s="291"/>
      <c r="F70" s="285"/>
      <c r="G70" s="285"/>
      <c r="H70" s="285"/>
      <c r="I70" s="285"/>
      <c r="J70" s="285"/>
      <c r="K70" s="285"/>
      <c r="L70" s="285"/>
      <c r="M70" s="285"/>
      <c r="N70" s="285"/>
      <c r="O70" s="287"/>
    </row>
    <row r="71" spans="1:15" x14ac:dyDescent="0.25">
      <c r="A71" s="294" t="s">
        <v>272</v>
      </c>
      <c r="B71" s="295"/>
      <c r="C71" s="296"/>
      <c r="D71" s="297"/>
      <c r="E71" s="298"/>
      <c r="F71" s="299" t="s">
        <v>8</v>
      </c>
      <c r="G71" s="300"/>
      <c r="H71" s="300"/>
      <c r="I71" s="300"/>
      <c r="J71" s="301"/>
      <c r="K71" s="302" t="s">
        <v>273</v>
      </c>
      <c r="L71" s="302"/>
      <c r="M71" s="302"/>
      <c r="N71" s="303"/>
      <c r="O71" s="287"/>
    </row>
    <row r="72" spans="1:15" x14ac:dyDescent="0.25">
      <c r="A72" s="304" t="s">
        <v>322</v>
      </c>
      <c r="B72" s="293"/>
      <c r="C72" s="305"/>
      <c r="D72" s="306"/>
      <c r="E72" s="307"/>
      <c r="F72" s="308" t="s">
        <v>11</v>
      </c>
      <c r="G72" s="308" t="s">
        <v>12</v>
      </c>
      <c r="H72" s="309"/>
      <c r="I72" s="299" t="s">
        <v>13</v>
      </c>
      <c r="J72" s="301"/>
      <c r="K72" s="310" t="s">
        <v>14</v>
      </c>
      <c r="L72" s="310"/>
      <c r="M72" s="310"/>
      <c r="N72" s="309"/>
      <c r="O72" s="287"/>
    </row>
    <row r="73" spans="1:15" x14ac:dyDescent="0.25">
      <c r="A73" s="311"/>
      <c r="B73" s="294"/>
      <c r="C73" s="312"/>
      <c r="D73" s="313"/>
      <c r="E73" s="314"/>
      <c r="F73" s="294"/>
      <c r="G73" s="1566" t="s">
        <v>15</v>
      </c>
      <c r="H73" s="1567"/>
      <c r="I73" s="1567"/>
      <c r="J73" s="1567"/>
      <c r="K73" s="1567"/>
      <c r="L73" s="1567"/>
      <c r="M73" s="1567"/>
      <c r="N73" s="1568"/>
      <c r="O73" s="287"/>
    </row>
    <row r="74" spans="1:15" x14ac:dyDescent="0.25">
      <c r="A74" s="315" t="s">
        <v>16</v>
      </c>
      <c r="B74" s="316" t="s">
        <v>17</v>
      </c>
      <c r="C74" s="317" t="s">
        <v>18</v>
      </c>
      <c r="D74" s="1569" t="s">
        <v>19</v>
      </c>
      <c r="E74" s="1570"/>
      <c r="F74" s="316" t="s">
        <v>20</v>
      </c>
      <c r="G74" s="1566" t="s">
        <v>21</v>
      </c>
      <c r="H74" s="1568"/>
      <c r="I74" s="1566" t="s">
        <v>22</v>
      </c>
      <c r="J74" s="1568"/>
      <c r="K74" s="1566" t="s">
        <v>23</v>
      </c>
      <c r="L74" s="1568"/>
      <c r="M74" s="1566" t="s">
        <v>24</v>
      </c>
      <c r="N74" s="1568"/>
      <c r="O74" s="287"/>
    </row>
    <row r="75" spans="1:15" x14ac:dyDescent="0.25">
      <c r="A75" s="318"/>
      <c r="B75" s="308"/>
      <c r="C75" s="319"/>
      <c r="D75" s="320"/>
      <c r="E75" s="321"/>
      <c r="F75" s="308"/>
      <c r="G75" s="322" t="s">
        <v>25</v>
      </c>
      <c r="H75" s="323" t="s">
        <v>26</v>
      </c>
      <c r="I75" s="323" t="s">
        <v>25</v>
      </c>
      <c r="J75" s="324" t="s">
        <v>26</v>
      </c>
      <c r="K75" s="322" t="s">
        <v>25</v>
      </c>
      <c r="L75" s="325" t="s">
        <v>27</v>
      </c>
      <c r="M75" s="322" t="s">
        <v>25</v>
      </c>
      <c r="N75" s="322" t="s">
        <v>26</v>
      </c>
      <c r="O75" s="287"/>
    </row>
    <row r="76" spans="1:15" x14ac:dyDescent="0.25">
      <c r="A76" s="323">
        <v>1</v>
      </c>
      <c r="B76" s="326" t="s">
        <v>323</v>
      </c>
      <c r="C76" s="327">
        <v>25000</v>
      </c>
      <c r="D76" s="328">
        <v>1</v>
      </c>
      <c r="E76" s="329" t="s">
        <v>275</v>
      </c>
      <c r="F76" s="330">
        <f>D76*C76</f>
        <v>25000</v>
      </c>
      <c r="G76" s="342"/>
      <c r="H76" s="343"/>
      <c r="I76" s="343"/>
      <c r="J76" s="344"/>
      <c r="K76" s="328">
        <v>1</v>
      </c>
      <c r="L76" s="330">
        <f>K76*C76</f>
        <v>25000</v>
      </c>
      <c r="M76" s="342"/>
      <c r="N76" s="343"/>
      <c r="O76" s="285"/>
    </row>
    <row r="77" spans="1:15" x14ac:dyDescent="0.25">
      <c r="A77" s="323">
        <v>2</v>
      </c>
      <c r="B77" s="326" t="s">
        <v>324</v>
      </c>
      <c r="C77" s="327">
        <v>200</v>
      </c>
      <c r="D77" s="328">
        <v>2</v>
      </c>
      <c r="E77" s="329" t="s">
        <v>275</v>
      </c>
      <c r="F77" s="330">
        <f t="shared" ref="F77:F83" si="5">D77*C77</f>
        <v>400</v>
      </c>
      <c r="G77" s="342"/>
      <c r="H77" s="343"/>
      <c r="I77" s="329"/>
      <c r="J77" s="344"/>
      <c r="K77" s="328">
        <v>2</v>
      </c>
      <c r="L77" s="330">
        <f t="shared" ref="L77:L83" si="6">K77*C77</f>
        <v>400</v>
      </c>
      <c r="M77" s="342"/>
      <c r="N77" s="343"/>
      <c r="O77" s="285"/>
    </row>
    <row r="78" spans="1:15" x14ac:dyDescent="0.25">
      <c r="A78" s="323">
        <v>3</v>
      </c>
      <c r="B78" s="326" t="s">
        <v>325</v>
      </c>
      <c r="C78" s="327">
        <v>500</v>
      </c>
      <c r="D78" s="328">
        <v>2</v>
      </c>
      <c r="E78" s="329" t="s">
        <v>275</v>
      </c>
      <c r="F78" s="330">
        <f t="shared" si="5"/>
        <v>1000</v>
      </c>
      <c r="G78" s="342"/>
      <c r="H78" s="343"/>
      <c r="I78" s="329"/>
      <c r="J78" s="344"/>
      <c r="K78" s="328">
        <v>2</v>
      </c>
      <c r="L78" s="330">
        <f t="shared" si="6"/>
        <v>1000</v>
      </c>
      <c r="M78" s="342"/>
      <c r="N78" s="343"/>
      <c r="O78" s="285"/>
    </row>
    <row r="79" spans="1:15" x14ac:dyDescent="0.25">
      <c r="A79" s="323">
        <v>4</v>
      </c>
      <c r="B79" s="326" t="s">
        <v>326</v>
      </c>
      <c r="C79" s="327">
        <v>2000</v>
      </c>
      <c r="D79" s="328">
        <v>1</v>
      </c>
      <c r="E79" s="329" t="s">
        <v>275</v>
      </c>
      <c r="F79" s="330">
        <f t="shared" si="5"/>
        <v>2000</v>
      </c>
      <c r="G79" s="342"/>
      <c r="H79" s="343"/>
      <c r="I79" s="329"/>
      <c r="J79" s="344"/>
      <c r="K79" s="328">
        <v>1</v>
      </c>
      <c r="L79" s="330">
        <f t="shared" si="6"/>
        <v>2000</v>
      </c>
      <c r="M79" s="342"/>
      <c r="N79" s="343"/>
      <c r="O79" s="285"/>
    </row>
    <row r="80" spans="1:15" x14ac:dyDescent="0.25">
      <c r="A80" s="323">
        <v>5</v>
      </c>
      <c r="B80" s="326" t="s">
        <v>327</v>
      </c>
      <c r="C80" s="332">
        <v>500</v>
      </c>
      <c r="D80" s="328">
        <v>1</v>
      </c>
      <c r="E80" s="329" t="s">
        <v>275</v>
      </c>
      <c r="F80" s="330">
        <f t="shared" si="5"/>
        <v>500</v>
      </c>
      <c r="G80" s="342"/>
      <c r="H80" s="343"/>
      <c r="I80" s="329"/>
      <c r="J80" s="344"/>
      <c r="K80" s="328">
        <v>1</v>
      </c>
      <c r="L80" s="330">
        <f t="shared" si="6"/>
        <v>500</v>
      </c>
      <c r="M80" s="342"/>
      <c r="N80" s="343"/>
      <c r="O80" s="285"/>
    </row>
    <row r="81" spans="1:17" x14ac:dyDescent="0.25">
      <c r="A81" s="323">
        <v>6</v>
      </c>
      <c r="B81" s="326" t="s">
        <v>328</v>
      </c>
      <c r="C81" s="332">
        <v>200</v>
      </c>
      <c r="D81" s="328">
        <v>3</v>
      </c>
      <c r="E81" s="329" t="s">
        <v>275</v>
      </c>
      <c r="F81" s="330">
        <f t="shared" si="5"/>
        <v>600</v>
      </c>
      <c r="G81" s="342"/>
      <c r="H81" s="343"/>
      <c r="I81" s="329"/>
      <c r="J81" s="344"/>
      <c r="K81" s="328">
        <v>3</v>
      </c>
      <c r="L81" s="330">
        <f t="shared" si="6"/>
        <v>600</v>
      </c>
      <c r="M81" s="342"/>
      <c r="N81" s="343"/>
      <c r="O81" s="285"/>
    </row>
    <row r="82" spans="1:17" x14ac:dyDescent="0.25">
      <c r="A82" s="323">
        <v>7</v>
      </c>
      <c r="B82" s="326" t="s">
        <v>329</v>
      </c>
      <c r="C82" s="327">
        <v>50000</v>
      </c>
      <c r="D82" s="328">
        <v>1</v>
      </c>
      <c r="E82" s="329" t="s">
        <v>275</v>
      </c>
      <c r="F82" s="330">
        <f t="shared" si="5"/>
        <v>50000</v>
      </c>
      <c r="G82" s="342"/>
      <c r="H82" s="343"/>
      <c r="I82" s="329"/>
      <c r="J82" s="344"/>
      <c r="K82" s="328">
        <v>1</v>
      </c>
      <c r="L82" s="330">
        <f t="shared" si="6"/>
        <v>50000</v>
      </c>
      <c r="M82" s="342"/>
      <c r="N82" s="343"/>
      <c r="O82" s="285"/>
    </row>
    <row r="83" spans="1:17" x14ac:dyDescent="0.25">
      <c r="A83" s="323">
        <v>8</v>
      </c>
      <c r="B83" s="326" t="s">
        <v>330</v>
      </c>
      <c r="C83" s="327">
        <v>29000</v>
      </c>
      <c r="D83" s="328">
        <v>1</v>
      </c>
      <c r="E83" s="329" t="s">
        <v>275</v>
      </c>
      <c r="F83" s="330">
        <f t="shared" si="5"/>
        <v>29000</v>
      </c>
      <c r="G83" s="342"/>
      <c r="H83" s="343"/>
      <c r="I83" s="329"/>
      <c r="J83" s="344"/>
      <c r="K83" s="328">
        <v>1</v>
      </c>
      <c r="L83" s="330">
        <f t="shared" si="6"/>
        <v>29000</v>
      </c>
      <c r="M83" s="342"/>
      <c r="N83" s="343"/>
      <c r="O83" s="285"/>
    </row>
    <row r="84" spans="1:17" x14ac:dyDescent="0.25">
      <c r="A84" s="345" t="s">
        <v>66</v>
      </c>
      <c r="B84" s="345"/>
      <c r="C84" s="346"/>
      <c r="D84" s="345"/>
      <c r="E84" s="345"/>
      <c r="F84" s="346">
        <f>SUM(F76:F83)</f>
        <v>108500</v>
      </c>
      <c r="G84" s="345"/>
      <c r="H84" s="346">
        <f>SUM(H76:H83)</f>
        <v>0</v>
      </c>
      <c r="I84" s="345"/>
      <c r="J84" s="346">
        <f>SUM(J76:J83)</f>
        <v>0</v>
      </c>
      <c r="K84" s="345"/>
      <c r="L84" s="346">
        <f>SUM(L76:L83)</f>
        <v>108500</v>
      </c>
      <c r="M84" s="346"/>
      <c r="N84" s="346">
        <f>L84+H84</f>
        <v>108500</v>
      </c>
      <c r="O84" s="285"/>
    </row>
    <row r="85" spans="1:17" x14ac:dyDescent="0.25">
      <c r="A85" s="1305"/>
      <c r="B85" s="1303"/>
      <c r="C85" s="1426"/>
      <c r="D85" s="1303"/>
      <c r="E85" s="1303"/>
      <c r="F85" s="1426"/>
      <c r="G85" s="1303"/>
      <c r="H85" s="1426"/>
      <c r="I85" s="1303"/>
      <c r="J85" s="1427"/>
      <c r="K85" s="1304"/>
      <c r="L85" s="1427"/>
      <c r="M85" s="1426"/>
      <c r="N85" s="1428"/>
      <c r="O85" s="285"/>
    </row>
    <row r="86" spans="1:17" x14ac:dyDescent="0.25">
      <c r="A86" s="347"/>
      <c r="B86" s="348"/>
      <c r="C86" s="349"/>
      <c r="D86" s="350"/>
      <c r="E86" s="351"/>
      <c r="F86" s="348"/>
      <c r="G86" s="348"/>
      <c r="H86" s="352"/>
      <c r="I86" s="348"/>
      <c r="J86" s="1492" t="s">
        <v>321</v>
      </c>
      <c r="K86" s="1492"/>
      <c r="L86" s="1492"/>
      <c r="M86" s="348"/>
      <c r="N86" s="353"/>
    </row>
    <row r="87" spans="1:17" x14ac:dyDescent="0.25">
      <c r="A87" s="347"/>
      <c r="B87" s="348"/>
      <c r="C87" s="348" t="s">
        <v>67</v>
      </c>
      <c r="D87" s="349"/>
      <c r="E87" s="350"/>
      <c r="F87" s="351"/>
      <c r="G87" s="348"/>
      <c r="H87" s="348"/>
      <c r="I87" s="348"/>
      <c r="J87" s="1493" t="s">
        <v>70</v>
      </c>
      <c r="K87" s="1493"/>
      <c r="L87" s="1493"/>
      <c r="M87" s="348"/>
      <c r="N87" s="353"/>
    </row>
    <row r="88" spans="1:17" x14ac:dyDescent="0.25">
      <c r="A88" s="354"/>
      <c r="B88" s="355"/>
      <c r="C88" s="356"/>
      <c r="D88" s="357"/>
      <c r="E88" s="358"/>
      <c r="F88" s="358"/>
      <c r="G88" s="358"/>
      <c r="H88" s="358"/>
      <c r="I88" s="358"/>
      <c r="J88" s="358"/>
      <c r="K88" s="358"/>
      <c r="L88" s="358"/>
      <c r="M88" s="358"/>
      <c r="N88" s="358"/>
    </row>
    <row r="91" spans="1:17" x14ac:dyDescent="0.25">
      <c r="A91" s="285" t="s">
        <v>0</v>
      </c>
      <c r="B91" s="285"/>
      <c r="C91" s="286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7"/>
    </row>
    <row r="92" spans="1:17" x14ac:dyDescent="0.25">
      <c r="A92" s="1564" t="s">
        <v>4</v>
      </c>
      <c r="B92" s="1564"/>
      <c r="C92" s="1564"/>
      <c r="D92" s="1564"/>
      <c r="E92" s="1564"/>
      <c r="F92" s="1564"/>
      <c r="G92" s="1564"/>
      <c r="H92" s="1564"/>
      <c r="I92" s="1564"/>
      <c r="J92" s="1564"/>
      <c r="K92" s="1564"/>
      <c r="L92" s="1564"/>
      <c r="M92" s="1564"/>
      <c r="N92" s="1564"/>
      <c r="O92" s="1564"/>
      <c r="P92" s="1564"/>
      <c r="Q92" s="1564"/>
    </row>
    <row r="93" spans="1:17" x14ac:dyDescent="0.25">
      <c r="A93" s="1565" t="s">
        <v>269</v>
      </c>
      <c r="B93" s="1565"/>
      <c r="C93" s="1565"/>
      <c r="D93" s="1565"/>
      <c r="E93" s="1565"/>
      <c r="F93" s="1565"/>
      <c r="G93" s="1565"/>
      <c r="H93" s="1565"/>
      <c r="I93" s="1565"/>
      <c r="J93" s="1565"/>
      <c r="K93" s="1565"/>
      <c r="L93" s="1565"/>
      <c r="M93" s="1565"/>
      <c r="N93" s="1565"/>
      <c r="O93" s="1565"/>
      <c r="P93" s="1565"/>
      <c r="Q93" s="1565"/>
    </row>
    <row r="94" spans="1:17" ht="26.25" x14ac:dyDescent="0.25">
      <c r="A94" s="288" t="s">
        <v>270</v>
      </c>
      <c r="B94" s="285"/>
      <c r="C94" s="289"/>
      <c r="D94" s="290"/>
      <c r="E94" s="291"/>
      <c r="F94" s="292"/>
      <c r="G94" s="292"/>
      <c r="H94" s="285"/>
      <c r="I94" s="285"/>
      <c r="J94" s="285"/>
      <c r="K94" s="285"/>
      <c r="L94" s="285"/>
      <c r="M94" s="285"/>
      <c r="N94" s="285"/>
      <c r="O94" s="285"/>
      <c r="P94" s="285"/>
      <c r="Q94" s="287"/>
    </row>
    <row r="95" spans="1:17" x14ac:dyDescent="0.25">
      <c r="A95" s="293" t="s">
        <v>271</v>
      </c>
      <c r="B95" s="293"/>
      <c r="C95" s="289"/>
      <c r="D95" s="290"/>
      <c r="E95" s="291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7"/>
    </row>
    <row r="96" spans="1:17" x14ac:dyDescent="0.25">
      <c r="A96" s="294" t="s">
        <v>272</v>
      </c>
      <c r="B96" s="295"/>
      <c r="C96" s="296"/>
      <c r="D96" s="297"/>
      <c r="E96" s="298"/>
      <c r="F96" s="299" t="s">
        <v>8</v>
      </c>
      <c r="G96" s="300"/>
      <c r="H96" s="300"/>
      <c r="I96" s="300"/>
      <c r="J96" s="300"/>
      <c r="K96" s="300"/>
      <c r="L96" s="301"/>
      <c r="M96" s="302" t="s">
        <v>273</v>
      </c>
      <c r="N96" s="302"/>
      <c r="O96" s="302"/>
      <c r="P96" s="303"/>
      <c r="Q96" s="287"/>
    </row>
    <row r="97" spans="1:17" x14ac:dyDescent="0.25">
      <c r="A97" s="304" t="s">
        <v>331</v>
      </c>
      <c r="B97" s="293"/>
      <c r="C97" s="305"/>
      <c r="D97" s="306"/>
      <c r="E97" s="307"/>
      <c r="F97" s="308" t="s">
        <v>11</v>
      </c>
      <c r="G97" s="308"/>
      <c r="H97" s="308" t="s">
        <v>12</v>
      </c>
      <c r="I97" s="309"/>
      <c r="J97" s="310"/>
      <c r="K97" s="299" t="s">
        <v>13</v>
      </c>
      <c r="L97" s="301"/>
      <c r="M97" s="310" t="s">
        <v>14</v>
      </c>
      <c r="N97" s="310"/>
      <c r="O97" s="310"/>
      <c r="P97" s="309"/>
      <c r="Q97" s="287"/>
    </row>
    <row r="98" spans="1:17" x14ac:dyDescent="0.25">
      <c r="A98" s="311"/>
      <c r="B98" s="294"/>
      <c r="C98" s="312"/>
      <c r="D98" s="313"/>
      <c r="E98" s="314"/>
      <c r="F98" s="294"/>
      <c r="G98" s="294"/>
      <c r="H98" s="1566" t="s">
        <v>15</v>
      </c>
      <c r="I98" s="1567"/>
      <c r="J98" s="1567"/>
      <c r="K98" s="1567"/>
      <c r="L98" s="1567"/>
      <c r="M98" s="1567"/>
      <c r="N98" s="1567"/>
      <c r="O98" s="1567"/>
      <c r="P98" s="1568"/>
      <c r="Q98" s="287"/>
    </row>
    <row r="99" spans="1:17" x14ac:dyDescent="0.25">
      <c r="A99" s="315" t="s">
        <v>16</v>
      </c>
      <c r="B99" s="316" t="s">
        <v>17</v>
      </c>
      <c r="C99" s="317" t="s">
        <v>18</v>
      </c>
      <c r="D99" s="1569" t="s">
        <v>19</v>
      </c>
      <c r="E99" s="1570"/>
      <c r="F99" s="316" t="s">
        <v>20</v>
      </c>
      <c r="G99" s="316"/>
      <c r="H99" s="1566" t="s">
        <v>21</v>
      </c>
      <c r="I99" s="1568"/>
      <c r="J99" s="359"/>
      <c r="K99" s="1566" t="s">
        <v>22</v>
      </c>
      <c r="L99" s="1568"/>
      <c r="M99" s="1566" t="s">
        <v>23</v>
      </c>
      <c r="N99" s="1568"/>
      <c r="O99" s="1566" t="s">
        <v>24</v>
      </c>
      <c r="P99" s="1568"/>
      <c r="Q99" s="287"/>
    </row>
    <row r="100" spans="1:17" x14ac:dyDescent="0.25">
      <c r="A100" s="318"/>
      <c r="B100" s="308"/>
      <c r="C100" s="319"/>
      <c r="D100" s="320"/>
      <c r="E100" s="321"/>
      <c r="F100" s="308"/>
      <c r="G100" s="308"/>
      <c r="H100" s="322" t="s">
        <v>25</v>
      </c>
      <c r="I100" s="323" t="s">
        <v>26</v>
      </c>
      <c r="J100" s="323"/>
      <c r="K100" s="323" t="s">
        <v>25</v>
      </c>
      <c r="L100" s="324" t="s">
        <v>26</v>
      </c>
      <c r="M100" s="322" t="s">
        <v>25</v>
      </c>
      <c r="N100" s="325" t="s">
        <v>27</v>
      </c>
      <c r="O100" s="322" t="s">
        <v>25</v>
      </c>
      <c r="P100" s="322" t="s">
        <v>26</v>
      </c>
      <c r="Q100" s="287"/>
    </row>
    <row r="101" spans="1:17" x14ac:dyDescent="0.25">
      <c r="A101" s="323">
        <v>1</v>
      </c>
      <c r="B101" s="326" t="s">
        <v>332</v>
      </c>
      <c r="C101" s="327">
        <v>200</v>
      </c>
      <c r="D101" s="328">
        <v>400</v>
      </c>
      <c r="E101" s="329" t="s">
        <v>333</v>
      </c>
      <c r="F101" s="330">
        <f>D101*C101</f>
        <v>80000</v>
      </c>
      <c r="G101" s="328">
        <v>50</v>
      </c>
      <c r="H101" s="329" t="s">
        <v>333</v>
      </c>
      <c r="I101" s="360">
        <f>G101*C101</f>
        <v>10000</v>
      </c>
      <c r="J101" s="330"/>
      <c r="K101" s="361">
        <v>150</v>
      </c>
      <c r="L101" s="342">
        <f xml:space="preserve"> C101*C101</f>
        <v>40000</v>
      </c>
      <c r="M101" s="343">
        <v>100</v>
      </c>
      <c r="N101" s="362">
        <f>M101*C101</f>
        <v>20000</v>
      </c>
      <c r="O101" s="331">
        <v>100</v>
      </c>
      <c r="P101" s="363">
        <v>20000</v>
      </c>
    </row>
    <row r="102" spans="1:17" x14ac:dyDescent="0.25">
      <c r="A102" s="323">
        <v>2</v>
      </c>
      <c r="B102" s="326" t="s">
        <v>334</v>
      </c>
      <c r="C102" s="327">
        <v>100</v>
      </c>
      <c r="D102" s="328">
        <v>400</v>
      </c>
      <c r="E102" s="329" t="s">
        <v>333</v>
      </c>
      <c r="F102" s="330">
        <f>D102*C102</f>
        <v>40000</v>
      </c>
      <c r="G102" s="328">
        <v>30</v>
      </c>
      <c r="H102" s="329" t="s">
        <v>333</v>
      </c>
      <c r="I102" s="360">
        <f>G102*C102</f>
        <v>3000</v>
      </c>
      <c r="J102" s="330"/>
      <c r="K102" s="361">
        <v>100</v>
      </c>
      <c r="L102" s="364">
        <f>C102*K102</f>
        <v>10000</v>
      </c>
      <c r="M102" s="343">
        <v>100</v>
      </c>
      <c r="N102" s="362">
        <f>M102*C102</f>
        <v>10000</v>
      </c>
      <c r="O102" s="331">
        <v>70</v>
      </c>
      <c r="P102" s="331">
        <f>O102*C102</f>
        <v>7000</v>
      </c>
    </row>
    <row r="103" spans="1:17" x14ac:dyDescent="0.25">
      <c r="A103" s="345" t="s">
        <v>66</v>
      </c>
      <c r="B103" s="345"/>
      <c r="C103" s="345"/>
      <c r="D103" s="345"/>
      <c r="E103" s="345"/>
      <c r="F103" s="346">
        <f>SUM(F101:F102)</f>
        <v>120000</v>
      </c>
      <c r="G103" s="346"/>
      <c r="H103" s="345"/>
      <c r="I103" s="346">
        <f>SUM(I101:I102)</f>
        <v>13000</v>
      </c>
      <c r="J103" s="346"/>
      <c r="K103" s="345"/>
      <c r="L103" s="346">
        <f>SUM(L101:L102)</f>
        <v>50000</v>
      </c>
      <c r="M103" s="345"/>
      <c r="N103" s="346">
        <f>SUM(N101:N102)</f>
        <v>30000</v>
      </c>
      <c r="O103" s="346"/>
      <c r="P103" s="346">
        <f>SUM(P101:P102)</f>
        <v>27000</v>
      </c>
      <c r="Q103" s="285"/>
    </row>
    <row r="104" spans="1:17" x14ac:dyDescent="0.25">
      <c r="A104" s="1305"/>
      <c r="B104" s="1303"/>
      <c r="C104" s="1303"/>
      <c r="D104" s="1303"/>
      <c r="E104" s="1303"/>
      <c r="F104" s="1426"/>
      <c r="G104" s="1426"/>
      <c r="H104" s="1303"/>
      <c r="I104" s="1426"/>
      <c r="J104" s="1426"/>
      <c r="K104" s="1303"/>
      <c r="L104" s="1427"/>
      <c r="M104" s="1304"/>
      <c r="N104" s="1427"/>
      <c r="O104" s="1426"/>
      <c r="P104" s="1428"/>
      <c r="Q104" s="285"/>
    </row>
    <row r="105" spans="1:17" x14ac:dyDescent="0.25">
      <c r="A105" s="347"/>
      <c r="B105" s="348"/>
      <c r="C105" s="349"/>
      <c r="D105" s="350"/>
      <c r="E105" s="351"/>
      <c r="F105" s="348"/>
      <c r="G105" s="348"/>
      <c r="H105" s="348"/>
      <c r="I105" s="352"/>
      <c r="J105" s="352"/>
      <c r="K105" s="348"/>
      <c r="L105" s="1492" t="s">
        <v>321</v>
      </c>
      <c r="M105" s="1492"/>
      <c r="N105" s="1492"/>
      <c r="O105" s="348"/>
      <c r="P105" s="353"/>
    </row>
    <row r="106" spans="1:17" x14ac:dyDescent="0.25">
      <c r="A106" s="347"/>
      <c r="B106" s="348"/>
      <c r="C106" s="348" t="s">
        <v>67</v>
      </c>
      <c r="D106" s="349"/>
      <c r="E106" s="350"/>
      <c r="F106" s="351"/>
      <c r="G106" s="351"/>
      <c r="H106" s="348"/>
      <c r="I106" s="348"/>
      <c r="J106" s="348"/>
      <c r="K106" s="348"/>
      <c r="L106" s="1493" t="s">
        <v>70</v>
      </c>
      <c r="M106" s="1493"/>
      <c r="N106" s="1493"/>
      <c r="O106" s="348"/>
      <c r="P106" s="353"/>
    </row>
    <row r="107" spans="1:17" x14ac:dyDescent="0.25">
      <c r="A107" s="354"/>
      <c r="B107" s="355"/>
      <c r="C107" s="356"/>
      <c r="D107" s="357"/>
      <c r="E107" s="358"/>
      <c r="F107" s="358"/>
      <c r="G107" s="358"/>
      <c r="H107" s="358"/>
      <c r="I107" s="358"/>
      <c r="J107" s="358"/>
      <c r="K107" s="358"/>
      <c r="L107" s="358"/>
      <c r="M107" s="358"/>
      <c r="N107" s="358"/>
      <c r="O107" s="358"/>
      <c r="P107" s="358"/>
    </row>
    <row r="110" spans="1:17" x14ac:dyDescent="0.25">
      <c r="A110" s="285" t="s">
        <v>0</v>
      </c>
      <c r="B110" s="285"/>
      <c r="C110" s="286"/>
      <c r="D110" s="285"/>
      <c r="E110" s="285"/>
      <c r="F110" s="285"/>
      <c r="G110" s="285"/>
      <c r="H110" s="285"/>
      <c r="I110" s="285"/>
      <c r="J110" s="285"/>
      <c r="K110" s="285"/>
      <c r="L110" s="285"/>
      <c r="M110" s="285"/>
      <c r="N110" s="285"/>
      <c r="O110" s="287"/>
    </row>
    <row r="111" spans="1:17" x14ac:dyDescent="0.25">
      <c r="A111" s="1564" t="s">
        <v>4</v>
      </c>
      <c r="B111" s="1564"/>
      <c r="C111" s="1564"/>
      <c r="D111" s="1564"/>
      <c r="E111" s="1564"/>
      <c r="F111" s="1564"/>
      <c r="G111" s="1564"/>
      <c r="H111" s="1564"/>
      <c r="I111" s="1564"/>
      <c r="J111" s="1564"/>
      <c r="K111" s="1564"/>
      <c r="L111" s="1564"/>
      <c r="M111" s="1564"/>
      <c r="N111" s="1564"/>
      <c r="O111" s="1564"/>
    </row>
    <row r="112" spans="1:17" x14ac:dyDescent="0.25">
      <c r="A112" s="1565" t="s">
        <v>269</v>
      </c>
      <c r="B112" s="1565"/>
      <c r="C112" s="1565"/>
      <c r="D112" s="1565"/>
      <c r="E112" s="1565"/>
      <c r="F112" s="1565"/>
      <c r="G112" s="1565"/>
      <c r="H112" s="1565"/>
      <c r="I112" s="1565"/>
      <c r="J112" s="1565"/>
      <c r="K112" s="1565"/>
      <c r="L112" s="1565"/>
      <c r="M112" s="1565"/>
      <c r="N112" s="1565"/>
      <c r="O112" s="1565"/>
    </row>
    <row r="113" spans="1:15" ht="26.25" x14ac:dyDescent="0.25">
      <c r="A113" s="288" t="s">
        <v>270</v>
      </c>
      <c r="B113" s="285"/>
      <c r="C113" s="289"/>
      <c r="D113" s="290"/>
      <c r="E113" s="291"/>
      <c r="F113" s="292"/>
      <c r="G113" s="285"/>
      <c r="H113" s="285"/>
      <c r="I113" s="285"/>
      <c r="J113" s="285"/>
      <c r="K113" s="285"/>
      <c r="L113" s="285"/>
      <c r="M113" s="285"/>
      <c r="N113" s="285"/>
      <c r="O113" s="287"/>
    </row>
    <row r="114" spans="1:15" x14ac:dyDescent="0.25">
      <c r="A114" s="293" t="s">
        <v>271</v>
      </c>
      <c r="B114" s="293"/>
      <c r="C114" s="289"/>
      <c r="D114" s="290"/>
      <c r="E114" s="291"/>
      <c r="F114" s="285"/>
      <c r="G114" s="285"/>
      <c r="H114" s="285"/>
      <c r="I114" s="285"/>
      <c r="J114" s="285"/>
      <c r="K114" s="285"/>
      <c r="L114" s="285"/>
      <c r="M114" s="285"/>
      <c r="N114" s="285"/>
      <c r="O114" s="287"/>
    </row>
    <row r="115" spans="1:15" x14ac:dyDescent="0.25">
      <c r="A115" s="294" t="s">
        <v>272</v>
      </c>
      <c r="B115" s="295"/>
      <c r="C115" s="296"/>
      <c r="D115" s="297"/>
      <c r="E115" s="298"/>
      <c r="F115" s="299" t="s">
        <v>8</v>
      </c>
      <c r="G115" s="300"/>
      <c r="H115" s="300"/>
      <c r="I115" s="300"/>
      <c r="J115" s="301"/>
      <c r="K115" s="302" t="s">
        <v>273</v>
      </c>
      <c r="L115" s="302"/>
      <c r="M115" s="302"/>
      <c r="N115" s="303"/>
      <c r="O115" s="287"/>
    </row>
    <row r="116" spans="1:15" x14ac:dyDescent="0.25">
      <c r="A116" s="304" t="s">
        <v>322</v>
      </c>
      <c r="B116" s="293"/>
      <c r="C116" s="305"/>
      <c r="D116" s="306"/>
      <c r="E116" s="307"/>
      <c r="F116" s="308" t="s">
        <v>11</v>
      </c>
      <c r="G116" s="308" t="s">
        <v>12</v>
      </c>
      <c r="H116" s="309"/>
      <c r="I116" s="299" t="s">
        <v>13</v>
      </c>
      <c r="J116" s="301"/>
      <c r="K116" s="310" t="s">
        <v>14</v>
      </c>
      <c r="L116" s="310"/>
      <c r="M116" s="310"/>
      <c r="N116" s="309"/>
      <c r="O116" s="287"/>
    </row>
    <row r="117" spans="1:15" x14ac:dyDescent="0.25">
      <c r="A117" s="311"/>
      <c r="B117" s="294"/>
      <c r="C117" s="312"/>
      <c r="D117" s="313"/>
      <c r="E117" s="314"/>
      <c r="F117" s="294"/>
      <c r="G117" s="1566" t="s">
        <v>15</v>
      </c>
      <c r="H117" s="1567"/>
      <c r="I117" s="1567"/>
      <c r="J117" s="1567"/>
      <c r="K117" s="1567"/>
      <c r="L117" s="1567"/>
      <c r="M117" s="1567"/>
      <c r="N117" s="1568"/>
      <c r="O117" s="287"/>
    </row>
    <row r="118" spans="1:15" x14ac:dyDescent="0.25">
      <c r="A118" s="315" t="s">
        <v>16</v>
      </c>
      <c r="B118" s="316" t="s">
        <v>17</v>
      </c>
      <c r="C118" s="317" t="s">
        <v>18</v>
      </c>
      <c r="D118" s="1569" t="s">
        <v>19</v>
      </c>
      <c r="E118" s="1570"/>
      <c r="F118" s="316" t="s">
        <v>20</v>
      </c>
      <c r="G118" s="1566" t="s">
        <v>21</v>
      </c>
      <c r="H118" s="1568"/>
      <c r="I118" s="1566" t="s">
        <v>22</v>
      </c>
      <c r="J118" s="1568"/>
      <c r="K118" s="1566" t="s">
        <v>23</v>
      </c>
      <c r="L118" s="1568"/>
      <c r="M118" s="1566" t="s">
        <v>24</v>
      </c>
      <c r="N118" s="1568"/>
      <c r="O118" s="287"/>
    </row>
    <row r="119" spans="1:15" x14ac:dyDescent="0.25">
      <c r="A119" s="318"/>
      <c r="B119" s="308"/>
      <c r="C119" s="319"/>
      <c r="D119" s="320"/>
      <c r="E119" s="321"/>
      <c r="F119" s="308"/>
      <c r="G119" s="322" t="s">
        <v>25</v>
      </c>
      <c r="H119" s="323" t="s">
        <v>26</v>
      </c>
      <c r="I119" s="323" t="s">
        <v>25</v>
      </c>
      <c r="J119" s="324" t="s">
        <v>26</v>
      </c>
      <c r="K119" s="322" t="s">
        <v>25</v>
      </c>
      <c r="L119" s="325" t="s">
        <v>27</v>
      </c>
      <c r="M119" s="322" t="s">
        <v>25</v>
      </c>
      <c r="N119" s="322" t="s">
        <v>26</v>
      </c>
      <c r="O119" s="287"/>
    </row>
    <row r="120" spans="1:15" x14ac:dyDescent="0.25">
      <c r="A120" s="323">
        <v>1</v>
      </c>
      <c r="B120" s="326" t="s">
        <v>335</v>
      </c>
      <c r="C120" s="327">
        <v>63.25</v>
      </c>
      <c r="D120" s="328">
        <v>200</v>
      </c>
      <c r="E120" s="329" t="s">
        <v>336</v>
      </c>
      <c r="F120" s="330">
        <f>D120*C120</f>
        <v>12650</v>
      </c>
      <c r="G120" s="342">
        <v>50</v>
      </c>
      <c r="H120" s="343">
        <v>3162.5</v>
      </c>
      <c r="I120" s="343">
        <v>50</v>
      </c>
      <c r="J120" s="344">
        <f>C120*G120</f>
        <v>3162.5</v>
      </c>
      <c r="K120" s="342">
        <v>50</v>
      </c>
      <c r="L120" s="343">
        <v>3162.5</v>
      </c>
      <c r="M120" s="342">
        <v>50</v>
      </c>
      <c r="N120" s="343">
        <v>3162.5</v>
      </c>
      <c r="O120" s="285"/>
    </row>
    <row r="121" spans="1:15" x14ac:dyDescent="0.25">
      <c r="A121" s="345" t="s">
        <v>66</v>
      </c>
      <c r="B121" s="345"/>
      <c r="C121" s="345"/>
      <c r="D121" s="345"/>
      <c r="E121" s="345"/>
      <c r="F121" s="346">
        <f>SUM(F120:F120)</f>
        <v>12650</v>
      </c>
      <c r="G121" s="345"/>
      <c r="H121" s="346">
        <f>SUM(H120:H120)</f>
        <v>3162.5</v>
      </c>
      <c r="I121" s="345"/>
      <c r="J121" s="346">
        <f>SUM(J120:J120)</f>
        <v>3162.5</v>
      </c>
      <c r="K121" s="345"/>
      <c r="L121" s="346">
        <f>SUM(L120:L120)</f>
        <v>3162.5</v>
      </c>
      <c r="M121" s="346"/>
      <c r="N121" s="346">
        <f>L121+H121</f>
        <v>6325</v>
      </c>
      <c r="O121" s="285"/>
    </row>
    <row r="122" spans="1:15" x14ac:dyDescent="0.25">
      <c r="A122" s="1305"/>
      <c r="B122" s="1303"/>
      <c r="C122" s="1303"/>
      <c r="D122" s="1303"/>
      <c r="E122" s="1303"/>
      <c r="F122" s="1426"/>
      <c r="G122" s="1303"/>
      <c r="H122" s="1426"/>
      <c r="I122" s="1303"/>
      <c r="J122" s="1427"/>
      <c r="K122" s="1304"/>
      <c r="L122" s="1427"/>
      <c r="M122" s="1426"/>
      <c r="N122" s="1428"/>
      <c r="O122" s="285"/>
    </row>
    <row r="123" spans="1:15" x14ac:dyDescent="0.25">
      <c r="A123" s="1305"/>
      <c r="B123" s="1303"/>
      <c r="C123" s="1303"/>
      <c r="D123" s="1303"/>
      <c r="E123" s="1303"/>
      <c r="F123" s="1426"/>
      <c r="G123" s="1303"/>
      <c r="H123" s="1426"/>
      <c r="I123" s="1303"/>
      <c r="J123" s="1427"/>
      <c r="K123" s="1304"/>
      <c r="L123" s="1427"/>
      <c r="M123" s="1426"/>
      <c r="N123" s="1428"/>
      <c r="O123" s="285"/>
    </row>
    <row r="124" spans="1:15" x14ac:dyDescent="0.25">
      <c r="A124" s="347"/>
      <c r="B124" s="348"/>
      <c r="C124" s="349"/>
      <c r="D124" s="350"/>
      <c r="E124" s="351"/>
      <c r="F124" s="348"/>
      <c r="G124" s="348"/>
      <c r="H124" s="352"/>
      <c r="I124" s="348"/>
      <c r="J124" s="1492" t="s">
        <v>321</v>
      </c>
      <c r="K124" s="1492"/>
      <c r="L124" s="1492"/>
      <c r="M124" s="348"/>
      <c r="N124" s="353"/>
    </row>
    <row r="125" spans="1:15" x14ac:dyDescent="0.25">
      <c r="A125" s="347"/>
      <c r="B125" s="348"/>
      <c r="C125" s="348" t="s">
        <v>67</v>
      </c>
      <c r="D125" s="349"/>
      <c r="E125" s="350"/>
      <c r="F125" s="351"/>
      <c r="G125" s="348"/>
      <c r="H125" s="348"/>
      <c r="I125" s="348"/>
      <c r="J125" s="1493" t="s">
        <v>70</v>
      </c>
      <c r="K125" s="1493"/>
      <c r="L125" s="1493"/>
      <c r="M125" s="348"/>
      <c r="N125" s="353"/>
    </row>
    <row r="126" spans="1:15" x14ac:dyDescent="0.25">
      <c r="A126" s="354"/>
      <c r="B126" s="355"/>
      <c r="C126" s="356"/>
      <c r="D126" s="357"/>
      <c r="E126" s="358"/>
      <c r="F126" s="358"/>
      <c r="G126" s="358"/>
      <c r="H126" s="358"/>
      <c r="I126" s="358"/>
      <c r="J126" s="358"/>
      <c r="K126" s="358"/>
      <c r="L126" s="358"/>
      <c r="M126" s="358"/>
      <c r="N126" s="358"/>
    </row>
  </sheetData>
  <sheetProtection algorithmName="SHA-512" hashValue="dFfawpDokmfUKWVyhcIROQlzqv72HaahrVzqbr84NE3baz8fXkCmvpaSMWhQfA+7KevguL7c4KGycBU3jmwjuA==" saltValue="dStB21P8g3DVfV21XMTdAA==" spinCount="100000" sheet="1" objects="1" scenarios="1" selectLockedCells="1" selectUnlockedCells="1"/>
  <mergeCells count="40">
    <mergeCell ref="J124:L124"/>
    <mergeCell ref="J125:L125"/>
    <mergeCell ref="L105:N105"/>
    <mergeCell ref="L106:N106"/>
    <mergeCell ref="A111:O111"/>
    <mergeCell ref="A112:O112"/>
    <mergeCell ref="G117:N117"/>
    <mergeCell ref="D118:E118"/>
    <mergeCell ref="G118:H118"/>
    <mergeCell ref="I118:J118"/>
    <mergeCell ref="K118:L118"/>
    <mergeCell ref="M118:N118"/>
    <mergeCell ref="J86:L86"/>
    <mergeCell ref="J87:L87"/>
    <mergeCell ref="A92:Q92"/>
    <mergeCell ref="A93:Q93"/>
    <mergeCell ref="H98:P98"/>
    <mergeCell ref="D99:E99"/>
    <mergeCell ref="H99:I99"/>
    <mergeCell ref="K99:L99"/>
    <mergeCell ref="M99:N99"/>
    <mergeCell ref="O99:P99"/>
    <mergeCell ref="J61:L61"/>
    <mergeCell ref="J62:L62"/>
    <mergeCell ref="A67:O67"/>
    <mergeCell ref="A68:O68"/>
    <mergeCell ref="G73:N73"/>
    <mergeCell ref="D74:E74"/>
    <mergeCell ref="G74:H74"/>
    <mergeCell ref="I74:J74"/>
    <mergeCell ref="K74:L74"/>
    <mergeCell ref="M74:N74"/>
    <mergeCell ref="A2:O2"/>
    <mergeCell ref="A3:O3"/>
    <mergeCell ref="G8:N8"/>
    <mergeCell ref="D9:E9"/>
    <mergeCell ref="G9:H9"/>
    <mergeCell ref="I9:J9"/>
    <mergeCell ref="K9:L9"/>
    <mergeCell ref="M9:N9"/>
  </mergeCells>
  <pageMargins left="0.7" right="0.7" top="0.75" bottom="0.75" header="0.3" footer="0.3"/>
  <pageSetup paperSize="5" orientation="landscape" horizontalDpi="300" verticalDpi="3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"/>
  <sheetViews>
    <sheetView topLeftCell="A83" workbookViewId="0">
      <selection activeCell="K49" sqref="K49:M49"/>
    </sheetView>
  </sheetViews>
  <sheetFormatPr defaultRowHeight="15" x14ac:dyDescent="0.25"/>
  <cols>
    <col min="2" max="2" width="28.140625" customWidth="1"/>
    <col min="3" max="3" width="10" customWidth="1"/>
    <col min="6" max="6" width="11.140625" customWidth="1"/>
    <col min="8" max="8" width="8.7109375" customWidth="1"/>
    <col min="9" max="9" width="10.28515625" customWidth="1"/>
    <col min="11" max="11" width="10.28515625" bestFit="1" customWidth="1"/>
    <col min="12" max="12" width="7.28515625" customWidth="1"/>
    <col min="13" max="13" width="10.42578125" customWidth="1"/>
    <col min="259" max="259" width="32.5703125" customWidth="1"/>
    <col min="260" max="260" width="10" customWidth="1"/>
    <col min="263" max="263" width="11.140625" customWidth="1"/>
    <col min="265" max="265" width="10.28515625" bestFit="1" customWidth="1"/>
    <col min="267" max="267" width="10.28515625" bestFit="1" customWidth="1"/>
    <col min="515" max="515" width="32.5703125" customWidth="1"/>
    <col min="516" max="516" width="10" customWidth="1"/>
    <col min="519" max="519" width="11.140625" customWidth="1"/>
    <col min="521" max="521" width="10.28515625" bestFit="1" customWidth="1"/>
    <col min="523" max="523" width="10.28515625" bestFit="1" customWidth="1"/>
    <col min="771" max="771" width="32.5703125" customWidth="1"/>
    <col min="772" max="772" width="10" customWidth="1"/>
    <col min="775" max="775" width="11.140625" customWidth="1"/>
    <col min="777" max="777" width="10.28515625" bestFit="1" customWidth="1"/>
    <col min="779" max="779" width="10.28515625" bestFit="1" customWidth="1"/>
    <col min="1027" max="1027" width="32.5703125" customWidth="1"/>
    <col min="1028" max="1028" width="10" customWidth="1"/>
    <col min="1031" max="1031" width="11.140625" customWidth="1"/>
    <col min="1033" max="1033" width="10.28515625" bestFit="1" customWidth="1"/>
    <col min="1035" max="1035" width="10.28515625" bestFit="1" customWidth="1"/>
    <col min="1283" max="1283" width="32.5703125" customWidth="1"/>
    <col min="1284" max="1284" width="10" customWidth="1"/>
    <col min="1287" max="1287" width="11.140625" customWidth="1"/>
    <col min="1289" max="1289" width="10.28515625" bestFit="1" customWidth="1"/>
    <col min="1291" max="1291" width="10.28515625" bestFit="1" customWidth="1"/>
    <col min="1539" max="1539" width="32.5703125" customWidth="1"/>
    <col min="1540" max="1540" width="10" customWidth="1"/>
    <col min="1543" max="1543" width="11.140625" customWidth="1"/>
    <col min="1545" max="1545" width="10.28515625" bestFit="1" customWidth="1"/>
    <col min="1547" max="1547" width="10.28515625" bestFit="1" customWidth="1"/>
    <col min="1795" max="1795" width="32.5703125" customWidth="1"/>
    <col min="1796" max="1796" width="10" customWidth="1"/>
    <col min="1799" max="1799" width="11.140625" customWidth="1"/>
    <col min="1801" max="1801" width="10.28515625" bestFit="1" customWidth="1"/>
    <col min="1803" max="1803" width="10.28515625" bestFit="1" customWidth="1"/>
    <col min="2051" max="2051" width="32.5703125" customWidth="1"/>
    <col min="2052" max="2052" width="10" customWidth="1"/>
    <col min="2055" max="2055" width="11.140625" customWidth="1"/>
    <col min="2057" max="2057" width="10.28515625" bestFit="1" customWidth="1"/>
    <col min="2059" max="2059" width="10.28515625" bestFit="1" customWidth="1"/>
    <col min="2307" max="2307" width="32.5703125" customWidth="1"/>
    <col min="2308" max="2308" width="10" customWidth="1"/>
    <col min="2311" max="2311" width="11.140625" customWidth="1"/>
    <col min="2313" max="2313" width="10.28515625" bestFit="1" customWidth="1"/>
    <col min="2315" max="2315" width="10.28515625" bestFit="1" customWidth="1"/>
    <col min="2563" max="2563" width="32.5703125" customWidth="1"/>
    <col min="2564" max="2564" width="10" customWidth="1"/>
    <col min="2567" max="2567" width="11.140625" customWidth="1"/>
    <col min="2569" max="2569" width="10.28515625" bestFit="1" customWidth="1"/>
    <col min="2571" max="2571" width="10.28515625" bestFit="1" customWidth="1"/>
    <col min="2819" max="2819" width="32.5703125" customWidth="1"/>
    <col min="2820" max="2820" width="10" customWidth="1"/>
    <col min="2823" max="2823" width="11.140625" customWidth="1"/>
    <col min="2825" max="2825" width="10.28515625" bestFit="1" customWidth="1"/>
    <col min="2827" max="2827" width="10.28515625" bestFit="1" customWidth="1"/>
    <col min="3075" max="3075" width="32.5703125" customWidth="1"/>
    <col min="3076" max="3076" width="10" customWidth="1"/>
    <col min="3079" max="3079" width="11.140625" customWidth="1"/>
    <col min="3081" max="3081" width="10.28515625" bestFit="1" customWidth="1"/>
    <col min="3083" max="3083" width="10.28515625" bestFit="1" customWidth="1"/>
    <col min="3331" max="3331" width="32.5703125" customWidth="1"/>
    <col min="3332" max="3332" width="10" customWidth="1"/>
    <col min="3335" max="3335" width="11.140625" customWidth="1"/>
    <col min="3337" max="3337" width="10.28515625" bestFit="1" customWidth="1"/>
    <col min="3339" max="3339" width="10.28515625" bestFit="1" customWidth="1"/>
    <col min="3587" max="3587" width="32.5703125" customWidth="1"/>
    <col min="3588" max="3588" width="10" customWidth="1"/>
    <col min="3591" max="3591" width="11.140625" customWidth="1"/>
    <col min="3593" max="3593" width="10.28515625" bestFit="1" customWidth="1"/>
    <col min="3595" max="3595" width="10.28515625" bestFit="1" customWidth="1"/>
    <col min="3843" max="3843" width="32.5703125" customWidth="1"/>
    <col min="3844" max="3844" width="10" customWidth="1"/>
    <col min="3847" max="3847" width="11.140625" customWidth="1"/>
    <col min="3849" max="3849" width="10.28515625" bestFit="1" customWidth="1"/>
    <col min="3851" max="3851" width="10.28515625" bestFit="1" customWidth="1"/>
    <col min="4099" max="4099" width="32.5703125" customWidth="1"/>
    <col min="4100" max="4100" width="10" customWidth="1"/>
    <col min="4103" max="4103" width="11.140625" customWidth="1"/>
    <col min="4105" max="4105" width="10.28515625" bestFit="1" customWidth="1"/>
    <col min="4107" max="4107" width="10.28515625" bestFit="1" customWidth="1"/>
    <col min="4355" max="4355" width="32.5703125" customWidth="1"/>
    <col min="4356" max="4356" width="10" customWidth="1"/>
    <col min="4359" max="4359" width="11.140625" customWidth="1"/>
    <col min="4361" max="4361" width="10.28515625" bestFit="1" customWidth="1"/>
    <col min="4363" max="4363" width="10.28515625" bestFit="1" customWidth="1"/>
    <col min="4611" max="4611" width="32.5703125" customWidth="1"/>
    <col min="4612" max="4612" width="10" customWidth="1"/>
    <col min="4615" max="4615" width="11.140625" customWidth="1"/>
    <col min="4617" max="4617" width="10.28515625" bestFit="1" customWidth="1"/>
    <col min="4619" max="4619" width="10.28515625" bestFit="1" customWidth="1"/>
    <col min="4867" max="4867" width="32.5703125" customWidth="1"/>
    <col min="4868" max="4868" width="10" customWidth="1"/>
    <col min="4871" max="4871" width="11.140625" customWidth="1"/>
    <col min="4873" max="4873" width="10.28515625" bestFit="1" customWidth="1"/>
    <col min="4875" max="4875" width="10.28515625" bestFit="1" customWidth="1"/>
    <col min="5123" max="5123" width="32.5703125" customWidth="1"/>
    <col min="5124" max="5124" width="10" customWidth="1"/>
    <col min="5127" max="5127" width="11.140625" customWidth="1"/>
    <col min="5129" max="5129" width="10.28515625" bestFit="1" customWidth="1"/>
    <col min="5131" max="5131" width="10.28515625" bestFit="1" customWidth="1"/>
    <col min="5379" max="5379" width="32.5703125" customWidth="1"/>
    <col min="5380" max="5380" width="10" customWidth="1"/>
    <col min="5383" max="5383" width="11.140625" customWidth="1"/>
    <col min="5385" max="5385" width="10.28515625" bestFit="1" customWidth="1"/>
    <col min="5387" max="5387" width="10.28515625" bestFit="1" customWidth="1"/>
    <col min="5635" max="5635" width="32.5703125" customWidth="1"/>
    <col min="5636" max="5636" width="10" customWidth="1"/>
    <col min="5639" max="5639" width="11.140625" customWidth="1"/>
    <col min="5641" max="5641" width="10.28515625" bestFit="1" customWidth="1"/>
    <col min="5643" max="5643" width="10.28515625" bestFit="1" customWidth="1"/>
    <col min="5891" max="5891" width="32.5703125" customWidth="1"/>
    <col min="5892" max="5892" width="10" customWidth="1"/>
    <col min="5895" max="5895" width="11.140625" customWidth="1"/>
    <col min="5897" max="5897" width="10.28515625" bestFit="1" customWidth="1"/>
    <col min="5899" max="5899" width="10.28515625" bestFit="1" customWidth="1"/>
    <col min="6147" max="6147" width="32.5703125" customWidth="1"/>
    <col min="6148" max="6148" width="10" customWidth="1"/>
    <col min="6151" max="6151" width="11.140625" customWidth="1"/>
    <col min="6153" max="6153" width="10.28515625" bestFit="1" customWidth="1"/>
    <col min="6155" max="6155" width="10.28515625" bestFit="1" customWidth="1"/>
    <col min="6403" max="6403" width="32.5703125" customWidth="1"/>
    <col min="6404" max="6404" width="10" customWidth="1"/>
    <col min="6407" max="6407" width="11.140625" customWidth="1"/>
    <col min="6409" max="6409" width="10.28515625" bestFit="1" customWidth="1"/>
    <col min="6411" max="6411" width="10.28515625" bestFit="1" customWidth="1"/>
    <col min="6659" max="6659" width="32.5703125" customWidth="1"/>
    <col min="6660" max="6660" width="10" customWidth="1"/>
    <col min="6663" max="6663" width="11.140625" customWidth="1"/>
    <col min="6665" max="6665" width="10.28515625" bestFit="1" customWidth="1"/>
    <col min="6667" max="6667" width="10.28515625" bestFit="1" customWidth="1"/>
    <col min="6915" max="6915" width="32.5703125" customWidth="1"/>
    <col min="6916" max="6916" width="10" customWidth="1"/>
    <col min="6919" max="6919" width="11.140625" customWidth="1"/>
    <col min="6921" max="6921" width="10.28515625" bestFit="1" customWidth="1"/>
    <col min="6923" max="6923" width="10.28515625" bestFit="1" customWidth="1"/>
    <col min="7171" max="7171" width="32.5703125" customWidth="1"/>
    <col min="7172" max="7172" width="10" customWidth="1"/>
    <col min="7175" max="7175" width="11.140625" customWidth="1"/>
    <col min="7177" max="7177" width="10.28515625" bestFit="1" customWidth="1"/>
    <col min="7179" max="7179" width="10.28515625" bestFit="1" customWidth="1"/>
    <col min="7427" max="7427" width="32.5703125" customWidth="1"/>
    <col min="7428" max="7428" width="10" customWidth="1"/>
    <col min="7431" max="7431" width="11.140625" customWidth="1"/>
    <col min="7433" max="7433" width="10.28515625" bestFit="1" customWidth="1"/>
    <col min="7435" max="7435" width="10.28515625" bestFit="1" customWidth="1"/>
    <col min="7683" max="7683" width="32.5703125" customWidth="1"/>
    <col min="7684" max="7684" width="10" customWidth="1"/>
    <col min="7687" max="7687" width="11.140625" customWidth="1"/>
    <col min="7689" max="7689" width="10.28515625" bestFit="1" customWidth="1"/>
    <col min="7691" max="7691" width="10.28515625" bestFit="1" customWidth="1"/>
    <col min="7939" max="7939" width="32.5703125" customWidth="1"/>
    <col min="7940" max="7940" width="10" customWidth="1"/>
    <col min="7943" max="7943" width="11.140625" customWidth="1"/>
    <col min="7945" max="7945" width="10.28515625" bestFit="1" customWidth="1"/>
    <col min="7947" max="7947" width="10.28515625" bestFit="1" customWidth="1"/>
    <col min="8195" max="8195" width="32.5703125" customWidth="1"/>
    <col min="8196" max="8196" width="10" customWidth="1"/>
    <col min="8199" max="8199" width="11.140625" customWidth="1"/>
    <col min="8201" max="8201" width="10.28515625" bestFit="1" customWidth="1"/>
    <col min="8203" max="8203" width="10.28515625" bestFit="1" customWidth="1"/>
    <col min="8451" max="8451" width="32.5703125" customWidth="1"/>
    <col min="8452" max="8452" width="10" customWidth="1"/>
    <col min="8455" max="8455" width="11.140625" customWidth="1"/>
    <col min="8457" max="8457" width="10.28515625" bestFit="1" customWidth="1"/>
    <col min="8459" max="8459" width="10.28515625" bestFit="1" customWidth="1"/>
    <col min="8707" max="8707" width="32.5703125" customWidth="1"/>
    <col min="8708" max="8708" width="10" customWidth="1"/>
    <col min="8711" max="8711" width="11.140625" customWidth="1"/>
    <col min="8713" max="8713" width="10.28515625" bestFit="1" customWidth="1"/>
    <col min="8715" max="8715" width="10.28515625" bestFit="1" customWidth="1"/>
    <col min="8963" max="8963" width="32.5703125" customWidth="1"/>
    <col min="8964" max="8964" width="10" customWidth="1"/>
    <col min="8967" max="8967" width="11.140625" customWidth="1"/>
    <col min="8969" max="8969" width="10.28515625" bestFit="1" customWidth="1"/>
    <col min="8971" max="8971" width="10.28515625" bestFit="1" customWidth="1"/>
    <col min="9219" max="9219" width="32.5703125" customWidth="1"/>
    <col min="9220" max="9220" width="10" customWidth="1"/>
    <col min="9223" max="9223" width="11.140625" customWidth="1"/>
    <col min="9225" max="9225" width="10.28515625" bestFit="1" customWidth="1"/>
    <col min="9227" max="9227" width="10.28515625" bestFit="1" customWidth="1"/>
    <col min="9475" max="9475" width="32.5703125" customWidth="1"/>
    <col min="9476" max="9476" width="10" customWidth="1"/>
    <col min="9479" max="9479" width="11.140625" customWidth="1"/>
    <col min="9481" max="9481" width="10.28515625" bestFit="1" customWidth="1"/>
    <col min="9483" max="9483" width="10.28515625" bestFit="1" customWidth="1"/>
    <col min="9731" max="9731" width="32.5703125" customWidth="1"/>
    <col min="9732" max="9732" width="10" customWidth="1"/>
    <col min="9735" max="9735" width="11.140625" customWidth="1"/>
    <col min="9737" max="9737" width="10.28515625" bestFit="1" customWidth="1"/>
    <col min="9739" max="9739" width="10.28515625" bestFit="1" customWidth="1"/>
    <col min="9987" max="9987" width="32.5703125" customWidth="1"/>
    <col min="9988" max="9988" width="10" customWidth="1"/>
    <col min="9991" max="9991" width="11.140625" customWidth="1"/>
    <col min="9993" max="9993" width="10.28515625" bestFit="1" customWidth="1"/>
    <col min="9995" max="9995" width="10.28515625" bestFit="1" customWidth="1"/>
    <col min="10243" max="10243" width="32.5703125" customWidth="1"/>
    <col min="10244" max="10244" width="10" customWidth="1"/>
    <col min="10247" max="10247" width="11.140625" customWidth="1"/>
    <col min="10249" max="10249" width="10.28515625" bestFit="1" customWidth="1"/>
    <col min="10251" max="10251" width="10.28515625" bestFit="1" customWidth="1"/>
    <col min="10499" max="10499" width="32.5703125" customWidth="1"/>
    <col min="10500" max="10500" width="10" customWidth="1"/>
    <col min="10503" max="10503" width="11.140625" customWidth="1"/>
    <col min="10505" max="10505" width="10.28515625" bestFit="1" customWidth="1"/>
    <col min="10507" max="10507" width="10.28515625" bestFit="1" customWidth="1"/>
    <col min="10755" max="10755" width="32.5703125" customWidth="1"/>
    <col min="10756" max="10756" width="10" customWidth="1"/>
    <col min="10759" max="10759" width="11.140625" customWidth="1"/>
    <col min="10761" max="10761" width="10.28515625" bestFit="1" customWidth="1"/>
    <col min="10763" max="10763" width="10.28515625" bestFit="1" customWidth="1"/>
    <col min="11011" max="11011" width="32.5703125" customWidth="1"/>
    <col min="11012" max="11012" width="10" customWidth="1"/>
    <col min="11015" max="11015" width="11.140625" customWidth="1"/>
    <col min="11017" max="11017" width="10.28515625" bestFit="1" customWidth="1"/>
    <col min="11019" max="11019" width="10.28515625" bestFit="1" customWidth="1"/>
    <col min="11267" max="11267" width="32.5703125" customWidth="1"/>
    <col min="11268" max="11268" width="10" customWidth="1"/>
    <col min="11271" max="11271" width="11.140625" customWidth="1"/>
    <col min="11273" max="11273" width="10.28515625" bestFit="1" customWidth="1"/>
    <col min="11275" max="11275" width="10.28515625" bestFit="1" customWidth="1"/>
    <col min="11523" max="11523" width="32.5703125" customWidth="1"/>
    <col min="11524" max="11524" width="10" customWidth="1"/>
    <col min="11527" max="11527" width="11.140625" customWidth="1"/>
    <col min="11529" max="11529" width="10.28515625" bestFit="1" customWidth="1"/>
    <col min="11531" max="11531" width="10.28515625" bestFit="1" customWidth="1"/>
    <col min="11779" max="11779" width="32.5703125" customWidth="1"/>
    <col min="11780" max="11780" width="10" customWidth="1"/>
    <col min="11783" max="11783" width="11.140625" customWidth="1"/>
    <col min="11785" max="11785" width="10.28515625" bestFit="1" customWidth="1"/>
    <col min="11787" max="11787" width="10.28515625" bestFit="1" customWidth="1"/>
    <col min="12035" max="12035" width="32.5703125" customWidth="1"/>
    <col min="12036" max="12036" width="10" customWidth="1"/>
    <col min="12039" max="12039" width="11.140625" customWidth="1"/>
    <col min="12041" max="12041" width="10.28515625" bestFit="1" customWidth="1"/>
    <col min="12043" max="12043" width="10.28515625" bestFit="1" customWidth="1"/>
    <col min="12291" max="12291" width="32.5703125" customWidth="1"/>
    <col min="12292" max="12292" width="10" customWidth="1"/>
    <col min="12295" max="12295" width="11.140625" customWidth="1"/>
    <col min="12297" max="12297" width="10.28515625" bestFit="1" customWidth="1"/>
    <col min="12299" max="12299" width="10.28515625" bestFit="1" customWidth="1"/>
    <col min="12547" max="12547" width="32.5703125" customWidth="1"/>
    <col min="12548" max="12548" width="10" customWidth="1"/>
    <col min="12551" max="12551" width="11.140625" customWidth="1"/>
    <col min="12553" max="12553" width="10.28515625" bestFit="1" customWidth="1"/>
    <col min="12555" max="12555" width="10.28515625" bestFit="1" customWidth="1"/>
    <col min="12803" max="12803" width="32.5703125" customWidth="1"/>
    <col min="12804" max="12804" width="10" customWidth="1"/>
    <col min="12807" max="12807" width="11.140625" customWidth="1"/>
    <col min="12809" max="12809" width="10.28515625" bestFit="1" customWidth="1"/>
    <col min="12811" max="12811" width="10.28515625" bestFit="1" customWidth="1"/>
    <col min="13059" max="13059" width="32.5703125" customWidth="1"/>
    <col min="13060" max="13060" width="10" customWidth="1"/>
    <col min="13063" max="13063" width="11.140625" customWidth="1"/>
    <col min="13065" max="13065" width="10.28515625" bestFit="1" customWidth="1"/>
    <col min="13067" max="13067" width="10.28515625" bestFit="1" customWidth="1"/>
    <col min="13315" max="13315" width="32.5703125" customWidth="1"/>
    <col min="13316" max="13316" width="10" customWidth="1"/>
    <col min="13319" max="13319" width="11.140625" customWidth="1"/>
    <col min="13321" max="13321" width="10.28515625" bestFit="1" customWidth="1"/>
    <col min="13323" max="13323" width="10.28515625" bestFit="1" customWidth="1"/>
    <col min="13571" max="13571" width="32.5703125" customWidth="1"/>
    <col min="13572" max="13572" width="10" customWidth="1"/>
    <col min="13575" max="13575" width="11.140625" customWidth="1"/>
    <col min="13577" max="13577" width="10.28515625" bestFit="1" customWidth="1"/>
    <col min="13579" max="13579" width="10.28515625" bestFit="1" customWidth="1"/>
    <col min="13827" max="13827" width="32.5703125" customWidth="1"/>
    <col min="13828" max="13828" width="10" customWidth="1"/>
    <col min="13831" max="13831" width="11.140625" customWidth="1"/>
    <col min="13833" max="13833" width="10.28515625" bestFit="1" customWidth="1"/>
    <col min="13835" max="13835" width="10.28515625" bestFit="1" customWidth="1"/>
    <col min="14083" max="14083" width="32.5703125" customWidth="1"/>
    <col min="14084" max="14084" width="10" customWidth="1"/>
    <col min="14087" max="14087" width="11.140625" customWidth="1"/>
    <col min="14089" max="14089" width="10.28515625" bestFit="1" customWidth="1"/>
    <col min="14091" max="14091" width="10.28515625" bestFit="1" customWidth="1"/>
    <col min="14339" max="14339" width="32.5703125" customWidth="1"/>
    <col min="14340" max="14340" width="10" customWidth="1"/>
    <col min="14343" max="14343" width="11.140625" customWidth="1"/>
    <col min="14345" max="14345" width="10.28515625" bestFit="1" customWidth="1"/>
    <col min="14347" max="14347" width="10.28515625" bestFit="1" customWidth="1"/>
    <col min="14595" max="14595" width="32.5703125" customWidth="1"/>
    <col min="14596" max="14596" width="10" customWidth="1"/>
    <col min="14599" max="14599" width="11.140625" customWidth="1"/>
    <col min="14601" max="14601" width="10.28515625" bestFit="1" customWidth="1"/>
    <col min="14603" max="14603" width="10.28515625" bestFit="1" customWidth="1"/>
    <col min="14851" max="14851" width="32.5703125" customWidth="1"/>
    <col min="14852" max="14852" width="10" customWidth="1"/>
    <col min="14855" max="14855" width="11.140625" customWidth="1"/>
    <col min="14857" max="14857" width="10.28515625" bestFit="1" customWidth="1"/>
    <col min="14859" max="14859" width="10.28515625" bestFit="1" customWidth="1"/>
    <col min="15107" max="15107" width="32.5703125" customWidth="1"/>
    <col min="15108" max="15108" width="10" customWidth="1"/>
    <col min="15111" max="15111" width="11.140625" customWidth="1"/>
    <col min="15113" max="15113" width="10.28515625" bestFit="1" customWidth="1"/>
    <col min="15115" max="15115" width="10.28515625" bestFit="1" customWidth="1"/>
    <col min="15363" max="15363" width="32.5703125" customWidth="1"/>
    <col min="15364" max="15364" width="10" customWidth="1"/>
    <col min="15367" max="15367" width="11.140625" customWidth="1"/>
    <col min="15369" max="15369" width="10.28515625" bestFit="1" customWidth="1"/>
    <col min="15371" max="15371" width="10.28515625" bestFit="1" customWidth="1"/>
    <col min="15619" max="15619" width="32.5703125" customWidth="1"/>
    <col min="15620" max="15620" width="10" customWidth="1"/>
    <col min="15623" max="15623" width="11.140625" customWidth="1"/>
    <col min="15625" max="15625" width="10.28515625" bestFit="1" customWidth="1"/>
    <col min="15627" max="15627" width="10.28515625" bestFit="1" customWidth="1"/>
    <col min="15875" max="15875" width="32.5703125" customWidth="1"/>
    <col min="15876" max="15876" width="10" customWidth="1"/>
    <col min="15879" max="15879" width="11.140625" customWidth="1"/>
    <col min="15881" max="15881" width="10.28515625" bestFit="1" customWidth="1"/>
    <col min="15883" max="15883" width="10.28515625" bestFit="1" customWidth="1"/>
    <col min="16131" max="16131" width="32.5703125" customWidth="1"/>
    <col min="16132" max="16132" width="10" customWidth="1"/>
    <col min="16135" max="16135" width="11.140625" customWidth="1"/>
    <col min="16137" max="16137" width="10.28515625" bestFit="1" customWidth="1"/>
    <col min="16139" max="16139" width="10.28515625" bestFit="1" customWidth="1"/>
  </cols>
  <sheetData>
    <row r="1" spans="1:16" x14ac:dyDescent="0.25">
      <c r="A1" s="285" t="s">
        <v>0</v>
      </c>
      <c r="B1" s="285"/>
      <c r="C1" s="286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7"/>
    </row>
    <row r="2" spans="1:16" x14ac:dyDescent="0.25">
      <c r="A2" s="1564" t="s">
        <v>4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</row>
    <row r="3" spans="1:16" x14ac:dyDescent="0.25">
      <c r="A3" s="1565" t="s">
        <v>269</v>
      </c>
      <c r="B3" s="1565"/>
      <c r="C3" s="1565"/>
      <c r="D3" s="1565"/>
      <c r="E3" s="1565"/>
      <c r="F3" s="1565"/>
      <c r="G3" s="1565"/>
      <c r="H3" s="1565"/>
      <c r="I3" s="1565"/>
      <c r="J3" s="1565"/>
      <c r="K3" s="1565"/>
      <c r="L3" s="1565"/>
      <c r="M3" s="1565"/>
      <c r="N3" s="1565"/>
      <c r="O3" s="1565"/>
      <c r="P3" s="1565"/>
    </row>
    <row r="4" spans="1:16" ht="26.25" x14ac:dyDescent="0.25">
      <c r="A4" s="288" t="s">
        <v>270</v>
      </c>
      <c r="B4" s="285"/>
      <c r="C4" s="289"/>
      <c r="D4" s="290"/>
      <c r="E4" s="291"/>
      <c r="F4" s="292"/>
      <c r="G4" s="285"/>
      <c r="H4" s="285"/>
      <c r="I4" s="285"/>
      <c r="J4" s="285"/>
      <c r="K4" s="285"/>
      <c r="L4" s="285"/>
      <c r="M4" s="285"/>
      <c r="N4" s="285"/>
      <c r="O4" s="285"/>
      <c r="P4" s="287"/>
    </row>
    <row r="5" spans="1:16" x14ac:dyDescent="0.25">
      <c r="A5" s="293" t="s">
        <v>271</v>
      </c>
      <c r="B5" s="293"/>
      <c r="C5" s="289"/>
      <c r="D5" s="290"/>
      <c r="E5" s="291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7"/>
    </row>
    <row r="6" spans="1:16" x14ac:dyDescent="0.25">
      <c r="A6" s="294" t="s">
        <v>272</v>
      </c>
      <c r="B6" s="295"/>
      <c r="C6" s="296"/>
      <c r="D6" s="297"/>
      <c r="E6" s="298"/>
      <c r="F6" s="299" t="s">
        <v>8</v>
      </c>
      <c r="G6" s="300"/>
      <c r="H6" s="300"/>
      <c r="I6" s="300"/>
      <c r="J6" s="300"/>
      <c r="K6" s="301"/>
      <c r="L6" s="302" t="s">
        <v>273</v>
      </c>
      <c r="M6" s="302"/>
      <c r="N6" s="302"/>
      <c r="O6" s="303"/>
      <c r="P6" s="287"/>
    </row>
    <row r="7" spans="1:16" x14ac:dyDescent="0.25">
      <c r="A7" s="304" t="s">
        <v>337</v>
      </c>
      <c r="B7" s="293"/>
      <c r="C7" s="305"/>
      <c r="D7" s="306"/>
      <c r="E7" s="307"/>
      <c r="F7" s="308" t="s">
        <v>11</v>
      </c>
      <c r="G7" s="308" t="s">
        <v>12</v>
      </c>
      <c r="H7" s="309"/>
      <c r="I7" s="310"/>
      <c r="J7" s="299" t="s">
        <v>13</v>
      </c>
      <c r="K7" s="301"/>
      <c r="L7" s="310" t="s">
        <v>14</v>
      </c>
      <c r="M7" s="310"/>
      <c r="N7" s="310"/>
      <c r="O7" s="309"/>
      <c r="P7" s="287"/>
    </row>
    <row r="8" spans="1:16" x14ac:dyDescent="0.25">
      <c r="A8" s="311"/>
      <c r="B8" s="294"/>
      <c r="C8" s="312"/>
      <c r="D8" s="313"/>
      <c r="E8" s="314"/>
      <c r="F8" s="294"/>
      <c r="G8" s="1566" t="s">
        <v>15</v>
      </c>
      <c r="H8" s="1567"/>
      <c r="I8" s="1567"/>
      <c r="J8" s="1567"/>
      <c r="K8" s="1567"/>
      <c r="L8" s="1567"/>
      <c r="M8" s="1567"/>
      <c r="N8" s="1567"/>
      <c r="O8" s="1568"/>
      <c r="P8" s="287"/>
    </row>
    <row r="9" spans="1:16" x14ac:dyDescent="0.25">
      <c r="A9" s="315" t="s">
        <v>16</v>
      </c>
      <c r="B9" s="316" t="s">
        <v>17</v>
      </c>
      <c r="C9" s="317" t="s">
        <v>18</v>
      </c>
      <c r="D9" s="1569" t="s">
        <v>19</v>
      </c>
      <c r="E9" s="1570"/>
      <c r="F9" s="316" t="s">
        <v>20</v>
      </c>
      <c r="G9" s="1566" t="s">
        <v>21</v>
      </c>
      <c r="H9" s="1568"/>
      <c r="I9" s="359"/>
      <c r="J9" s="1566" t="s">
        <v>22</v>
      </c>
      <c r="K9" s="1568"/>
      <c r="L9" s="1566" t="s">
        <v>23</v>
      </c>
      <c r="M9" s="1568"/>
      <c r="N9" s="1566" t="s">
        <v>24</v>
      </c>
      <c r="O9" s="1568"/>
      <c r="P9" s="287"/>
    </row>
    <row r="10" spans="1:16" x14ac:dyDescent="0.25">
      <c r="A10" s="318"/>
      <c r="B10" s="308"/>
      <c r="C10" s="319"/>
      <c r="D10" s="320"/>
      <c r="E10" s="321"/>
      <c r="F10" s="308"/>
      <c r="G10" s="322" t="s">
        <v>25</v>
      </c>
      <c r="H10" s="323" t="s">
        <v>26</v>
      </c>
      <c r="I10" s="1566" t="s">
        <v>25</v>
      </c>
      <c r="J10" s="1568"/>
      <c r="K10" s="324" t="s">
        <v>26</v>
      </c>
      <c r="L10" s="322" t="s">
        <v>25</v>
      </c>
      <c r="M10" s="325" t="s">
        <v>27</v>
      </c>
      <c r="N10" s="322" t="s">
        <v>25</v>
      </c>
      <c r="O10" s="322" t="s">
        <v>26</v>
      </c>
      <c r="P10" s="287"/>
    </row>
    <row r="11" spans="1:16" x14ac:dyDescent="0.25">
      <c r="A11" s="323">
        <v>1</v>
      </c>
      <c r="B11" s="326" t="s">
        <v>338</v>
      </c>
      <c r="C11" s="327">
        <v>197.5</v>
      </c>
      <c r="D11" s="328">
        <v>6</v>
      </c>
      <c r="E11" s="329" t="s">
        <v>30</v>
      </c>
      <c r="F11" s="330">
        <f>D11*C11</f>
        <v>1185</v>
      </c>
      <c r="G11" s="342"/>
      <c r="H11" s="343"/>
      <c r="I11" s="328"/>
      <c r="J11" s="329"/>
      <c r="K11" s="344"/>
      <c r="L11" s="370">
        <v>3</v>
      </c>
      <c r="M11" s="343">
        <f>L11*C11</f>
        <v>592.5</v>
      </c>
      <c r="N11" s="342">
        <v>3</v>
      </c>
      <c r="O11" s="343">
        <f>N11*C11</f>
        <v>592.5</v>
      </c>
      <c r="P11" s="285"/>
    </row>
    <row r="12" spans="1:16" x14ac:dyDescent="0.25">
      <c r="A12" s="323">
        <v>2</v>
      </c>
      <c r="B12" s="326" t="s">
        <v>339</v>
      </c>
      <c r="C12" s="327">
        <v>168.5</v>
      </c>
      <c r="D12" s="328">
        <v>10</v>
      </c>
      <c r="E12" s="329" t="s">
        <v>30</v>
      </c>
      <c r="F12" s="330">
        <f>C12*D12</f>
        <v>1685</v>
      </c>
      <c r="G12" s="342"/>
      <c r="H12" s="343"/>
      <c r="I12" s="328"/>
      <c r="J12" s="329"/>
      <c r="K12" s="344"/>
      <c r="L12" s="370">
        <v>5</v>
      </c>
      <c r="M12" s="343">
        <f t="shared" ref="M12:M44" si="0">L12*C12</f>
        <v>842.5</v>
      </c>
      <c r="N12" s="342">
        <v>5</v>
      </c>
      <c r="O12" s="343">
        <f t="shared" ref="O12:O44" si="1">N12*C12</f>
        <v>842.5</v>
      </c>
      <c r="P12" s="285"/>
    </row>
    <row r="13" spans="1:16" x14ac:dyDescent="0.25">
      <c r="A13" s="323">
        <v>3</v>
      </c>
      <c r="B13" s="326" t="s">
        <v>292</v>
      </c>
      <c r="C13" s="327">
        <v>4.25</v>
      </c>
      <c r="D13" s="328">
        <v>30</v>
      </c>
      <c r="E13" s="329" t="s">
        <v>158</v>
      </c>
      <c r="F13" s="330">
        <f>C13*D13</f>
        <v>127.5</v>
      </c>
      <c r="G13" s="342"/>
      <c r="H13" s="343"/>
      <c r="I13" s="328"/>
      <c r="J13" s="329"/>
      <c r="K13" s="344"/>
      <c r="L13" s="370">
        <v>15</v>
      </c>
      <c r="M13" s="343">
        <f t="shared" si="0"/>
        <v>63.75</v>
      </c>
      <c r="N13" s="342">
        <v>15</v>
      </c>
      <c r="O13" s="343">
        <f t="shared" si="1"/>
        <v>63.75</v>
      </c>
      <c r="P13" s="285"/>
    </row>
    <row r="14" spans="1:16" x14ac:dyDescent="0.25">
      <c r="A14" s="323">
        <v>4</v>
      </c>
      <c r="B14" s="326" t="s">
        <v>340</v>
      </c>
      <c r="C14" s="332">
        <v>3.5</v>
      </c>
      <c r="D14" s="328">
        <v>30</v>
      </c>
      <c r="E14" s="329" t="s">
        <v>158</v>
      </c>
      <c r="F14" s="330">
        <f>D14*C14</f>
        <v>105</v>
      </c>
      <c r="G14" s="342"/>
      <c r="H14" s="343"/>
      <c r="I14" s="328"/>
      <c r="J14" s="329"/>
      <c r="K14" s="344"/>
      <c r="L14" s="370">
        <v>15</v>
      </c>
      <c r="M14" s="343">
        <f t="shared" si="0"/>
        <v>52.5</v>
      </c>
      <c r="N14" s="342">
        <v>15</v>
      </c>
      <c r="O14" s="343">
        <f t="shared" si="1"/>
        <v>52.5</v>
      </c>
      <c r="P14" s="285"/>
    </row>
    <row r="15" spans="1:16" x14ac:dyDescent="0.25">
      <c r="A15" s="323">
        <v>5</v>
      </c>
      <c r="B15" s="326" t="s">
        <v>341</v>
      </c>
      <c r="C15" s="332">
        <v>80</v>
      </c>
      <c r="D15" s="328">
        <v>1</v>
      </c>
      <c r="E15" s="329" t="s">
        <v>52</v>
      </c>
      <c r="F15" s="330">
        <f>D15*C15</f>
        <v>80</v>
      </c>
      <c r="G15" s="342"/>
      <c r="H15" s="343"/>
      <c r="I15" s="328"/>
      <c r="J15" s="329"/>
      <c r="K15" s="344"/>
      <c r="L15" s="370">
        <v>1</v>
      </c>
      <c r="M15" s="343">
        <f t="shared" si="0"/>
        <v>80</v>
      </c>
      <c r="N15" s="342"/>
      <c r="O15" s="343">
        <f t="shared" si="1"/>
        <v>0</v>
      </c>
      <c r="P15" s="285"/>
    </row>
    <row r="16" spans="1:16" x14ac:dyDescent="0.25">
      <c r="A16" s="323">
        <v>6</v>
      </c>
      <c r="B16" s="326" t="s">
        <v>342</v>
      </c>
      <c r="C16" s="327">
        <v>2</v>
      </c>
      <c r="D16" s="328">
        <v>20</v>
      </c>
      <c r="E16" s="329" t="s">
        <v>158</v>
      </c>
      <c r="F16" s="330">
        <f>D16*C16</f>
        <v>40</v>
      </c>
      <c r="G16" s="342"/>
      <c r="H16" s="343"/>
      <c r="I16" s="328"/>
      <c r="J16" s="329"/>
      <c r="K16" s="344"/>
      <c r="L16" s="370">
        <v>10</v>
      </c>
      <c r="M16" s="343">
        <f t="shared" si="0"/>
        <v>20</v>
      </c>
      <c r="N16" s="342">
        <v>10</v>
      </c>
      <c r="O16" s="343">
        <f t="shared" si="1"/>
        <v>20</v>
      </c>
      <c r="P16" s="285"/>
    </row>
    <row r="17" spans="1:16" x14ac:dyDescent="0.25">
      <c r="A17" s="323">
        <v>7</v>
      </c>
      <c r="B17" s="326" t="s">
        <v>343</v>
      </c>
      <c r="C17" s="327">
        <v>21.8</v>
      </c>
      <c r="D17" s="328">
        <v>2</v>
      </c>
      <c r="E17" s="329" t="s">
        <v>42</v>
      </c>
      <c r="F17" s="330">
        <f>D17*C17</f>
        <v>43.6</v>
      </c>
      <c r="G17" s="342"/>
      <c r="H17" s="343"/>
      <c r="I17" s="328"/>
      <c r="J17" s="329"/>
      <c r="K17" s="344"/>
      <c r="L17" s="370">
        <v>1</v>
      </c>
      <c r="M17" s="343">
        <f t="shared" si="0"/>
        <v>21.8</v>
      </c>
      <c r="N17" s="342">
        <v>1</v>
      </c>
      <c r="O17" s="343">
        <f t="shared" si="1"/>
        <v>21.8</v>
      </c>
      <c r="P17" s="285"/>
    </row>
    <row r="18" spans="1:16" x14ac:dyDescent="0.25">
      <c r="A18" s="323">
        <v>8</v>
      </c>
      <c r="B18" s="326" t="s">
        <v>344</v>
      </c>
      <c r="C18" s="327">
        <v>18.5</v>
      </c>
      <c r="D18" s="328">
        <v>3</v>
      </c>
      <c r="E18" s="329" t="s">
        <v>42</v>
      </c>
      <c r="F18" s="330">
        <f>C18*D18</f>
        <v>55.5</v>
      </c>
      <c r="G18" s="342"/>
      <c r="H18" s="343"/>
      <c r="I18" s="328"/>
      <c r="J18" s="329"/>
      <c r="K18" s="344"/>
      <c r="L18" s="370">
        <v>2</v>
      </c>
      <c r="M18" s="343">
        <f t="shared" si="0"/>
        <v>37</v>
      </c>
      <c r="N18" s="342">
        <v>1</v>
      </c>
      <c r="O18" s="343">
        <f t="shared" si="1"/>
        <v>18.5</v>
      </c>
      <c r="P18" s="285"/>
    </row>
    <row r="19" spans="1:16" x14ac:dyDescent="0.25">
      <c r="A19" s="323">
        <v>9</v>
      </c>
      <c r="B19" s="326" t="s">
        <v>345</v>
      </c>
      <c r="C19" s="327">
        <v>36</v>
      </c>
      <c r="D19" s="328">
        <v>6</v>
      </c>
      <c r="E19" s="329" t="s">
        <v>158</v>
      </c>
      <c r="F19" s="330">
        <f>C19*D19</f>
        <v>216</v>
      </c>
      <c r="G19" s="342"/>
      <c r="H19" s="343"/>
      <c r="I19" s="328"/>
      <c r="J19" s="329"/>
      <c r="K19" s="344"/>
      <c r="L19" s="370">
        <v>3</v>
      </c>
      <c r="M19" s="343">
        <f t="shared" si="0"/>
        <v>108</v>
      </c>
      <c r="N19" s="342">
        <v>3</v>
      </c>
      <c r="O19" s="343">
        <f t="shared" si="1"/>
        <v>108</v>
      </c>
      <c r="P19" s="285"/>
    </row>
    <row r="20" spans="1:16" x14ac:dyDescent="0.25">
      <c r="A20" s="323">
        <v>10</v>
      </c>
      <c r="B20" s="326" t="s">
        <v>346</v>
      </c>
      <c r="C20" s="327">
        <v>21.85</v>
      </c>
      <c r="D20" s="328">
        <v>6</v>
      </c>
      <c r="E20" s="329" t="s">
        <v>158</v>
      </c>
      <c r="F20" s="330">
        <f>C20*D20</f>
        <v>131.10000000000002</v>
      </c>
      <c r="G20" s="342"/>
      <c r="H20" s="343"/>
      <c r="I20" s="328"/>
      <c r="J20" s="329"/>
      <c r="K20" s="344"/>
      <c r="L20" s="370">
        <v>3</v>
      </c>
      <c r="M20" s="343">
        <f t="shared" si="0"/>
        <v>65.550000000000011</v>
      </c>
      <c r="N20" s="342">
        <v>3</v>
      </c>
      <c r="O20" s="343">
        <f t="shared" si="1"/>
        <v>65.550000000000011</v>
      </c>
      <c r="P20" s="285"/>
    </row>
    <row r="21" spans="1:16" x14ac:dyDescent="0.25">
      <c r="A21" s="323">
        <v>11</v>
      </c>
      <c r="B21" s="326" t="s">
        <v>305</v>
      </c>
      <c r="C21" s="327">
        <v>600</v>
      </c>
      <c r="D21" s="328">
        <v>1</v>
      </c>
      <c r="E21" s="329" t="s">
        <v>42</v>
      </c>
      <c r="F21" s="330">
        <f>C21*D21</f>
        <v>600</v>
      </c>
      <c r="G21" s="342"/>
      <c r="H21" s="343"/>
      <c r="I21" s="328"/>
      <c r="J21" s="329"/>
      <c r="K21" s="344"/>
      <c r="L21" s="370">
        <v>1</v>
      </c>
      <c r="M21" s="343">
        <f t="shared" si="0"/>
        <v>600</v>
      </c>
      <c r="N21" s="342"/>
      <c r="O21" s="343">
        <f t="shared" si="1"/>
        <v>0</v>
      </c>
      <c r="P21" s="285"/>
    </row>
    <row r="22" spans="1:16" x14ac:dyDescent="0.25">
      <c r="A22" s="323">
        <v>12</v>
      </c>
      <c r="B22" s="326" t="s">
        <v>347</v>
      </c>
      <c r="C22" s="327">
        <v>48</v>
      </c>
      <c r="D22" s="328">
        <v>2</v>
      </c>
      <c r="E22" s="329" t="s">
        <v>42</v>
      </c>
      <c r="F22" s="330">
        <f>D22*C22</f>
        <v>96</v>
      </c>
      <c r="G22" s="342"/>
      <c r="H22" s="343"/>
      <c r="I22" s="328"/>
      <c r="J22" s="329"/>
      <c r="K22" s="344"/>
      <c r="L22" s="370">
        <v>1</v>
      </c>
      <c r="M22" s="343">
        <f t="shared" si="0"/>
        <v>48</v>
      </c>
      <c r="N22" s="342">
        <v>1</v>
      </c>
      <c r="O22" s="343">
        <f t="shared" si="1"/>
        <v>48</v>
      </c>
      <c r="P22" s="285"/>
    </row>
    <row r="23" spans="1:16" x14ac:dyDescent="0.25">
      <c r="A23" s="323">
        <v>13</v>
      </c>
      <c r="B23" s="326" t="s">
        <v>58</v>
      </c>
      <c r="C23" s="327">
        <v>20</v>
      </c>
      <c r="D23" s="328">
        <v>2</v>
      </c>
      <c r="E23" s="329" t="s">
        <v>158</v>
      </c>
      <c r="F23" s="330">
        <f t="shared" ref="F23:F44" si="2">C23*D23</f>
        <v>40</v>
      </c>
      <c r="G23" s="342"/>
      <c r="H23" s="343"/>
      <c r="I23" s="328"/>
      <c r="J23" s="329"/>
      <c r="K23" s="344"/>
      <c r="L23" s="370">
        <v>1</v>
      </c>
      <c r="M23" s="343">
        <f t="shared" si="0"/>
        <v>20</v>
      </c>
      <c r="N23" s="342">
        <v>1</v>
      </c>
      <c r="O23" s="343">
        <f t="shared" si="1"/>
        <v>20</v>
      </c>
      <c r="P23" s="285"/>
    </row>
    <row r="24" spans="1:16" x14ac:dyDescent="0.25">
      <c r="A24" s="323">
        <v>14</v>
      </c>
      <c r="B24" s="326" t="s">
        <v>348</v>
      </c>
      <c r="C24" s="327">
        <v>58</v>
      </c>
      <c r="D24" s="328">
        <v>2</v>
      </c>
      <c r="E24" s="329" t="s">
        <v>158</v>
      </c>
      <c r="F24" s="330">
        <f t="shared" si="2"/>
        <v>116</v>
      </c>
      <c r="G24" s="342"/>
      <c r="H24" s="343"/>
      <c r="I24" s="328"/>
      <c r="J24" s="329"/>
      <c r="K24" s="344"/>
      <c r="L24" s="370">
        <v>1</v>
      </c>
      <c r="M24" s="343">
        <f t="shared" si="0"/>
        <v>58</v>
      </c>
      <c r="N24" s="342">
        <v>1</v>
      </c>
      <c r="O24" s="343">
        <f t="shared" si="1"/>
        <v>58</v>
      </c>
      <c r="P24" s="285"/>
    </row>
    <row r="25" spans="1:16" x14ac:dyDescent="0.25">
      <c r="A25" s="323">
        <v>15</v>
      </c>
      <c r="B25" s="326" t="s">
        <v>349</v>
      </c>
      <c r="C25" s="327">
        <v>30</v>
      </c>
      <c r="D25" s="328">
        <v>4</v>
      </c>
      <c r="E25" s="329" t="s">
        <v>158</v>
      </c>
      <c r="F25" s="330">
        <f t="shared" si="2"/>
        <v>120</v>
      </c>
      <c r="G25" s="342"/>
      <c r="H25" s="343"/>
      <c r="I25" s="328"/>
      <c r="J25" s="329"/>
      <c r="K25" s="344"/>
      <c r="L25" s="370">
        <v>2</v>
      </c>
      <c r="M25" s="343">
        <f t="shared" si="0"/>
        <v>60</v>
      </c>
      <c r="N25" s="342">
        <v>2</v>
      </c>
      <c r="O25" s="343">
        <f t="shared" si="1"/>
        <v>60</v>
      </c>
      <c r="P25" s="285"/>
    </row>
    <row r="26" spans="1:16" x14ac:dyDescent="0.25">
      <c r="A26" s="323">
        <v>16</v>
      </c>
      <c r="B26" s="326" t="s">
        <v>350</v>
      </c>
      <c r="C26" s="327">
        <v>59</v>
      </c>
      <c r="D26" s="328">
        <v>1</v>
      </c>
      <c r="E26" s="329" t="s">
        <v>351</v>
      </c>
      <c r="F26" s="330">
        <f t="shared" si="2"/>
        <v>59</v>
      </c>
      <c r="G26" s="342"/>
      <c r="H26" s="343"/>
      <c r="I26" s="328"/>
      <c r="J26" s="329"/>
      <c r="K26" s="344"/>
      <c r="L26" s="370">
        <v>1</v>
      </c>
      <c r="M26" s="343">
        <f t="shared" si="0"/>
        <v>59</v>
      </c>
      <c r="N26" s="342"/>
      <c r="O26" s="343">
        <f t="shared" si="1"/>
        <v>0</v>
      </c>
      <c r="P26" s="285"/>
    </row>
    <row r="27" spans="1:16" x14ac:dyDescent="0.25">
      <c r="A27" s="323">
        <v>17</v>
      </c>
      <c r="B27" s="326" t="s">
        <v>352</v>
      </c>
      <c r="C27" s="327">
        <v>400</v>
      </c>
      <c r="D27" s="328">
        <v>1</v>
      </c>
      <c r="E27" s="329" t="s">
        <v>205</v>
      </c>
      <c r="F27" s="330">
        <f t="shared" si="2"/>
        <v>400</v>
      </c>
      <c r="G27" s="342"/>
      <c r="H27" s="343"/>
      <c r="I27" s="328"/>
      <c r="J27" s="329"/>
      <c r="K27" s="344"/>
      <c r="L27" s="370">
        <v>1</v>
      </c>
      <c r="M27" s="343">
        <f t="shared" si="0"/>
        <v>400</v>
      </c>
      <c r="N27" s="342"/>
      <c r="O27" s="343">
        <f t="shared" si="1"/>
        <v>0</v>
      </c>
      <c r="P27" s="285"/>
    </row>
    <row r="28" spans="1:16" x14ac:dyDescent="0.25">
      <c r="A28" s="323">
        <v>18</v>
      </c>
      <c r="B28" s="326" t="s">
        <v>353</v>
      </c>
      <c r="C28" s="327">
        <v>35.799999999999997</v>
      </c>
      <c r="D28" s="328">
        <v>1</v>
      </c>
      <c r="E28" s="329" t="s">
        <v>42</v>
      </c>
      <c r="F28" s="330">
        <f t="shared" si="2"/>
        <v>35.799999999999997</v>
      </c>
      <c r="G28" s="342"/>
      <c r="H28" s="343"/>
      <c r="I28" s="328"/>
      <c r="J28" s="329"/>
      <c r="K28" s="344"/>
      <c r="L28" s="370">
        <v>1</v>
      </c>
      <c r="M28" s="343">
        <f t="shared" si="0"/>
        <v>35.799999999999997</v>
      </c>
      <c r="N28" s="345"/>
      <c r="O28" s="343">
        <f t="shared" si="1"/>
        <v>0</v>
      </c>
      <c r="P28" s="285"/>
    </row>
    <row r="29" spans="1:16" x14ac:dyDescent="0.25">
      <c r="A29" s="323">
        <v>19</v>
      </c>
      <c r="B29" s="326" t="s">
        <v>354</v>
      </c>
      <c r="C29" s="327">
        <v>700</v>
      </c>
      <c r="D29" s="328">
        <v>1</v>
      </c>
      <c r="E29" s="329" t="s">
        <v>355</v>
      </c>
      <c r="F29" s="330">
        <f t="shared" si="2"/>
        <v>700</v>
      </c>
      <c r="G29" s="342"/>
      <c r="H29" s="343"/>
      <c r="I29" s="328"/>
      <c r="J29" s="329"/>
      <c r="K29" s="344"/>
      <c r="L29" s="370">
        <v>1</v>
      </c>
      <c r="M29" s="343">
        <f t="shared" si="0"/>
        <v>700</v>
      </c>
      <c r="N29" s="345"/>
      <c r="O29" s="343">
        <f t="shared" si="1"/>
        <v>0</v>
      </c>
      <c r="P29" s="285"/>
    </row>
    <row r="30" spans="1:16" x14ac:dyDescent="0.25">
      <c r="A30" s="323">
        <v>20</v>
      </c>
      <c r="B30" s="326" t="s">
        <v>356</v>
      </c>
      <c r="C30" s="332">
        <v>101</v>
      </c>
      <c r="D30" s="328">
        <v>1</v>
      </c>
      <c r="E30" s="329" t="s">
        <v>42</v>
      </c>
      <c r="F30" s="330">
        <f t="shared" si="2"/>
        <v>101</v>
      </c>
      <c r="G30" s="342"/>
      <c r="H30" s="343"/>
      <c r="I30" s="328"/>
      <c r="J30" s="329"/>
      <c r="K30" s="344"/>
      <c r="L30" s="370">
        <v>1</v>
      </c>
      <c r="M30" s="343">
        <f t="shared" si="0"/>
        <v>101</v>
      </c>
      <c r="N30" s="345"/>
      <c r="O30" s="343">
        <f t="shared" si="1"/>
        <v>0</v>
      </c>
      <c r="P30" s="285"/>
    </row>
    <row r="31" spans="1:16" x14ac:dyDescent="0.25">
      <c r="A31" s="323">
        <v>21</v>
      </c>
      <c r="B31" s="326" t="s">
        <v>357</v>
      </c>
      <c r="C31" s="332">
        <v>50</v>
      </c>
      <c r="D31" s="328">
        <v>1</v>
      </c>
      <c r="E31" s="329" t="s">
        <v>358</v>
      </c>
      <c r="F31" s="330">
        <f t="shared" si="2"/>
        <v>50</v>
      </c>
      <c r="G31" s="342"/>
      <c r="H31" s="343"/>
      <c r="I31" s="328"/>
      <c r="J31" s="329"/>
      <c r="K31" s="344"/>
      <c r="L31" s="370">
        <v>1</v>
      </c>
      <c r="M31" s="343">
        <f t="shared" si="0"/>
        <v>50</v>
      </c>
      <c r="N31" s="345"/>
      <c r="O31" s="343">
        <f t="shared" si="1"/>
        <v>0</v>
      </c>
      <c r="P31" s="285"/>
    </row>
    <row r="32" spans="1:16" x14ac:dyDescent="0.25">
      <c r="A32" s="323">
        <v>22</v>
      </c>
      <c r="B32" s="326" t="s">
        <v>359</v>
      </c>
      <c r="C32" s="332">
        <v>108</v>
      </c>
      <c r="D32" s="328">
        <v>1</v>
      </c>
      <c r="E32" s="329" t="s">
        <v>34</v>
      </c>
      <c r="F32" s="330">
        <f t="shared" si="2"/>
        <v>108</v>
      </c>
      <c r="G32" s="342"/>
      <c r="H32" s="343"/>
      <c r="I32" s="328"/>
      <c r="J32" s="329"/>
      <c r="K32" s="344"/>
      <c r="L32" s="370">
        <v>1</v>
      </c>
      <c r="M32" s="343">
        <f t="shared" si="0"/>
        <v>108</v>
      </c>
      <c r="N32" s="345"/>
      <c r="O32" s="343">
        <f t="shared" si="1"/>
        <v>0</v>
      </c>
      <c r="P32" s="285"/>
    </row>
    <row r="33" spans="1:16" x14ac:dyDescent="0.25">
      <c r="A33" s="323">
        <v>23</v>
      </c>
      <c r="B33" s="326" t="s">
        <v>62</v>
      </c>
      <c r="C33" s="332">
        <v>36</v>
      </c>
      <c r="D33" s="328">
        <v>5</v>
      </c>
      <c r="E33" s="329" t="s">
        <v>39</v>
      </c>
      <c r="F33" s="330">
        <f t="shared" si="2"/>
        <v>180</v>
      </c>
      <c r="G33" s="342"/>
      <c r="H33" s="343"/>
      <c r="I33" s="328"/>
      <c r="J33" s="329"/>
      <c r="K33" s="344"/>
      <c r="L33" s="370">
        <v>3</v>
      </c>
      <c r="M33" s="343">
        <f t="shared" si="0"/>
        <v>108</v>
      </c>
      <c r="N33" s="345">
        <v>2</v>
      </c>
      <c r="O33" s="343">
        <f t="shared" si="1"/>
        <v>72</v>
      </c>
      <c r="P33" s="285"/>
    </row>
    <row r="34" spans="1:16" x14ac:dyDescent="0.25">
      <c r="A34" s="323">
        <v>24</v>
      </c>
      <c r="B34" s="326" t="s">
        <v>360</v>
      </c>
      <c r="C34" s="334">
        <v>80</v>
      </c>
      <c r="D34" s="323">
        <v>3</v>
      </c>
      <c r="E34" s="329" t="s">
        <v>178</v>
      </c>
      <c r="F34" s="334">
        <f t="shared" si="2"/>
        <v>240</v>
      </c>
      <c r="G34" s="345"/>
      <c r="H34" s="367"/>
      <c r="I34" s="323"/>
      <c r="J34" s="329"/>
      <c r="K34" s="344"/>
      <c r="L34" s="371">
        <v>2</v>
      </c>
      <c r="M34" s="343">
        <f t="shared" si="0"/>
        <v>160</v>
      </c>
      <c r="N34" s="345">
        <v>1</v>
      </c>
      <c r="O34" s="343">
        <f t="shared" si="1"/>
        <v>80</v>
      </c>
      <c r="P34" s="285"/>
    </row>
    <row r="35" spans="1:16" x14ac:dyDescent="0.25">
      <c r="A35" s="323">
        <v>25</v>
      </c>
      <c r="B35" s="326" t="s">
        <v>361</v>
      </c>
      <c r="C35" s="334">
        <v>75</v>
      </c>
      <c r="D35" s="323">
        <v>5</v>
      </c>
      <c r="E35" s="329" t="s">
        <v>34</v>
      </c>
      <c r="F35" s="334">
        <f t="shared" si="2"/>
        <v>375</v>
      </c>
      <c r="G35" s="345"/>
      <c r="H35" s="367"/>
      <c r="I35" s="323"/>
      <c r="J35" s="329"/>
      <c r="K35" s="344"/>
      <c r="L35" s="371">
        <v>3</v>
      </c>
      <c r="M35" s="343">
        <f t="shared" si="0"/>
        <v>225</v>
      </c>
      <c r="N35" s="345">
        <v>2</v>
      </c>
      <c r="O35" s="343">
        <f t="shared" si="1"/>
        <v>150</v>
      </c>
      <c r="P35" s="285"/>
    </row>
    <row r="36" spans="1:16" x14ac:dyDescent="0.25">
      <c r="A36" s="323">
        <v>26</v>
      </c>
      <c r="B36" s="326" t="s">
        <v>362</v>
      </c>
      <c r="C36" s="334">
        <v>160</v>
      </c>
      <c r="D36" s="323">
        <v>2</v>
      </c>
      <c r="E36" s="329" t="s">
        <v>34</v>
      </c>
      <c r="F36" s="334">
        <f t="shared" si="2"/>
        <v>320</v>
      </c>
      <c r="G36" s="345"/>
      <c r="H36" s="367"/>
      <c r="I36" s="323"/>
      <c r="J36" s="329"/>
      <c r="K36" s="344"/>
      <c r="L36" s="371">
        <v>1</v>
      </c>
      <c r="M36" s="343">
        <f t="shared" si="0"/>
        <v>160</v>
      </c>
      <c r="N36" s="366">
        <v>1</v>
      </c>
      <c r="O36" s="343">
        <f t="shared" si="1"/>
        <v>160</v>
      </c>
      <c r="P36" s="285"/>
    </row>
    <row r="37" spans="1:16" x14ac:dyDescent="0.25">
      <c r="A37" s="323">
        <v>27</v>
      </c>
      <c r="B37" s="326" t="s">
        <v>363</v>
      </c>
      <c r="C37" s="334">
        <v>2000</v>
      </c>
      <c r="D37" s="323">
        <v>3</v>
      </c>
      <c r="E37" s="329" t="s">
        <v>158</v>
      </c>
      <c r="F37" s="334">
        <f t="shared" si="2"/>
        <v>6000</v>
      </c>
      <c r="G37" s="345"/>
      <c r="H37" s="367"/>
      <c r="I37" s="323"/>
      <c r="J37" s="329"/>
      <c r="K37" s="344"/>
      <c r="L37" s="371">
        <v>2</v>
      </c>
      <c r="M37" s="343">
        <f t="shared" si="0"/>
        <v>4000</v>
      </c>
      <c r="N37" s="366">
        <v>1</v>
      </c>
      <c r="O37" s="343">
        <f t="shared" si="1"/>
        <v>2000</v>
      </c>
      <c r="P37" s="285"/>
    </row>
    <row r="38" spans="1:16" x14ac:dyDescent="0.25">
      <c r="A38" s="323">
        <v>28</v>
      </c>
      <c r="B38" s="326" t="s">
        <v>364</v>
      </c>
      <c r="C38" s="327">
        <v>400</v>
      </c>
      <c r="D38" s="328">
        <v>3</v>
      </c>
      <c r="E38" s="329" t="s">
        <v>365</v>
      </c>
      <c r="F38" s="334">
        <f t="shared" si="2"/>
        <v>1200</v>
      </c>
      <c r="G38" s="342"/>
      <c r="H38" s="367"/>
      <c r="I38" s="328"/>
      <c r="J38" s="329"/>
      <c r="K38" s="344"/>
      <c r="L38" s="371">
        <v>2</v>
      </c>
      <c r="M38" s="343">
        <f t="shared" si="0"/>
        <v>800</v>
      </c>
      <c r="N38" s="366">
        <v>1</v>
      </c>
      <c r="O38" s="343">
        <f t="shared" si="1"/>
        <v>400</v>
      </c>
      <c r="P38" s="285"/>
    </row>
    <row r="39" spans="1:16" x14ac:dyDescent="0.25">
      <c r="A39" s="323">
        <v>29</v>
      </c>
      <c r="B39" s="326" t="s">
        <v>366</v>
      </c>
      <c r="C39" s="327">
        <v>400</v>
      </c>
      <c r="D39" s="328">
        <v>2</v>
      </c>
      <c r="E39" s="329" t="s">
        <v>365</v>
      </c>
      <c r="F39" s="334">
        <f t="shared" si="2"/>
        <v>800</v>
      </c>
      <c r="G39" s="342"/>
      <c r="H39" s="367"/>
      <c r="I39" s="328"/>
      <c r="J39" s="329"/>
      <c r="K39" s="344"/>
      <c r="L39" s="371">
        <v>1</v>
      </c>
      <c r="M39" s="343">
        <f t="shared" si="0"/>
        <v>400</v>
      </c>
      <c r="N39" s="366">
        <v>1</v>
      </c>
      <c r="O39" s="343">
        <f t="shared" si="1"/>
        <v>400</v>
      </c>
      <c r="P39" s="285"/>
    </row>
    <row r="40" spans="1:16" x14ac:dyDescent="0.25">
      <c r="A40" s="323">
        <v>30</v>
      </c>
      <c r="B40" s="326" t="s">
        <v>367</v>
      </c>
      <c r="C40" s="327">
        <v>400</v>
      </c>
      <c r="D40" s="328">
        <v>2</v>
      </c>
      <c r="E40" s="329" t="s">
        <v>365</v>
      </c>
      <c r="F40" s="334">
        <f t="shared" si="2"/>
        <v>800</v>
      </c>
      <c r="G40" s="342"/>
      <c r="H40" s="367"/>
      <c r="I40" s="328"/>
      <c r="J40" s="329"/>
      <c r="K40" s="344"/>
      <c r="L40" s="371">
        <v>1</v>
      </c>
      <c r="M40" s="343">
        <f t="shared" si="0"/>
        <v>400</v>
      </c>
      <c r="N40" s="366">
        <v>1</v>
      </c>
      <c r="O40" s="343">
        <f t="shared" si="1"/>
        <v>400</v>
      </c>
      <c r="P40" s="285"/>
    </row>
    <row r="41" spans="1:16" x14ac:dyDescent="0.25">
      <c r="A41" s="323">
        <v>31</v>
      </c>
      <c r="B41" s="326" t="s">
        <v>368</v>
      </c>
      <c r="C41" s="327">
        <v>400</v>
      </c>
      <c r="D41" s="328">
        <v>2</v>
      </c>
      <c r="E41" s="329" t="s">
        <v>365</v>
      </c>
      <c r="F41" s="334">
        <f t="shared" si="2"/>
        <v>800</v>
      </c>
      <c r="G41" s="342"/>
      <c r="H41" s="367"/>
      <c r="I41" s="328"/>
      <c r="J41" s="329"/>
      <c r="K41" s="344"/>
      <c r="L41" s="371">
        <v>1</v>
      </c>
      <c r="M41" s="343">
        <f t="shared" si="0"/>
        <v>400</v>
      </c>
      <c r="N41" s="366">
        <v>1</v>
      </c>
      <c r="O41" s="343">
        <f t="shared" si="1"/>
        <v>400</v>
      </c>
      <c r="P41" s="285"/>
    </row>
    <row r="42" spans="1:16" x14ac:dyDescent="0.25">
      <c r="A42" s="323">
        <v>32</v>
      </c>
      <c r="B42" s="326" t="s">
        <v>369</v>
      </c>
      <c r="C42" s="334">
        <v>50</v>
      </c>
      <c r="D42" s="323">
        <v>20</v>
      </c>
      <c r="E42" s="329" t="s">
        <v>370</v>
      </c>
      <c r="F42" s="334">
        <f t="shared" si="2"/>
        <v>1000</v>
      </c>
      <c r="G42" s="345"/>
      <c r="H42" s="367"/>
      <c r="I42" s="323"/>
      <c r="J42" s="329"/>
      <c r="K42" s="344"/>
      <c r="L42" s="371">
        <v>10</v>
      </c>
      <c r="M42" s="343">
        <f t="shared" si="0"/>
        <v>500</v>
      </c>
      <c r="N42" s="366">
        <v>10</v>
      </c>
      <c r="O42" s="343">
        <f t="shared" si="1"/>
        <v>500</v>
      </c>
      <c r="P42" s="285"/>
    </row>
    <row r="43" spans="1:16" x14ac:dyDescent="0.25">
      <c r="A43" s="323">
        <v>35</v>
      </c>
      <c r="B43" s="326" t="s">
        <v>371</v>
      </c>
      <c r="C43" s="334">
        <v>400</v>
      </c>
      <c r="D43" s="323">
        <v>40</v>
      </c>
      <c r="E43" s="329" t="s">
        <v>158</v>
      </c>
      <c r="F43" s="334">
        <f t="shared" si="2"/>
        <v>16000</v>
      </c>
      <c r="G43" s="369"/>
      <c r="H43" s="366"/>
      <c r="I43" s="323"/>
      <c r="J43" s="329"/>
      <c r="K43" s="344"/>
      <c r="L43" s="371">
        <v>20</v>
      </c>
      <c r="M43" s="343">
        <f t="shared" si="0"/>
        <v>8000</v>
      </c>
      <c r="N43" s="366">
        <v>20</v>
      </c>
      <c r="O43" s="343">
        <f t="shared" si="1"/>
        <v>8000</v>
      </c>
      <c r="P43" s="285"/>
    </row>
    <row r="44" spans="1:16" x14ac:dyDescent="0.25">
      <c r="A44" s="323">
        <v>36</v>
      </c>
      <c r="B44" s="326" t="s">
        <v>372</v>
      </c>
      <c r="C44" s="334">
        <v>30000</v>
      </c>
      <c r="D44" s="323">
        <v>1</v>
      </c>
      <c r="E44" s="329" t="s">
        <v>39</v>
      </c>
      <c r="F44" s="334">
        <f t="shared" si="2"/>
        <v>30000</v>
      </c>
      <c r="G44" s="369"/>
      <c r="H44" s="366"/>
      <c r="I44" s="323"/>
      <c r="J44" s="329"/>
      <c r="K44" s="344"/>
      <c r="L44" s="372">
        <v>1</v>
      </c>
      <c r="M44" s="343">
        <f t="shared" si="0"/>
        <v>30000</v>
      </c>
      <c r="N44" s="366"/>
      <c r="O44" s="343">
        <f t="shared" si="1"/>
        <v>0</v>
      </c>
      <c r="P44" s="285"/>
    </row>
    <row r="45" spans="1:16" x14ac:dyDescent="0.25">
      <c r="A45" s="345"/>
      <c r="B45" s="366"/>
      <c r="C45" s="367"/>
      <c r="D45" s="345"/>
      <c r="E45" s="368"/>
      <c r="F45" s="367"/>
      <c r="G45" s="369"/>
      <c r="H45" s="366"/>
      <c r="I45" s="366"/>
      <c r="J45" s="345"/>
      <c r="K45" s="366"/>
      <c r="L45" s="366"/>
      <c r="M45" s="366"/>
      <c r="N45" s="366"/>
      <c r="O45" s="366"/>
      <c r="P45" s="285"/>
    </row>
    <row r="46" spans="1:16" x14ac:dyDescent="0.25">
      <c r="A46" s="345"/>
      <c r="B46" s="366"/>
      <c r="C46" s="367"/>
      <c r="D46" s="345"/>
      <c r="E46" s="368"/>
      <c r="F46" s="367"/>
      <c r="G46" s="369"/>
      <c r="H46" s="366"/>
      <c r="I46" s="366"/>
      <c r="J46" s="345"/>
      <c r="K46" s="366"/>
      <c r="L46" s="366"/>
      <c r="M46" s="366"/>
      <c r="N46" s="366"/>
      <c r="O46" s="366"/>
      <c r="P46" s="285"/>
    </row>
    <row r="47" spans="1:16" x14ac:dyDescent="0.25">
      <c r="A47" s="345"/>
      <c r="B47" s="366"/>
      <c r="C47" s="366"/>
      <c r="D47" s="345"/>
      <c r="E47" s="366"/>
      <c r="F47" s="366"/>
      <c r="G47" s="366"/>
      <c r="H47" s="366"/>
      <c r="I47" s="366"/>
      <c r="J47" s="366"/>
      <c r="K47" s="366"/>
      <c r="L47" s="366"/>
      <c r="M47" s="366"/>
      <c r="N47" s="366"/>
      <c r="O47" s="366"/>
      <c r="P47" s="285"/>
    </row>
    <row r="48" spans="1:16" x14ac:dyDescent="0.25">
      <c r="A48" s="345" t="s">
        <v>66</v>
      </c>
      <c r="B48" s="345"/>
      <c r="C48" s="345"/>
      <c r="D48" s="345"/>
      <c r="E48" s="345"/>
      <c r="F48" s="346">
        <f>SUM(F11:F47)</f>
        <v>63809.5</v>
      </c>
      <c r="G48" s="345"/>
      <c r="H48" s="346">
        <f>SUM(H11:H47)</f>
        <v>0</v>
      </c>
      <c r="I48" s="346"/>
      <c r="J48" s="345"/>
      <c r="K48" s="346">
        <f>SUM(K11:K47)</f>
        <v>0</v>
      </c>
      <c r="L48" s="345"/>
      <c r="M48" s="346">
        <f>SUM(M11:M47)</f>
        <v>49276.4</v>
      </c>
      <c r="N48" s="346"/>
      <c r="O48" s="346">
        <f>SUM(O11:O47)</f>
        <v>14533.1</v>
      </c>
      <c r="P48" s="285"/>
    </row>
    <row r="49" spans="1:17" ht="24" customHeight="1" x14ac:dyDescent="0.25">
      <c r="A49" s="347"/>
      <c r="B49" s="348"/>
      <c r="C49" s="349"/>
      <c r="D49" s="350"/>
      <c r="E49" s="351"/>
      <c r="F49" s="348"/>
      <c r="G49" s="348"/>
      <c r="H49" s="352"/>
      <c r="I49" s="352"/>
      <c r="J49" s="348"/>
      <c r="K49" s="1492" t="s">
        <v>321</v>
      </c>
      <c r="L49" s="1492"/>
      <c r="M49" s="1492"/>
      <c r="N49" s="348"/>
      <c r="O49" s="353"/>
    </row>
    <row r="50" spans="1:17" x14ac:dyDescent="0.25">
      <c r="A50" s="347"/>
      <c r="B50" s="348"/>
      <c r="C50" s="348" t="s">
        <v>67</v>
      </c>
      <c r="D50" s="349"/>
      <c r="E50" s="350"/>
      <c r="F50" s="351"/>
      <c r="G50" s="348"/>
      <c r="H50" s="348"/>
      <c r="I50" s="348"/>
      <c r="J50" s="348"/>
      <c r="K50" s="1493" t="s">
        <v>70</v>
      </c>
      <c r="L50" s="1493"/>
      <c r="M50" s="1493"/>
      <c r="N50" s="348"/>
      <c r="O50" s="353"/>
    </row>
    <row r="51" spans="1:17" x14ac:dyDescent="0.25">
      <c r="A51" s="354"/>
      <c r="B51" s="355"/>
      <c r="C51" s="356"/>
      <c r="D51" s="357"/>
      <c r="E51" s="358"/>
      <c r="F51" s="358"/>
      <c r="G51" s="358"/>
      <c r="H51" s="358"/>
      <c r="I51" s="358"/>
      <c r="J51" s="358"/>
      <c r="K51" s="358"/>
      <c r="L51" s="358"/>
      <c r="M51" s="358"/>
      <c r="N51" s="358"/>
      <c r="O51" s="358"/>
    </row>
    <row r="54" spans="1:17" x14ac:dyDescent="0.25">
      <c r="A54" s="285" t="s">
        <v>0</v>
      </c>
      <c r="B54" s="285"/>
      <c r="C54" s="286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287"/>
    </row>
    <row r="55" spans="1:17" x14ac:dyDescent="0.25">
      <c r="A55" s="1564" t="s">
        <v>4</v>
      </c>
      <c r="B55" s="1564"/>
      <c r="C55" s="1564"/>
      <c r="D55" s="1564"/>
      <c r="E55" s="1564"/>
      <c r="F55" s="1564"/>
      <c r="G55" s="1564"/>
      <c r="H55" s="1564"/>
      <c r="I55" s="1564"/>
      <c r="J55" s="1564"/>
      <c r="K55" s="1564"/>
      <c r="L55" s="1564"/>
      <c r="M55" s="1564"/>
      <c r="N55" s="1564"/>
      <c r="O55" s="1564"/>
      <c r="P55" s="1564"/>
      <c r="Q55" s="1564"/>
    </row>
    <row r="56" spans="1:17" x14ac:dyDescent="0.25">
      <c r="A56" s="1565" t="s">
        <v>269</v>
      </c>
      <c r="B56" s="1565"/>
      <c r="C56" s="1565"/>
      <c r="D56" s="1565"/>
      <c r="E56" s="1565"/>
      <c r="F56" s="1565"/>
      <c r="G56" s="1565"/>
      <c r="H56" s="1565"/>
      <c r="I56" s="1565"/>
      <c r="J56" s="1565"/>
      <c r="K56" s="1565"/>
      <c r="L56" s="1565"/>
      <c r="M56" s="1565"/>
      <c r="N56" s="1565"/>
      <c r="O56" s="1565"/>
      <c r="P56" s="1565"/>
      <c r="Q56" s="1565"/>
    </row>
    <row r="57" spans="1:17" ht="26.25" x14ac:dyDescent="0.25">
      <c r="A57" s="288" t="s">
        <v>270</v>
      </c>
      <c r="B57" s="285"/>
      <c r="C57" s="289"/>
      <c r="D57" s="290"/>
      <c r="E57" s="291"/>
      <c r="F57" s="292"/>
      <c r="G57" s="292"/>
      <c r="H57" s="285"/>
      <c r="I57" s="285"/>
      <c r="J57" s="285"/>
      <c r="K57" s="285"/>
      <c r="L57" s="285"/>
      <c r="M57" s="285"/>
      <c r="N57" s="285"/>
      <c r="O57" s="285"/>
      <c r="P57" s="285"/>
      <c r="Q57" s="287"/>
    </row>
    <row r="58" spans="1:17" x14ac:dyDescent="0.25">
      <c r="A58" s="293" t="s">
        <v>271</v>
      </c>
      <c r="B58" s="293"/>
      <c r="C58" s="289"/>
      <c r="D58" s="290"/>
      <c r="E58" s="291"/>
      <c r="F58" s="285"/>
      <c r="G58" s="285"/>
      <c r="H58" s="285"/>
      <c r="I58" s="285"/>
      <c r="J58" s="285"/>
      <c r="K58" s="285"/>
      <c r="L58" s="285"/>
      <c r="M58" s="285"/>
      <c r="N58" s="285"/>
      <c r="O58" s="285"/>
      <c r="P58" s="285"/>
      <c r="Q58" s="287"/>
    </row>
    <row r="59" spans="1:17" x14ac:dyDescent="0.25">
      <c r="A59" s="294" t="s">
        <v>272</v>
      </c>
      <c r="B59" s="295"/>
      <c r="C59" s="296"/>
      <c r="D59" s="297"/>
      <c r="E59" s="298"/>
      <c r="F59" s="299" t="s">
        <v>8</v>
      </c>
      <c r="G59" s="300"/>
      <c r="H59" s="300"/>
      <c r="I59" s="300"/>
      <c r="J59" s="300"/>
      <c r="K59" s="300"/>
      <c r="L59" s="301"/>
      <c r="M59" s="302" t="s">
        <v>273</v>
      </c>
      <c r="N59" s="302"/>
      <c r="O59" s="302"/>
      <c r="P59" s="303"/>
      <c r="Q59" s="287"/>
    </row>
    <row r="60" spans="1:17" x14ac:dyDescent="0.25">
      <c r="A60" s="304" t="s">
        <v>331</v>
      </c>
      <c r="B60" s="293"/>
      <c r="C60" s="305"/>
      <c r="D60" s="306"/>
      <c r="E60" s="307"/>
      <c r="F60" s="308" t="s">
        <v>11</v>
      </c>
      <c r="G60" s="308"/>
      <c r="H60" s="308" t="s">
        <v>12</v>
      </c>
      <c r="I60" s="309"/>
      <c r="J60" s="310"/>
      <c r="K60" s="299" t="s">
        <v>13</v>
      </c>
      <c r="L60" s="301"/>
      <c r="M60" s="310" t="s">
        <v>14</v>
      </c>
      <c r="N60" s="310"/>
      <c r="O60" s="310"/>
      <c r="P60" s="309"/>
      <c r="Q60" s="287"/>
    </row>
    <row r="61" spans="1:17" x14ac:dyDescent="0.25">
      <c r="A61" s="311"/>
      <c r="B61" s="294"/>
      <c r="C61" s="312"/>
      <c r="D61" s="313"/>
      <c r="E61" s="314"/>
      <c r="F61" s="294"/>
      <c r="G61" s="294"/>
      <c r="H61" s="1566" t="s">
        <v>15</v>
      </c>
      <c r="I61" s="1567"/>
      <c r="J61" s="1567"/>
      <c r="K61" s="1567"/>
      <c r="L61" s="1567"/>
      <c r="M61" s="1567"/>
      <c r="N61" s="1567"/>
      <c r="O61" s="1567"/>
      <c r="P61" s="1568"/>
      <c r="Q61" s="287"/>
    </row>
    <row r="62" spans="1:17" x14ac:dyDescent="0.25">
      <c r="A62" s="315" t="s">
        <v>16</v>
      </c>
      <c r="B62" s="316" t="s">
        <v>17</v>
      </c>
      <c r="C62" s="317" t="s">
        <v>18</v>
      </c>
      <c r="D62" s="1569" t="s">
        <v>19</v>
      </c>
      <c r="E62" s="1570"/>
      <c r="F62" s="316" t="s">
        <v>20</v>
      </c>
      <c r="G62" s="316"/>
      <c r="H62" s="1566" t="s">
        <v>21</v>
      </c>
      <c r="I62" s="1568"/>
      <c r="J62" s="359"/>
      <c r="K62" s="1566" t="s">
        <v>22</v>
      </c>
      <c r="L62" s="1568"/>
      <c r="M62" s="1566" t="s">
        <v>23</v>
      </c>
      <c r="N62" s="1568"/>
      <c r="O62" s="1566" t="s">
        <v>24</v>
      </c>
      <c r="P62" s="1568"/>
      <c r="Q62" s="287"/>
    </row>
    <row r="63" spans="1:17" x14ac:dyDescent="0.25">
      <c r="A63" s="318"/>
      <c r="B63" s="308"/>
      <c r="C63" s="319"/>
      <c r="D63" s="320"/>
      <c r="E63" s="321"/>
      <c r="F63" s="308"/>
      <c r="G63" s="308"/>
      <c r="H63" s="322" t="s">
        <v>25</v>
      </c>
      <c r="I63" s="323" t="s">
        <v>26</v>
      </c>
      <c r="J63" s="323"/>
      <c r="K63" s="323" t="s">
        <v>25</v>
      </c>
      <c r="L63" s="324" t="s">
        <v>26</v>
      </c>
      <c r="M63" s="322" t="s">
        <v>25</v>
      </c>
      <c r="N63" s="325" t="s">
        <v>27</v>
      </c>
      <c r="O63" s="322" t="s">
        <v>25</v>
      </c>
      <c r="P63" s="322" t="s">
        <v>26</v>
      </c>
      <c r="Q63" s="287"/>
    </row>
    <row r="64" spans="1:17" x14ac:dyDescent="0.25">
      <c r="A64" s="323">
        <v>1</v>
      </c>
      <c r="B64" s="326" t="s">
        <v>338</v>
      </c>
      <c r="C64" s="327">
        <v>197.5</v>
      </c>
      <c r="D64" s="328">
        <v>6</v>
      </c>
      <c r="E64" s="329" t="s">
        <v>30</v>
      </c>
      <c r="F64" s="330">
        <f>D64*C64</f>
        <v>1185</v>
      </c>
      <c r="G64" s="328">
        <v>3</v>
      </c>
      <c r="H64" s="329" t="s">
        <v>30</v>
      </c>
      <c r="I64" s="360">
        <f>G64*C64</f>
        <v>592.5</v>
      </c>
      <c r="J64" s="330"/>
      <c r="K64" s="343"/>
      <c r="L64" s="342"/>
      <c r="M64" s="343"/>
      <c r="N64" s="326"/>
      <c r="O64" s="331">
        <v>3</v>
      </c>
      <c r="P64" s="331">
        <f>O64*C64</f>
        <v>592.5</v>
      </c>
    </row>
    <row r="65" spans="1:16" x14ac:dyDescent="0.25">
      <c r="A65" s="323">
        <v>2</v>
      </c>
      <c r="B65" s="326" t="s">
        <v>339</v>
      </c>
      <c r="C65" s="327">
        <v>168.5</v>
      </c>
      <c r="D65" s="328">
        <v>10</v>
      </c>
      <c r="E65" s="329" t="s">
        <v>30</v>
      </c>
      <c r="F65" s="330">
        <f>C65*D65</f>
        <v>1685</v>
      </c>
      <c r="G65" s="328">
        <v>5</v>
      </c>
      <c r="H65" s="329" t="s">
        <v>30</v>
      </c>
      <c r="I65" s="360">
        <f t="shared" ref="I65:I80" si="3">G65*C65</f>
        <v>842.5</v>
      </c>
      <c r="J65" s="330"/>
      <c r="K65" s="343"/>
      <c r="L65" s="342"/>
      <c r="M65" s="343"/>
      <c r="N65" s="326"/>
      <c r="O65" s="331">
        <v>5</v>
      </c>
      <c r="P65" s="331">
        <f t="shared" ref="P65:P81" si="4">O65*C65</f>
        <v>842.5</v>
      </c>
    </row>
    <row r="66" spans="1:16" x14ac:dyDescent="0.25">
      <c r="A66" s="323">
        <v>3</v>
      </c>
      <c r="B66" s="326" t="s">
        <v>292</v>
      </c>
      <c r="C66" s="327">
        <v>4.25</v>
      </c>
      <c r="D66" s="328">
        <v>30</v>
      </c>
      <c r="E66" s="329" t="s">
        <v>158</v>
      </c>
      <c r="F66" s="330">
        <f>C66*D66</f>
        <v>127.5</v>
      </c>
      <c r="G66" s="328">
        <v>15</v>
      </c>
      <c r="H66" s="329" t="s">
        <v>158</v>
      </c>
      <c r="I66" s="360">
        <f t="shared" si="3"/>
        <v>63.75</v>
      </c>
      <c r="J66" s="330"/>
      <c r="K66" s="343"/>
      <c r="L66" s="342"/>
      <c r="M66" s="343"/>
      <c r="N66" s="326"/>
      <c r="O66" s="331">
        <v>15</v>
      </c>
      <c r="P66" s="331">
        <f t="shared" si="4"/>
        <v>63.75</v>
      </c>
    </row>
    <row r="67" spans="1:16" x14ac:dyDescent="0.25">
      <c r="A67" s="323">
        <v>4</v>
      </c>
      <c r="B67" s="326" t="s">
        <v>340</v>
      </c>
      <c r="C67" s="332">
        <v>3.5</v>
      </c>
      <c r="D67" s="328">
        <v>30</v>
      </c>
      <c r="E67" s="329" t="s">
        <v>158</v>
      </c>
      <c r="F67" s="330">
        <f>D67*C67</f>
        <v>105</v>
      </c>
      <c r="G67" s="328">
        <v>30</v>
      </c>
      <c r="H67" s="329" t="s">
        <v>158</v>
      </c>
      <c r="I67" s="360">
        <f t="shared" si="3"/>
        <v>105</v>
      </c>
      <c r="J67" s="330"/>
      <c r="K67" s="343"/>
      <c r="L67" s="342"/>
      <c r="M67" s="343"/>
      <c r="N67" s="326"/>
      <c r="O67" s="331"/>
      <c r="P67" s="331">
        <f t="shared" si="4"/>
        <v>0</v>
      </c>
    </row>
    <row r="68" spans="1:16" x14ac:dyDescent="0.25">
      <c r="A68" s="323">
        <v>5</v>
      </c>
      <c r="B68" s="326" t="s">
        <v>341</v>
      </c>
      <c r="C68" s="332">
        <v>80</v>
      </c>
      <c r="D68" s="328">
        <v>1</v>
      </c>
      <c r="E68" s="329" t="s">
        <v>52</v>
      </c>
      <c r="F68" s="330">
        <f>D68*C68</f>
        <v>80</v>
      </c>
      <c r="G68" s="328">
        <v>1</v>
      </c>
      <c r="H68" s="329" t="s">
        <v>52</v>
      </c>
      <c r="I68" s="360">
        <f t="shared" si="3"/>
        <v>80</v>
      </c>
      <c r="J68" s="330"/>
      <c r="K68" s="343"/>
      <c r="L68" s="342"/>
      <c r="M68" s="343"/>
      <c r="N68" s="326"/>
      <c r="O68" s="331"/>
      <c r="P68" s="331">
        <f t="shared" si="4"/>
        <v>0</v>
      </c>
    </row>
    <row r="69" spans="1:16" x14ac:dyDescent="0.25">
      <c r="A69" s="323">
        <v>6</v>
      </c>
      <c r="B69" s="326" t="s">
        <v>342</v>
      </c>
      <c r="C69" s="327">
        <v>2</v>
      </c>
      <c r="D69" s="328">
        <v>20</v>
      </c>
      <c r="E69" s="329" t="s">
        <v>158</v>
      </c>
      <c r="F69" s="330">
        <f>D69*C69</f>
        <v>40</v>
      </c>
      <c r="G69" s="328">
        <v>10</v>
      </c>
      <c r="H69" s="329" t="s">
        <v>158</v>
      </c>
      <c r="I69" s="360">
        <f t="shared" si="3"/>
        <v>20</v>
      </c>
      <c r="J69" s="330"/>
      <c r="K69" s="343"/>
      <c r="L69" s="342"/>
      <c r="M69" s="343"/>
      <c r="N69" s="326"/>
      <c r="O69" s="331">
        <v>10</v>
      </c>
      <c r="P69" s="331">
        <f t="shared" si="4"/>
        <v>20</v>
      </c>
    </row>
    <row r="70" spans="1:16" x14ac:dyDescent="0.25">
      <c r="A70" s="323">
        <v>7</v>
      </c>
      <c r="B70" s="326" t="s">
        <v>343</v>
      </c>
      <c r="C70" s="327">
        <v>21.8</v>
      </c>
      <c r="D70" s="328">
        <v>2</v>
      </c>
      <c r="E70" s="329" t="s">
        <v>42</v>
      </c>
      <c r="F70" s="330">
        <f>D70*C70</f>
        <v>43.6</v>
      </c>
      <c r="G70" s="328">
        <v>1</v>
      </c>
      <c r="H70" s="329" t="s">
        <v>42</v>
      </c>
      <c r="I70" s="360">
        <f t="shared" si="3"/>
        <v>21.8</v>
      </c>
      <c r="J70" s="330"/>
      <c r="K70" s="343"/>
      <c r="L70" s="342"/>
      <c r="M70" s="343"/>
      <c r="N70" s="326"/>
      <c r="O70" s="331">
        <v>1</v>
      </c>
      <c r="P70" s="331">
        <f t="shared" si="4"/>
        <v>21.8</v>
      </c>
    </row>
    <row r="71" spans="1:16" x14ac:dyDescent="0.25">
      <c r="A71" s="323">
        <v>8</v>
      </c>
      <c r="B71" s="326" t="s">
        <v>373</v>
      </c>
      <c r="C71" s="327">
        <v>35.229999999999997</v>
      </c>
      <c r="D71" s="328">
        <v>3</v>
      </c>
      <c r="E71" s="329" t="s">
        <v>42</v>
      </c>
      <c r="F71" s="330">
        <f>C71*D71</f>
        <v>105.69</v>
      </c>
      <c r="G71" s="328">
        <v>3</v>
      </c>
      <c r="H71" s="329" t="s">
        <v>42</v>
      </c>
      <c r="I71" s="360">
        <f t="shared" si="3"/>
        <v>105.69</v>
      </c>
      <c r="J71" s="330"/>
      <c r="K71" s="343"/>
      <c r="L71" s="342"/>
      <c r="M71" s="343"/>
      <c r="N71" s="326"/>
      <c r="O71" s="331"/>
      <c r="P71" s="331">
        <f t="shared" si="4"/>
        <v>0</v>
      </c>
    </row>
    <row r="72" spans="1:16" x14ac:dyDescent="0.25">
      <c r="A72" s="323">
        <v>9</v>
      </c>
      <c r="B72" s="326" t="s">
        <v>345</v>
      </c>
      <c r="C72" s="327">
        <v>36</v>
      </c>
      <c r="D72" s="328">
        <v>6</v>
      </c>
      <c r="E72" s="329" t="s">
        <v>158</v>
      </c>
      <c r="F72" s="330">
        <f>C72*D72</f>
        <v>216</v>
      </c>
      <c r="G72" s="328">
        <v>6</v>
      </c>
      <c r="H72" s="329" t="s">
        <v>158</v>
      </c>
      <c r="I72" s="360">
        <f t="shared" si="3"/>
        <v>216</v>
      </c>
      <c r="J72" s="330"/>
      <c r="K72" s="343"/>
      <c r="L72" s="342"/>
      <c r="M72" s="343"/>
      <c r="N72" s="326"/>
      <c r="O72" s="331"/>
      <c r="P72" s="331">
        <f t="shared" si="4"/>
        <v>0</v>
      </c>
    </row>
    <row r="73" spans="1:16" x14ac:dyDescent="0.25">
      <c r="A73" s="323">
        <v>10</v>
      </c>
      <c r="B73" s="326" t="s">
        <v>346</v>
      </c>
      <c r="C73" s="327">
        <v>21.85</v>
      </c>
      <c r="D73" s="328">
        <v>6</v>
      </c>
      <c r="E73" s="329" t="s">
        <v>158</v>
      </c>
      <c r="F73" s="330">
        <f>C73*D73</f>
        <v>131.10000000000002</v>
      </c>
      <c r="G73" s="328">
        <v>6</v>
      </c>
      <c r="H73" s="329" t="s">
        <v>158</v>
      </c>
      <c r="I73" s="360">
        <f t="shared" si="3"/>
        <v>131.10000000000002</v>
      </c>
      <c r="J73" s="330"/>
      <c r="K73" s="343"/>
      <c r="L73" s="342"/>
      <c r="M73" s="343"/>
      <c r="N73" s="326"/>
      <c r="O73" s="331"/>
      <c r="P73" s="331">
        <f t="shared" si="4"/>
        <v>0</v>
      </c>
    </row>
    <row r="74" spans="1:16" x14ac:dyDescent="0.25">
      <c r="A74" s="323">
        <v>11</v>
      </c>
      <c r="B74" s="326" t="s">
        <v>305</v>
      </c>
      <c r="C74" s="327">
        <v>600</v>
      </c>
      <c r="D74" s="328">
        <v>1</v>
      </c>
      <c r="E74" s="329" t="s">
        <v>42</v>
      </c>
      <c r="F74" s="330">
        <f>C74*D74</f>
        <v>600</v>
      </c>
      <c r="G74" s="328">
        <v>1</v>
      </c>
      <c r="H74" s="329" t="s">
        <v>42</v>
      </c>
      <c r="I74" s="360">
        <f t="shared" si="3"/>
        <v>600</v>
      </c>
      <c r="J74" s="330"/>
      <c r="K74" s="343"/>
      <c r="L74" s="342"/>
      <c r="M74" s="343"/>
      <c r="N74" s="326"/>
      <c r="O74" s="331"/>
      <c r="P74" s="331">
        <f t="shared" si="4"/>
        <v>0</v>
      </c>
    </row>
    <row r="75" spans="1:16" x14ac:dyDescent="0.25">
      <c r="A75" s="323">
        <v>12</v>
      </c>
      <c r="B75" s="326" t="s">
        <v>347</v>
      </c>
      <c r="C75" s="327">
        <v>48</v>
      </c>
      <c r="D75" s="328">
        <v>2</v>
      </c>
      <c r="E75" s="329" t="s">
        <v>42</v>
      </c>
      <c r="F75" s="330">
        <f>D75*C75</f>
        <v>96</v>
      </c>
      <c r="G75" s="328">
        <v>1</v>
      </c>
      <c r="H75" s="329" t="s">
        <v>42</v>
      </c>
      <c r="I75" s="360">
        <f t="shared" si="3"/>
        <v>48</v>
      </c>
      <c r="J75" s="330"/>
      <c r="K75" s="343"/>
      <c r="L75" s="342"/>
      <c r="M75" s="343"/>
      <c r="N75" s="326"/>
      <c r="O75" s="331">
        <v>1</v>
      </c>
      <c r="P75" s="331">
        <f t="shared" si="4"/>
        <v>48</v>
      </c>
    </row>
    <row r="76" spans="1:16" x14ac:dyDescent="0.25">
      <c r="A76" s="323">
        <v>13</v>
      </c>
      <c r="B76" s="326" t="s">
        <v>58</v>
      </c>
      <c r="C76" s="327">
        <v>20</v>
      </c>
      <c r="D76" s="328">
        <v>2</v>
      </c>
      <c r="E76" s="329" t="s">
        <v>158</v>
      </c>
      <c r="F76" s="330">
        <f>C76*D76</f>
        <v>40</v>
      </c>
      <c r="G76" s="328">
        <v>1</v>
      </c>
      <c r="H76" s="329" t="s">
        <v>158</v>
      </c>
      <c r="I76" s="360">
        <f t="shared" si="3"/>
        <v>20</v>
      </c>
      <c r="J76" s="330"/>
      <c r="K76" s="343"/>
      <c r="L76" s="342"/>
      <c r="M76" s="343"/>
      <c r="N76" s="326"/>
      <c r="O76" s="331">
        <v>1</v>
      </c>
      <c r="P76" s="331">
        <f t="shared" si="4"/>
        <v>20</v>
      </c>
    </row>
    <row r="77" spans="1:16" x14ac:dyDescent="0.25">
      <c r="A77" s="323">
        <v>14</v>
      </c>
      <c r="B77" s="326" t="s">
        <v>348</v>
      </c>
      <c r="C77" s="327">
        <v>58</v>
      </c>
      <c r="D77" s="328">
        <v>2</v>
      </c>
      <c r="E77" s="329" t="s">
        <v>158</v>
      </c>
      <c r="F77" s="330">
        <f>C77*D77</f>
        <v>116</v>
      </c>
      <c r="G77" s="328">
        <v>2</v>
      </c>
      <c r="H77" s="329" t="s">
        <v>158</v>
      </c>
      <c r="I77" s="360">
        <f t="shared" si="3"/>
        <v>116</v>
      </c>
      <c r="J77" s="330"/>
      <c r="K77" s="343"/>
      <c r="L77" s="342"/>
      <c r="M77" s="343"/>
      <c r="N77" s="326"/>
      <c r="O77" s="331"/>
      <c r="P77" s="331">
        <f t="shared" si="4"/>
        <v>0</v>
      </c>
    </row>
    <row r="78" spans="1:16" x14ac:dyDescent="0.25">
      <c r="A78" s="323">
        <v>21</v>
      </c>
      <c r="B78" s="326" t="s">
        <v>357</v>
      </c>
      <c r="C78" s="332">
        <v>50</v>
      </c>
      <c r="D78" s="328">
        <v>1</v>
      </c>
      <c r="E78" s="329" t="s">
        <v>358</v>
      </c>
      <c r="F78" s="330">
        <f>C78*D78</f>
        <v>50</v>
      </c>
      <c r="G78" s="328">
        <v>1</v>
      </c>
      <c r="H78" s="329" t="s">
        <v>358</v>
      </c>
      <c r="I78" s="360">
        <f t="shared" si="3"/>
        <v>50</v>
      </c>
      <c r="J78" s="330"/>
      <c r="K78" s="365"/>
      <c r="L78" s="345"/>
      <c r="M78" s="365"/>
      <c r="N78" s="326"/>
      <c r="O78" s="331"/>
      <c r="P78" s="331">
        <f t="shared" si="4"/>
        <v>0</v>
      </c>
    </row>
    <row r="79" spans="1:16" x14ac:dyDescent="0.25">
      <c r="A79" s="323">
        <v>23</v>
      </c>
      <c r="B79" s="326" t="s">
        <v>374</v>
      </c>
      <c r="C79" s="332">
        <v>452</v>
      </c>
      <c r="D79" s="328">
        <v>5</v>
      </c>
      <c r="E79" s="329" t="s">
        <v>39</v>
      </c>
      <c r="F79" s="330">
        <f>C79*D79</f>
        <v>2260</v>
      </c>
      <c r="G79" s="328">
        <v>3</v>
      </c>
      <c r="H79" s="329" t="s">
        <v>39</v>
      </c>
      <c r="I79" s="360">
        <f t="shared" si="3"/>
        <v>1356</v>
      </c>
      <c r="J79" s="330"/>
      <c r="K79" s="365"/>
      <c r="L79" s="345"/>
      <c r="M79" s="365"/>
      <c r="N79" s="326"/>
      <c r="O79" s="331">
        <v>2</v>
      </c>
      <c r="P79" s="331">
        <f t="shared" si="4"/>
        <v>904</v>
      </c>
    </row>
    <row r="80" spans="1:16" x14ac:dyDescent="0.25">
      <c r="A80" s="345">
        <v>24</v>
      </c>
      <c r="B80" s="326" t="s">
        <v>375</v>
      </c>
      <c r="C80" s="334">
        <v>31107.5</v>
      </c>
      <c r="D80" s="323">
        <v>1</v>
      </c>
      <c r="E80" s="329" t="s">
        <v>100</v>
      </c>
      <c r="F80" s="334">
        <f>C80*D80</f>
        <v>31107.5</v>
      </c>
      <c r="G80" s="326">
        <v>1</v>
      </c>
      <c r="H80" s="323" t="s">
        <v>100</v>
      </c>
      <c r="I80" s="360">
        <f t="shared" si="3"/>
        <v>31107.5</v>
      </c>
      <c r="J80" s="366"/>
      <c r="K80" s="366"/>
      <c r="L80" s="366"/>
      <c r="M80" s="366"/>
      <c r="N80" s="326"/>
      <c r="O80" s="331"/>
      <c r="P80" s="331">
        <f t="shared" si="4"/>
        <v>0</v>
      </c>
    </row>
    <row r="81" spans="1:17" x14ac:dyDescent="0.25">
      <c r="A81" s="345"/>
      <c r="B81" s="366" t="s">
        <v>376</v>
      </c>
      <c r="C81" s="367"/>
      <c r="D81" s="345"/>
      <c r="E81" s="368"/>
      <c r="F81" s="367"/>
      <c r="G81" s="367"/>
      <c r="H81" s="369"/>
      <c r="I81" s="366"/>
      <c r="J81" s="366"/>
      <c r="K81" s="345"/>
      <c r="L81" s="366"/>
      <c r="M81" s="366"/>
      <c r="N81" s="366"/>
      <c r="O81" s="366"/>
      <c r="P81" s="331">
        <f t="shared" si="4"/>
        <v>0</v>
      </c>
      <c r="Q81" s="285"/>
    </row>
    <row r="82" spans="1:17" x14ac:dyDescent="0.25">
      <c r="A82" s="345"/>
      <c r="B82" s="366"/>
      <c r="C82" s="366"/>
      <c r="D82" s="345"/>
      <c r="E82" s="366"/>
      <c r="F82" s="366"/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285"/>
    </row>
    <row r="83" spans="1:17" x14ac:dyDescent="0.25">
      <c r="A83" s="345" t="s">
        <v>66</v>
      </c>
      <c r="B83" s="345"/>
      <c r="C83" s="345"/>
      <c r="D83" s="345"/>
      <c r="E83" s="345"/>
      <c r="F83" s="346">
        <f>SUM(F64:F82)</f>
        <v>37988.39</v>
      </c>
      <c r="G83" s="346"/>
      <c r="H83" s="345"/>
      <c r="I83" s="346">
        <f>SUM(I64:I82)</f>
        <v>35475.839999999997</v>
      </c>
      <c r="J83" s="346"/>
      <c r="K83" s="345"/>
      <c r="L83" s="346">
        <f>SUM(L81:L82)</f>
        <v>0</v>
      </c>
      <c r="M83" s="345"/>
      <c r="N83" s="346">
        <f>SUM(N64:N82)</f>
        <v>0</v>
      </c>
      <c r="O83" s="346"/>
      <c r="P83" s="346">
        <f>SUM(P64:P82)</f>
        <v>2512.5500000000002</v>
      </c>
      <c r="Q83" s="285"/>
    </row>
    <row r="84" spans="1:17" x14ac:dyDescent="0.25">
      <c r="A84" s="1305"/>
      <c r="B84" s="1303"/>
      <c r="C84" s="1303"/>
      <c r="D84" s="1303"/>
      <c r="E84" s="1303"/>
      <c r="F84" s="1426"/>
      <c r="G84" s="1426"/>
      <c r="H84" s="1303"/>
      <c r="I84" s="1426"/>
      <c r="J84" s="1426"/>
      <c r="K84" s="1303"/>
      <c r="L84" s="1427"/>
      <c r="M84" s="1304"/>
      <c r="N84" s="1427"/>
      <c r="O84" s="1426"/>
      <c r="P84" s="1428"/>
      <c r="Q84" s="285"/>
    </row>
    <row r="85" spans="1:17" x14ac:dyDescent="0.25">
      <c r="A85" s="347"/>
      <c r="B85" s="348"/>
      <c r="C85" s="349"/>
      <c r="D85" s="350"/>
      <c r="E85" s="351"/>
      <c r="F85" s="348"/>
      <c r="G85" s="348"/>
      <c r="H85" s="348"/>
      <c r="I85" s="352"/>
      <c r="J85" s="352"/>
      <c r="K85" s="348"/>
      <c r="L85" s="1492" t="s">
        <v>321</v>
      </c>
      <c r="M85" s="1492"/>
      <c r="N85" s="1492"/>
      <c r="O85" s="348"/>
      <c r="P85" s="353"/>
    </row>
    <row r="86" spans="1:17" x14ac:dyDescent="0.25">
      <c r="A86" s="347"/>
      <c r="B86" s="348"/>
      <c r="C86" s="348" t="s">
        <v>67</v>
      </c>
      <c r="D86" s="349"/>
      <c r="E86" s="350"/>
      <c r="F86" s="351"/>
      <c r="G86" s="351"/>
      <c r="H86" s="348"/>
      <c r="I86" s="348"/>
      <c r="J86" s="348"/>
      <c r="K86" s="348"/>
      <c r="L86" s="1493" t="s">
        <v>70</v>
      </c>
      <c r="M86" s="1493"/>
      <c r="N86" s="1493"/>
      <c r="O86" s="348"/>
      <c r="P86" s="353"/>
    </row>
    <row r="87" spans="1:17" x14ac:dyDescent="0.25">
      <c r="A87" s="354"/>
      <c r="B87" s="355"/>
      <c r="C87" s="356"/>
      <c r="D87" s="357"/>
      <c r="E87" s="358"/>
      <c r="F87" s="358"/>
      <c r="G87" s="358"/>
      <c r="H87" s="358"/>
      <c r="I87" s="358"/>
      <c r="J87" s="358"/>
      <c r="K87" s="358"/>
      <c r="L87" s="358"/>
      <c r="M87" s="358"/>
      <c r="N87" s="358"/>
      <c r="O87" s="358"/>
      <c r="P87" s="358"/>
    </row>
  </sheetData>
  <sheetProtection algorithmName="SHA-512" hashValue="G2kUgs/gPm+wMQYTOTFrlh0NefLrWlxa2VfNwfsZI7hKzccRDCuC3xcslu01/CBiV3iXrfL9/MjWA9p+CzvSgw==" saltValue="89YhZ6j935iLItwrNU1d1w==" spinCount="100000" sheet="1" objects="1" scenarios="1" selectLockedCells="1" selectUnlockedCells="1"/>
  <mergeCells count="21">
    <mergeCell ref="L86:N86"/>
    <mergeCell ref="D62:E62"/>
    <mergeCell ref="H62:I62"/>
    <mergeCell ref="K62:L62"/>
    <mergeCell ref="M62:N62"/>
    <mergeCell ref="O62:P62"/>
    <mergeCell ref="L85:N85"/>
    <mergeCell ref="I10:J10"/>
    <mergeCell ref="K49:M49"/>
    <mergeCell ref="K50:M50"/>
    <mergeCell ref="A55:Q55"/>
    <mergeCell ref="A56:Q56"/>
    <mergeCell ref="H61:P61"/>
    <mergeCell ref="A2:P2"/>
    <mergeCell ref="A3:P3"/>
    <mergeCell ref="G8:O8"/>
    <mergeCell ref="D9:E9"/>
    <mergeCell ref="G9:H9"/>
    <mergeCell ref="J9:K9"/>
    <mergeCell ref="L9:M9"/>
    <mergeCell ref="N9:O9"/>
  </mergeCells>
  <pageMargins left="0.7" right="0.7" top="0.75" bottom="0.75" header="0.3" footer="0.3"/>
  <pageSetup paperSize="5" orientation="landscape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"/>
  <sheetViews>
    <sheetView topLeftCell="A22" zoomScale="85" zoomScaleNormal="85" zoomScaleSheetLayoutView="100" workbookViewId="0">
      <selection activeCell="G70" sqref="G70"/>
    </sheetView>
  </sheetViews>
  <sheetFormatPr defaultRowHeight="12.75" x14ac:dyDescent="0.2"/>
  <cols>
    <col min="1" max="1" width="10.7109375" style="84" customWidth="1"/>
    <col min="2" max="2" width="34.28515625" style="84" customWidth="1"/>
    <col min="3" max="3" width="13.85546875" style="85" customWidth="1"/>
    <col min="4" max="4" width="7.7109375" style="84" customWidth="1"/>
    <col min="5" max="5" width="6.42578125" style="84" customWidth="1"/>
    <col min="6" max="6" width="17.7109375" style="84" customWidth="1"/>
    <col min="7" max="7" width="10.7109375" style="84" customWidth="1"/>
    <col min="8" max="8" width="15.7109375" style="84" customWidth="1"/>
    <col min="9" max="9" width="10.7109375" style="84" customWidth="1"/>
    <col min="10" max="10" width="15.7109375" style="84" customWidth="1"/>
    <col min="11" max="11" width="10.7109375" style="84" customWidth="1"/>
    <col min="12" max="12" width="15.7109375" style="84" customWidth="1"/>
    <col min="13" max="13" width="10.7109375" style="84" customWidth="1"/>
    <col min="14" max="14" width="15.7109375" style="84" customWidth="1"/>
    <col min="15" max="256" width="9.140625" style="89"/>
    <col min="257" max="257" width="10.7109375" style="89" customWidth="1"/>
    <col min="258" max="258" width="34.28515625" style="89" customWidth="1"/>
    <col min="259" max="259" width="13.85546875" style="89" customWidth="1"/>
    <col min="260" max="260" width="7.7109375" style="89" customWidth="1"/>
    <col min="261" max="261" width="6.42578125" style="89" customWidth="1"/>
    <col min="262" max="262" width="17.7109375" style="89" customWidth="1"/>
    <col min="263" max="263" width="10.7109375" style="89" customWidth="1"/>
    <col min="264" max="264" width="15.7109375" style="89" customWidth="1"/>
    <col min="265" max="265" width="10.7109375" style="89" customWidth="1"/>
    <col min="266" max="266" width="15.7109375" style="89" customWidth="1"/>
    <col min="267" max="267" width="10.7109375" style="89" customWidth="1"/>
    <col min="268" max="268" width="15.7109375" style="89" customWidth="1"/>
    <col min="269" max="269" width="10.7109375" style="89" customWidth="1"/>
    <col min="270" max="270" width="15.7109375" style="89" customWidth="1"/>
    <col min="271" max="512" width="9.140625" style="89"/>
    <col min="513" max="513" width="10.7109375" style="89" customWidth="1"/>
    <col min="514" max="514" width="34.28515625" style="89" customWidth="1"/>
    <col min="515" max="515" width="13.85546875" style="89" customWidth="1"/>
    <col min="516" max="516" width="7.7109375" style="89" customWidth="1"/>
    <col min="517" max="517" width="6.42578125" style="89" customWidth="1"/>
    <col min="518" max="518" width="17.7109375" style="89" customWidth="1"/>
    <col min="519" max="519" width="10.7109375" style="89" customWidth="1"/>
    <col min="520" max="520" width="15.7109375" style="89" customWidth="1"/>
    <col min="521" max="521" width="10.7109375" style="89" customWidth="1"/>
    <col min="522" max="522" width="15.7109375" style="89" customWidth="1"/>
    <col min="523" max="523" width="10.7109375" style="89" customWidth="1"/>
    <col min="524" max="524" width="15.7109375" style="89" customWidth="1"/>
    <col min="525" max="525" width="10.7109375" style="89" customWidth="1"/>
    <col min="526" max="526" width="15.7109375" style="89" customWidth="1"/>
    <col min="527" max="768" width="9.140625" style="89"/>
    <col min="769" max="769" width="10.7109375" style="89" customWidth="1"/>
    <col min="770" max="770" width="34.28515625" style="89" customWidth="1"/>
    <col min="771" max="771" width="13.85546875" style="89" customWidth="1"/>
    <col min="772" max="772" width="7.7109375" style="89" customWidth="1"/>
    <col min="773" max="773" width="6.42578125" style="89" customWidth="1"/>
    <col min="774" max="774" width="17.7109375" style="89" customWidth="1"/>
    <col min="775" max="775" width="10.7109375" style="89" customWidth="1"/>
    <col min="776" max="776" width="15.7109375" style="89" customWidth="1"/>
    <col min="777" max="777" width="10.7109375" style="89" customWidth="1"/>
    <col min="778" max="778" width="15.7109375" style="89" customWidth="1"/>
    <col min="779" max="779" width="10.7109375" style="89" customWidth="1"/>
    <col min="780" max="780" width="15.7109375" style="89" customWidth="1"/>
    <col min="781" max="781" width="10.7109375" style="89" customWidth="1"/>
    <col min="782" max="782" width="15.7109375" style="89" customWidth="1"/>
    <col min="783" max="1024" width="9.140625" style="89"/>
    <col min="1025" max="1025" width="10.7109375" style="89" customWidth="1"/>
    <col min="1026" max="1026" width="34.28515625" style="89" customWidth="1"/>
    <col min="1027" max="1027" width="13.85546875" style="89" customWidth="1"/>
    <col min="1028" max="1028" width="7.7109375" style="89" customWidth="1"/>
    <col min="1029" max="1029" width="6.42578125" style="89" customWidth="1"/>
    <col min="1030" max="1030" width="17.7109375" style="89" customWidth="1"/>
    <col min="1031" max="1031" width="10.7109375" style="89" customWidth="1"/>
    <col min="1032" max="1032" width="15.7109375" style="89" customWidth="1"/>
    <col min="1033" max="1033" width="10.7109375" style="89" customWidth="1"/>
    <col min="1034" max="1034" width="15.7109375" style="89" customWidth="1"/>
    <col min="1035" max="1035" width="10.7109375" style="89" customWidth="1"/>
    <col min="1036" max="1036" width="15.7109375" style="89" customWidth="1"/>
    <col min="1037" max="1037" width="10.7109375" style="89" customWidth="1"/>
    <col min="1038" max="1038" width="15.7109375" style="89" customWidth="1"/>
    <col min="1039" max="1280" width="9.140625" style="89"/>
    <col min="1281" max="1281" width="10.7109375" style="89" customWidth="1"/>
    <col min="1282" max="1282" width="34.28515625" style="89" customWidth="1"/>
    <col min="1283" max="1283" width="13.85546875" style="89" customWidth="1"/>
    <col min="1284" max="1284" width="7.7109375" style="89" customWidth="1"/>
    <col min="1285" max="1285" width="6.42578125" style="89" customWidth="1"/>
    <col min="1286" max="1286" width="17.7109375" style="89" customWidth="1"/>
    <col min="1287" max="1287" width="10.7109375" style="89" customWidth="1"/>
    <col min="1288" max="1288" width="15.7109375" style="89" customWidth="1"/>
    <col min="1289" max="1289" width="10.7109375" style="89" customWidth="1"/>
    <col min="1290" max="1290" width="15.7109375" style="89" customWidth="1"/>
    <col min="1291" max="1291" width="10.7109375" style="89" customWidth="1"/>
    <col min="1292" max="1292" width="15.7109375" style="89" customWidth="1"/>
    <col min="1293" max="1293" width="10.7109375" style="89" customWidth="1"/>
    <col min="1294" max="1294" width="15.7109375" style="89" customWidth="1"/>
    <col min="1295" max="1536" width="9.140625" style="89"/>
    <col min="1537" max="1537" width="10.7109375" style="89" customWidth="1"/>
    <col min="1538" max="1538" width="34.28515625" style="89" customWidth="1"/>
    <col min="1539" max="1539" width="13.85546875" style="89" customWidth="1"/>
    <col min="1540" max="1540" width="7.7109375" style="89" customWidth="1"/>
    <col min="1541" max="1541" width="6.42578125" style="89" customWidth="1"/>
    <col min="1542" max="1542" width="17.7109375" style="89" customWidth="1"/>
    <col min="1543" max="1543" width="10.7109375" style="89" customWidth="1"/>
    <col min="1544" max="1544" width="15.7109375" style="89" customWidth="1"/>
    <col min="1545" max="1545" width="10.7109375" style="89" customWidth="1"/>
    <col min="1546" max="1546" width="15.7109375" style="89" customWidth="1"/>
    <col min="1547" max="1547" width="10.7109375" style="89" customWidth="1"/>
    <col min="1548" max="1548" width="15.7109375" style="89" customWidth="1"/>
    <col min="1549" max="1549" width="10.7109375" style="89" customWidth="1"/>
    <col min="1550" max="1550" width="15.7109375" style="89" customWidth="1"/>
    <col min="1551" max="1792" width="9.140625" style="89"/>
    <col min="1793" max="1793" width="10.7109375" style="89" customWidth="1"/>
    <col min="1794" max="1794" width="34.28515625" style="89" customWidth="1"/>
    <col min="1795" max="1795" width="13.85546875" style="89" customWidth="1"/>
    <col min="1796" max="1796" width="7.7109375" style="89" customWidth="1"/>
    <col min="1797" max="1797" width="6.42578125" style="89" customWidth="1"/>
    <col min="1798" max="1798" width="17.7109375" style="89" customWidth="1"/>
    <col min="1799" max="1799" width="10.7109375" style="89" customWidth="1"/>
    <col min="1800" max="1800" width="15.7109375" style="89" customWidth="1"/>
    <col min="1801" max="1801" width="10.7109375" style="89" customWidth="1"/>
    <col min="1802" max="1802" width="15.7109375" style="89" customWidth="1"/>
    <col min="1803" max="1803" width="10.7109375" style="89" customWidth="1"/>
    <col min="1804" max="1804" width="15.7109375" style="89" customWidth="1"/>
    <col min="1805" max="1805" width="10.7109375" style="89" customWidth="1"/>
    <col min="1806" max="1806" width="15.7109375" style="89" customWidth="1"/>
    <col min="1807" max="2048" width="9.140625" style="89"/>
    <col min="2049" max="2049" width="10.7109375" style="89" customWidth="1"/>
    <col min="2050" max="2050" width="34.28515625" style="89" customWidth="1"/>
    <col min="2051" max="2051" width="13.85546875" style="89" customWidth="1"/>
    <col min="2052" max="2052" width="7.7109375" style="89" customWidth="1"/>
    <col min="2053" max="2053" width="6.42578125" style="89" customWidth="1"/>
    <col min="2054" max="2054" width="17.7109375" style="89" customWidth="1"/>
    <col min="2055" max="2055" width="10.7109375" style="89" customWidth="1"/>
    <col min="2056" max="2056" width="15.7109375" style="89" customWidth="1"/>
    <col min="2057" max="2057" width="10.7109375" style="89" customWidth="1"/>
    <col min="2058" max="2058" width="15.7109375" style="89" customWidth="1"/>
    <col min="2059" max="2059" width="10.7109375" style="89" customWidth="1"/>
    <col min="2060" max="2060" width="15.7109375" style="89" customWidth="1"/>
    <col min="2061" max="2061" width="10.7109375" style="89" customWidth="1"/>
    <col min="2062" max="2062" width="15.7109375" style="89" customWidth="1"/>
    <col min="2063" max="2304" width="9.140625" style="89"/>
    <col min="2305" max="2305" width="10.7109375" style="89" customWidth="1"/>
    <col min="2306" max="2306" width="34.28515625" style="89" customWidth="1"/>
    <col min="2307" max="2307" width="13.85546875" style="89" customWidth="1"/>
    <col min="2308" max="2308" width="7.7109375" style="89" customWidth="1"/>
    <col min="2309" max="2309" width="6.42578125" style="89" customWidth="1"/>
    <col min="2310" max="2310" width="17.7109375" style="89" customWidth="1"/>
    <col min="2311" max="2311" width="10.7109375" style="89" customWidth="1"/>
    <col min="2312" max="2312" width="15.7109375" style="89" customWidth="1"/>
    <col min="2313" max="2313" width="10.7109375" style="89" customWidth="1"/>
    <col min="2314" max="2314" width="15.7109375" style="89" customWidth="1"/>
    <col min="2315" max="2315" width="10.7109375" style="89" customWidth="1"/>
    <col min="2316" max="2316" width="15.7109375" style="89" customWidth="1"/>
    <col min="2317" max="2317" width="10.7109375" style="89" customWidth="1"/>
    <col min="2318" max="2318" width="15.7109375" style="89" customWidth="1"/>
    <col min="2319" max="2560" width="9.140625" style="89"/>
    <col min="2561" max="2561" width="10.7109375" style="89" customWidth="1"/>
    <col min="2562" max="2562" width="34.28515625" style="89" customWidth="1"/>
    <col min="2563" max="2563" width="13.85546875" style="89" customWidth="1"/>
    <col min="2564" max="2564" width="7.7109375" style="89" customWidth="1"/>
    <col min="2565" max="2565" width="6.42578125" style="89" customWidth="1"/>
    <col min="2566" max="2566" width="17.7109375" style="89" customWidth="1"/>
    <col min="2567" max="2567" width="10.7109375" style="89" customWidth="1"/>
    <col min="2568" max="2568" width="15.7109375" style="89" customWidth="1"/>
    <col min="2569" max="2569" width="10.7109375" style="89" customWidth="1"/>
    <col min="2570" max="2570" width="15.7109375" style="89" customWidth="1"/>
    <col min="2571" max="2571" width="10.7109375" style="89" customWidth="1"/>
    <col min="2572" max="2572" width="15.7109375" style="89" customWidth="1"/>
    <col min="2573" max="2573" width="10.7109375" style="89" customWidth="1"/>
    <col min="2574" max="2574" width="15.7109375" style="89" customWidth="1"/>
    <col min="2575" max="2816" width="9.140625" style="89"/>
    <col min="2817" max="2817" width="10.7109375" style="89" customWidth="1"/>
    <col min="2818" max="2818" width="34.28515625" style="89" customWidth="1"/>
    <col min="2819" max="2819" width="13.85546875" style="89" customWidth="1"/>
    <col min="2820" max="2820" width="7.7109375" style="89" customWidth="1"/>
    <col min="2821" max="2821" width="6.42578125" style="89" customWidth="1"/>
    <col min="2822" max="2822" width="17.7109375" style="89" customWidth="1"/>
    <col min="2823" max="2823" width="10.7109375" style="89" customWidth="1"/>
    <col min="2824" max="2824" width="15.7109375" style="89" customWidth="1"/>
    <col min="2825" max="2825" width="10.7109375" style="89" customWidth="1"/>
    <col min="2826" max="2826" width="15.7109375" style="89" customWidth="1"/>
    <col min="2827" max="2827" width="10.7109375" style="89" customWidth="1"/>
    <col min="2828" max="2828" width="15.7109375" style="89" customWidth="1"/>
    <col min="2829" max="2829" width="10.7109375" style="89" customWidth="1"/>
    <col min="2830" max="2830" width="15.7109375" style="89" customWidth="1"/>
    <col min="2831" max="3072" width="9.140625" style="89"/>
    <col min="3073" max="3073" width="10.7109375" style="89" customWidth="1"/>
    <col min="3074" max="3074" width="34.28515625" style="89" customWidth="1"/>
    <col min="3075" max="3075" width="13.85546875" style="89" customWidth="1"/>
    <col min="3076" max="3076" width="7.7109375" style="89" customWidth="1"/>
    <col min="3077" max="3077" width="6.42578125" style="89" customWidth="1"/>
    <col min="3078" max="3078" width="17.7109375" style="89" customWidth="1"/>
    <col min="3079" max="3079" width="10.7109375" style="89" customWidth="1"/>
    <col min="3080" max="3080" width="15.7109375" style="89" customWidth="1"/>
    <col min="3081" max="3081" width="10.7109375" style="89" customWidth="1"/>
    <col min="3082" max="3082" width="15.7109375" style="89" customWidth="1"/>
    <col min="3083" max="3083" width="10.7109375" style="89" customWidth="1"/>
    <col min="3084" max="3084" width="15.7109375" style="89" customWidth="1"/>
    <col min="3085" max="3085" width="10.7109375" style="89" customWidth="1"/>
    <col min="3086" max="3086" width="15.7109375" style="89" customWidth="1"/>
    <col min="3087" max="3328" width="9.140625" style="89"/>
    <col min="3329" max="3329" width="10.7109375" style="89" customWidth="1"/>
    <col min="3330" max="3330" width="34.28515625" style="89" customWidth="1"/>
    <col min="3331" max="3331" width="13.85546875" style="89" customWidth="1"/>
    <col min="3332" max="3332" width="7.7109375" style="89" customWidth="1"/>
    <col min="3333" max="3333" width="6.42578125" style="89" customWidth="1"/>
    <col min="3334" max="3334" width="17.7109375" style="89" customWidth="1"/>
    <col min="3335" max="3335" width="10.7109375" style="89" customWidth="1"/>
    <col min="3336" max="3336" width="15.7109375" style="89" customWidth="1"/>
    <col min="3337" max="3337" width="10.7109375" style="89" customWidth="1"/>
    <col min="3338" max="3338" width="15.7109375" style="89" customWidth="1"/>
    <col min="3339" max="3339" width="10.7109375" style="89" customWidth="1"/>
    <col min="3340" max="3340" width="15.7109375" style="89" customWidth="1"/>
    <col min="3341" max="3341" width="10.7109375" style="89" customWidth="1"/>
    <col min="3342" max="3342" width="15.7109375" style="89" customWidth="1"/>
    <col min="3343" max="3584" width="9.140625" style="89"/>
    <col min="3585" max="3585" width="10.7109375" style="89" customWidth="1"/>
    <col min="3586" max="3586" width="34.28515625" style="89" customWidth="1"/>
    <col min="3587" max="3587" width="13.85546875" style="89" customWidth="1"/>
    <col min="3588" max="3588" width="7.7109375" style="89" customWidth="1"/>
    <col min="3589" max="3589" width="6.42578125" style="89" customWidth="1"/>
    <col min="3590" max="3590" width="17.7109375" style="89" customWidth="1"/>
    <col min="3591" max="3591" width="10.7109375" style="89" customWidth="1"/>
    <col min="3592" max="3592" width="15.7109375" style="89" customWidth="1"/>
    <col min="3593" max="3593" width="10.7109375" style="89" customWidth="1"/>
    <col min="3594" max="3594" width="15.7109375" style="89" customWidth="1"/>
    <col min="3595" max="3595" width="10.7109375" style="89" customWidth="1"/>
    <col min="3596" max="3596" width="15.7109375" style="89" customWidth="1"/>
    <col min="3597" max="3597" width="10.7109375" style="89" customWidth="1"/>
    <col min="3598" max="3598" width="15.7109375" style="89" customWidth="1"/>
    <col min="3599" max="3840" width="9.140625" style="89"/>
    <col min="3841" max="3841" width="10.7109375" style="89" customWidth="1"/>
    <col min="3842" max="3842" width="34.28515625" style="89" customWidth="1"/>
    <col min="3843" max="3843" width="13.85546875" style="89" customWidth="1"/>
    <col min="3844" max="3844" width="7.7109375" style="89" customWidth="1"/>
    <col min="3845" max="3845" width="6.42578125" style="89" customWidth="1"/>
    <col min="3846" max="3846" width="17.7109375" style="89" customWidth="1"/>
    <col min="3847" max="3847" width="10.7109375" style="89" customWidth="1"/>
    <col min="3848" max="3848" width="15.7109375" style="89" customWidth="1"/>
    <col min="3849" max="3849" width="10.7109375" style="89" customWidth="1"/>
    <col min="3850" max="3850" width="15.7109375" style="89" customWidth="1"/>
    <col min="3851" max="3851" width="10.7109375" style="89" customWidth="1"/>
    <col min="3852" max="3852" width="15.7109375" style="89" customWidth="1"/>
    <col min="3853" max="3853" width="10.7109375" style="89" customWidth="1"/>
    <col min="3854" max="3854" width="15.7109375" style="89" customWidth="1"/>
    <col min="3855" max="4096" width="9.140625" style="89"/>
    <col min="4097" max="4097" width="10.7109375" style="89" customWidth="1"/>
    <col min="4098" max="4098" width="34.28515625" style="89" customWidth="1"/>
    <col min="4099" max="4099" width="13.85546875" style="89" customWidth="1"/>
    <col min="4100" max="4100" width="7.7109375" style="89" customWidth="1"/>
    <col min="4101" max="4101" width="6.42578125" style="89" customWidth="1"/>
    <col min="4102" max="4102" width="17.7109375" style="89" customWidth="1"/>
    <col min="4103" max="4103" width="10.7109375" style="89" customWidth="1"/>
    <col min="4104" max="4104" width="15.7109375" style="89" customWidth="1"/>
    <col min="4105" max="4105" width="10.7109375" style="89" customWidth="1"/>
    <col min="4106" max="4106" width="15.7109375" style="89" customWidth="1"/>
    <col min="4107" max="4107" width="10.7109375" style="89" customWidth="1"/>
    <col min="4108" max="4108" width="15.7109375" style="89" customWidth="1"/>
    <col min="4109" max="4109" width="10.7109375" style="89" customWidth="1"/>
    <col min="4110" max="4110" width="15.7109375" style="89" customWidth="1"/>
    <col min="4111" max="4352" width="9.140625" style="89"/>
    <col min="4353" max="4353" width="10.7109375" style="89" customWidth="1"/>
    <col min="4354" max="4354" width="34.28515625" style="89" customWidth="1"/>
    <col min="4355" max="4355" width="13.85546875" style="89" customWidth="1"/>
    <col min="4356" max="4356" width="7.7109375" style="89" customWidth="1"/>
    <col min="4357" max="4357" width="6.42578125" style="89" customWidth="1"/>
    <col min="4358" max="4358" width="17.7109375" style="89" customWidth="1"/>
    <col min="4359" max="4359" width="10.7109375" style="89" customWidth="1"/>
    <col min="4360" max="4360" width="15.7109375" style="89" customWidth="1"/>
    <col min="4361" max="4361" width="10.7109375" style="89" customWidth="1"/>
    <col min="4362" max="4362" width="15.7109375" style="89" customWidth="1"/>
    <col min="4363" max="4363" width="10.7109375" style="89" customWidth="1"/>
    <col min="4364" max="4364" width="15.7109375" style="89" customWidth="1"/>
    <col min="4365" max="4365" width="10.7109375" style="89" customWidth="1"/>
    <col min="4366" max="4366" width="15.7109375" style="89" customWidth="1"/>
    <col min="4367" max="4608" width="9.140625" style="89"/>
    <col min="4609" max="4609" width="10.7109375" style="89" customWidth="1"/>
    <col min="4610" max="4610" width="34.28515625" style="89" customWidth="1"/>
    <col min="4611" max="4611" width="13.85546875" style="89" customWidth="1"/>
    <col min="4612" max="4612" width="7.7109375" style="89" customWidth="1"/>
    <col min="4613" max="4613" width="6.42578125" style="89" customWidth="1"/>
    <col min="4614" max="4614" width="17.7109375" style="89" customWidth="1"/>
    <col min="4615" max="4615" width="10.7109375" style="89" customWidth="1"/>
    <col min="4616" max="4616" width="15.7109375" style="89" customWidth="1"/>
    <col min="4617" max="4617" width="10.7109375" style="89" customWidth="1"/>
    <col min="4618" max="4618" width="15.7109375" style="89" customWidth="1"/>
    <col min="4619" max="4619" width="10.7109375" style="89" customWidth="1"/>
    <col min="4620" max="4620" width="15.7109375" style="89" customWidth="1"/>
    <col min="4621" max="4621" width="10.7109375" style="89" customWidth="1"/>
    <col min="4622" max="4622" width="15.7109375" style="89" customWidth="1"/>
    <col min="4623" max="4864" width="9.140625" style="89"/>
    <col min="4865" max="4865" width="10.7109375" style="89" customWidth="1"/>
    <col min="4866" max="4866" width="34.28515625" style="89" customWidth="1"/>
    <col min="4867" max="4867" width="13.85546875" style="89" customWidth="1"/>
    <col min="4868" max="4868" width="7.7109375" style="89" customWidth="1"/>
    <col min="4869" max="4869" width="6.42578125" style="89" customWidth="1"/>
    <col min="4870" max="4870" width="17.7109375" style="89" customWidth="1"/>
    <col min="4871" max="4871" width="10.7109375" style="89" customWidth="1"/>
    <col min="4872" max="4872" width="15.7109375" style="89" customWidth="1"/>
    <col min="4873" max="4873" width="10.7109375" style="89" customWidth="1"/>
    <col min="4874" max="4874" width="15.7109375" style="89" customWidth="1"/>
    <col min="4875" max="4875" width="10.7109375" style="89" customWidth="1"/>
    <col min="4876" max="4876" width="15.7109375" style="89" customWidth="1"/>
    <col min="4877" max="4877" width="10.7109375" style="89" customWidth="1"/>
    <col min="4878" max="4878" width="15.7109375" style="89" customWidth="1"/>
    <col min="4879" max="5120" width="9.140625" style="89"/>
    <col min="5121" max="5121" width="10.7109375" style="89" customWidth="1"/>
    <col min="5122" max="5122" width="34.28515625" style="89" customWidth="1"/>
    <col min="5123" max="5123" width="13.85546875" style="89" customWidth="1"/>
    <col min="5124" max="5124" width="7.7109375" style="89" customWidth="1"/>
    <col min="5125" max="5125" width="6.42578125" style="89" customWidth="1"/>
    <col min="5126" max="5126" width="17.7109375" style="89" customWidth="1"/>
    <col min="5127" max="5127" width="10.7109375" style="89" customWidth="1"/>
    <col min="5128" max="5128" width="15.7109375" style="89" customWidth="1"/>
    <col min="5129" max="5129" width="10.7109375" style="89" customWidth="1"/>
    <col min="5130" max="5130" width="15.7109375" style="89" customWidth="1"/>
    <col min="5131" max="5131" width="10.7109375" style="89" customWidth="1"/>
    <col min="5132" max="5132" width="15.7109375" style="89" customWidth="1"/>
    <col min="5133" max="5133" width="10.7109375" style="89" customWidth="1"/>
    <col min="5134" max="5134" width="15.7109375" style="89" customWidth="1"/>
    <col min="5135" max="5376" width="9.140625" style="89"/>
    <col min="5377" max="5377" width="10.7109375" style="89" customWidth="1"/>
    <col min="5378" max="5378" width="34.28515625" style="89" customWidth="1"/>
    <col min="5379" max="5379" width="13.85546875" style="89" customWidth="1"/>
    <col min="5380" max="5380" width="7.7109375" style="89" customWidth="1"/>
    <col min="5381" max="5381" width="6.42578125" style="89" customWidth="1"/>
    <col min="5382" max="5382" width="17.7109375" style="89" customWidth="1"/>
    <col min="5383" max="5383" width="10.7109375" style="89" customWidth="1"/>
    <col min="5384" max="5384" width="15.7109375" style="89" customWidth="1"/>
    <col min="5385" max="5385" width="10.7109375" style="89" customWidth="1"/>
    <col min="5386" max="5386" width="15.7109375" style="89" customWidth="1"/>
    <col min="5387" max="5387" width="10.7109375" style="89" customWidth="1"/>
    <col min="5388" max="5388" width="15.7109375" style="89" customWidth="1"/>
    <col min="5389" max="5389" width="10.7109375" style="89" customWidth="1"/>
    <col min="5390" max="5390" width="15.7109375" style="89" customWidth="1"/>
    <col min="5391" max="5632" width="9.140625" style="89"/>
    <col min="5633" max="5633" width="10.7109375" style="89" customWidth="1"/>
    <col min="5634" max="5634" width="34.28515625" style="89" customWidth="1"/>
    <col min="5635" max="5635" width="13.85546875" style="89" customWidth="1"/>
    <col min="5636" max="5636" width="7.7109375" style="89" customWidth="1"/>
    <col min="5637" max="5637" width="6.42578125" style="89" customWidth="1"/>
    <col min="5638" max="5638" width="17.7109375" style="89" customWidth="1"/>
    <col min="5639" max="5639" width="10.7109375" style="89" customWidth="1"/>
    <col min="5640" max="5640" width="15.7109375" style="89" customWidth="1"/>
    <col min="5641" max="5641" width="10.7109375" style="89" customWidth="1"/>
    <col min="5642" max="5642" width="15.7109375" style="89" customWidth="1"/>
    <col min="5643" max="5643" width="10.7109375" style="89" customWidth="1"/>
    <col min="5644" max="5644" width="15.7109375" style="89" customWidth="1"/>
    <col min="5645" max="5645" width="10.7109375" style="89" customWidth="1"/>
    <col min="5646" max="5646" width="15.7109375" style="89" customWidth="1"/>
    <col min="5647" max="5888" width="9.140625" style="89"/>
    <col min="5889" max="5889" width="10.7109375" style="89" customWidth="1"/>
    <col min="5890" max="5890" width="34.28515625" style="89" customWidth="1"/>
    <col min="5891" max="5891" width="13.85546875" style="89" customWidth="1"/>
    <col min="5892" max="5892" width="7.7109375" style="89" customWidth="1"/>
    <col min="5893" max="5893" width="6.42578125" style="89" customWidth="1"/>
    <col min="5894" max="5894" width="17.7109375" style="89" customWidth="1"/>
    <col min="5895" max="5895" width="10.7109375" style="89" customWidth="1"/>
    <col min="5896" max="5896" width="15.7109375" style="89" customWidth="1"/>
    <col min="5897" max="5897" width="10.7109375" style="89" customWidth="1"/>
    <col min="5898" max="5898" width="15.7109375" style="89" customWidth="1"/>
    <col min="5899" max="5899" width="10.7109375" style="89" customWidth="1"/>
    <col min="5900" max="5900" width="15.7109375" style="89" customWidth="1"/>
    <col min="5901" max="5901" width="10.7109375" style="89" customWidth="1"/>
    <col min="5902" max="5902" width="15.7109375" style="89" customWidth="1"/>
    <col min="5903" max="6144" width="9.140625" style="89"/>
    <col min="6145" max="6145" width="10.7109375" style="89" customWidth="1"/>
    <col min="6146" max="6146" width="34.28515625" style="89" customWidth="1"/>
    <col min="6147" max="6147" width="13.85546875" style="89" customWidth="1"/>
    <col min="6148" max="6148" width="7.7109375" style="89" customWidth="1"/>
    <col min="6149" max="6149" width="6.42578125" style="89" customWidth="1"/>
    <col min="6150" max="6150" width="17.7109375" style="89" customWidth="1"/>
    <col min="6151" max="6151" width="10.7109375" style="89" customWidth="1"/>
    <col min="6152" max="6152" width="15.7109375" style="89" customWidth="1"/>
    <col min="6153" max="6153" width="10.7109375" style="89" customWidth="1"/>
    <col min="6154" max="6154" width="15.7109375" style="89" customWidth="1"/>
    <col min="6155" max="6155" width="10.7109375" style="89" customWidth="1"/>
    <col min="6156" max="6156" width="15.7109375" style="89" customWidth="1"/>
    <col min="6157" max="6157" width="10.7109375" style="89" customWidth="1"/>
    <col min="6158" max="6158" width="15.7109375" style="89" customWidth="1"/>
    <col min="6159" max="6400" width="9.140625" style="89"/>
    <col min="6401" max="6401" width="10.7109375" style="89" customWidth="1"/>
    <col min="6402" max="6402" width="34.28515625" style="89" customWidth="1"/>
    <col min="6403" max="6403" width="13.85546875" style="89" customWidth="1"/>
    <col min="6404" max="6404" width="7.7109375" style="89" customWidth="1"/>
    <col min="6405" max="6405" width="6.42578125" style="89" customWidth="1"/>
    <col min="6406" max="6406" width="17.7109375" style="89" customWidth="1"/>
    <col min="6407" max="6407" width="10.7109375" style="89" customWidth="1"/>
    <col min="6408" max="6408" width="15.7109375" style="89" customWidth="1"/>
    <col min="6409" max="6409" width="10.7109375" style="89" customWidth="1"/>
    <col min="6410" max="6410" width="15.7109375" style="89" customWidth="1"/>
    <col min="6411" max="6411" width="10.7109375" style="89" customWidth="1"/>
    <col min="6412" max="6412" width="15.7109375" style="89" customWidth="1"/>
    <col min="6413" max="6413" width="10.7109375" style="89" customWidth="1"/>
    <col min="6414" max="6414" width="15.7109375" style="89" customWidth="1"/>
    <col min="6415" max="6656" width="9.140625" style="89"/>
    <col min="6657" max="6657" width="10.7109375" style="89" customWidth="1"/>
    <col min="6658" max="6658" width="34.28515625" style="89" customWidth="1"/>
    <col min="6659" max="6659" width="13.85546875" style="89" customWidth="1"/>
    <col min="6660" max="6660" width="7.7109375" style="89" customWidth="1"/>
    <col min="6661" max="6661" width="6.42578125" style="89" customWidth="1"/>
    <col min="6662" max="6662" width="17.7109375" style="89" customWidth="1"/>
    <col min="6663" max="6663" width="10.7109375" style="89" customWidth="1"/>
    <col min="6664" max="6664" width="15.7109375" style="89" customWidth="1"/>
    <col min="6665" max="6665" width="10.7109375" style="89" customWidth="1"/>
    <col min="6666" max="6666" width="15.7109375" style="89" customWidth="1"/>
    <col min="6667" max="6667" width="10.7109375" style="89" customWidth="1"/>
    <col min="6668" max="6668" width="15.7109375" style="89" customWidth="1"/>
    <col min="6669" max="6669" width="10.7109375" style="89" customWidth="1"/>
    <col min="6670" max="6670" width="15.7109375" style="89" customWidth="1"/>
    <col min="6671" max="6912" width="9.140625" style="89"/>
    <col min="6913" max="6913" width="10.7109375" style="89" customWidth="1"/>
    <col min="6914" max="6914" width="34.28515625" style="89" customWidth="1"/>
    <col min="6915" max="6915" width="13.85546875" style="89" customWidth="1"/>
    <col min="6916" max="6916" width="7.7109375" style="89" customWidth="1"/>
    <col min="6917" max="6917" width="6.42578125" style="89" customWidth="1"/>
    <col min="6918" max="6918" width="17.7109375" style="89" customWidth="1"/>
    <col min="6919" max="6919" width="10.7109375" style="89" customWidth="1"/>
    <col min="6920" max="6920" width="15.7109375" style="89" customWidth="1"/>
    <col min="6921" max="6921" width="10.7109375" style="89" customWidth="1"/>
    <col min="6922" max="6922" width="15.7109375" style="89" customWidth="1"/>
    <col min="6923" max="6923" width="10.7109375" style="89" customWidth="1"/>
    <col min="6924" max="6924" width="15.7109375" style="89" customWidth="1"/>
    <col min="6925" max="6925" width="10.7109375" style="89" customWidth="1"/>
    <col min="6926" max="6926" width="15.7109375" style="89" customWidth="1"/>
    <col min="6927" max="7168" width="9.140625" style="89"/>
    <col min="7169" max="7169" width="10.7109375" style="89" customWidth="1"/>
    <col min="7170" max="7170" width="34.28515625" style="89" customWidth="1"/>
    <col min="7171" max="7171" width="13.85546875" style="89" customWidth="1"/>
    <col min="7172" max="7172" width="7.7109375" style="89" customWidth="1"/>
    <col min="7173" max="7173" width="6.42578125" style="89" customWidth="1"/>
    <col min="7174" max="7174" width="17.7109375" style="89" customWidth="1"/>
    <col min="7175" max="7175" width="10.7109375" style="89" customWidth="1"/>
    <col min="7176" max="7176" width="15.7109375" style="89" customWidth="1"/>
    <col min="7177" max="7177" width="10.7109375" style="89" customWidth="1"/>
    <col min="7178" max="7178" width="15.7109375" style="89" customWidth="1"/>
    <col min="7179" max="7179" width="10.7109375" style="89" customWidth="1"/>
    <col min="7180" max="7180" width="15.7109375" style="89" customWidth="1"/>
    <col min="7181" max="7181" width="10.7109375" style="89" customWidth="1"/>
    <col min="7182" max="7182" width="15.7109375" style="89" customWidth="1"/>
    <col min="7183" max="7424" width="9.140625" style="89"/>
    <col min="7425" max="7425" width="10.7109375" style="89" customWidth="1"/>
    <col min="7426" max="7426" width="34.28515625" style="89" customWidth="1"/>
    <col min="7427" max="7427" width="13.85546875" style="89" customWidth="1"/>
    <col min="7428" max="7428" width="7.7109375" style="89" customWidth="1"/>
    <col min="7429" max="7429" width="6.42578125" style="89" customWidth="1"/>
    <col min="7430" max="7430" width="17.7109375" style="89" customWidth="1"/>
    <col min="7431" max="7431" width="10.7109375" style="89" customWidth="1"/>
    <col min="7432" max="7432" width="15.7109375" style="89" customWidth="1"/>
    <col min="7433" max="7433" width="10.7109375" style="89" customWidth="1"/>
    <col min="7434" max="7434" width="15.7109375" style="89" customWidth="1"/>
    <col min="7435" max="7435" width="10.7109375" style="89" customWidth="1"/>
    <col min="7436" max="7436" width="15.7109375" style="89" customWidth="1"/>
    <col min="7437" max="7437" width="10.7109375" style="89" customWidth="1"/>
    <col min="7438" max="7438" width="15.7109375" style="89" customWidth="1"/>
    <col min="7439" max="7680" width="9.140625" style="89"/>
    <col min="7681" max="7681" width="10.7109375" style="89" customWidth="1"/>
    <col min="7682" max="7682" width="34.28515625" style="89" customWidth="1"/>
    <col min="7683" max="7683" width="13.85546875" style="89" customWidth="1"/>
    <col min="7684" max="7684" width="7.7109375" style="89" customWidth="1"/>
    <col min="7685" max="7685" width="6.42578125" style="89" customWidth="1"/>
    <col min="7686" max="7686" width="17.7109375" style="89" customWidth="1"/>
    <col min="7687" max="7687" width="10.7109375" style="89" customWidth="1"/>
    <col min="7688" max="7688" width="15.7109375" style="89" customWidth="1"/>
    <col min="7689" max="7689" width="10.7109375" style="89" customWidth="1"/>
    <col min="7690" max="7690" width="15.7109375" style="89" customWidth="1"/>
    <col min="7691" max="7691" width="10.7109375" style="89" customWidth="1"/>
    <col min="7692" max="7692" width="15.7109375" style="89" customWidth="1"/>
    <col min="7693" max="7693" width="10.7109375" style="89" customWidth="1"/>
    <col min="7694" max="7694" width="15.7109375" style="89" customWidth="1"/>
    <col min="7695" max="7936" width="9.140625" style="89"/>
    <col min="7937" max="7937" width="10.7109375" style="89" customWidth="1"/>
    <col min="7938" max="7938" width="34.28515625" style="89" customWidth="1"/>
    <col min="7939" max="7939" width="13.85546875" style="89" customWidth="1"/>
    <col min="7940" max="7940" width="7.7109375" style="89" customWidth="1"/>
    <col min="7941" max="7941" width="6.42578125" style="89" customWidth="1"/>
    <col min="7942" max="7942" width="17.7109375" style="89" customWidth="1"/>
    <col min="7943" max="7943" width="10.7109375" style="89" customWidth="1"/>
    <col min="7944" max="7944" width="15.7109375" style="89" customWidth="1"/>
    <col min="7945" max="7945" width="10.7109375" style="89" customWidth="1"/>
    <col min="7946" max="7946" width="15.7109375" style="89" customWidth="1"/>
    <col min="7947" max="7947" width="10.7109375" style="89" customWidth="1"/>
    <col min="7948" max="7948" width="15.7109375" style="89" customWidth="1"/>
    <col min="7949" max="7949" width="10.7109375" style="89" customWidth="1"/>
    <col min="7950" max="7950" width="15.7109375" style="89" customWidth="1"/>
    <col min="7951" max="8192" width="9.140625" style="89"/>
    <col min="8193" max="8193" width="10.7109375" style="89" customWidth="1"/>
    <col min="8194" max="8194" width="34.28515625" style="89" customWidth="1"/>
    <col min="8195" max="8195" width="13.85546875" style="89" customWidth="1"/>
    <col min="8196" max="8196" width="7.7109375" style="89" customWidth="1"/>
    <col min="8197" max="8197" width="6.42578125" style="89" customWidth="1"/>
    <col min="8198" max="8198" width="17.7109375" style="89" customWidth="1"/>
    <col min="8199" max="8199" width="10.7109375" style="89" customWidth="1"/>
    <col min="8200" max="8200" width="15.7109375" style="89" customWidth="1"/>
    <col min="8201" max="8201" width="10.7109375" style="89" customWidth="1"/>
    <col min="8202" max="8202" width="15.7109375" style="89" customWidth="1"/>
    <col min="8203" max="8203" width="10.7109375" style="89" customWidth="1"/>
    <col min="8204" max="8204" width="15.7109375" style="89" customWidth="1"/>
    <col min="8205" max="8205" width="10.7109375" style="89" customWidth="1"/>
    <col min="8206" max="8206" width="15.7109375" style="89" customWidth="1"/>
    <col min="8207" max="8448" width="9.140625" style="89"/>
    <col min="8449" max="8449" width="10.7109375" style="89" customWidth="1"/>
    <col min="8450" max="8450" width="34.28515625" style="89" customWidth="1"/>
    <col min="8451" max="8451" width="13.85546875" style="89" customWidth="1"/>
    <col min="8452" max="8452" width="7.7109375" style="89" customWidth="1"/>
    <col min="8453" max="8453" width="6.42578125" style="89" customWidth="1"/>
    <col min="8454" max="8454" width="17.7109375" style="89" customWidth="1"/>
    <col min="8455" max="8455" width="10.7109375" style="89" customWidth="1"/>
    <col min="8456" max="8456" width="15.7109375" style="89" customWidth="1"/>
    <col min="8457" max="8457" width="10.7109375" style="89" customWidth="1"/>
    <col min="8458" max="8458" width="15.7109375" style="89" customWidth="1"/>
    <col min="8459" max="8459" width="10.7109375" style="89" customWidth="1"/>
    <col min="8460" max="8460" width="15.7109375" style="89" customWidth="1"/>
    <col min="8461" max="8461" width="10.7109375" style="89" customWidth="1"/>
    <col min="8462" max="8462" width="15.7109375" style="89" customWidth="1"/>
    <col min="8463" max="8704" width="9.140625" style="89"/>
    <col min="8705" max="8705" width="10.7109375" style="89" customWidth="1"/>
    <col min="8706" max="8706" width="34.28515625" style="89" customWidth="1"/>
    <col min="8707" max="8707" width="13.85546875" style="89" customWidth="1"/>
    <col min="8708" max="8708" width="7.7109375" style="89" customWidth="1"/>
    <col min="8709" max="8709" width="6.42578125" style="89" customWidth="1"/>
    <col min="8710" max="8710" width="17.7109375" style="89" customWidth="1"/>
    <col min="8711" max="8711" width="10.7109375" style="89" customWidth="1"/>
    <col min="8712" max="8712" width="15.7109375" style="89" customWidth="1"/>
    <col min="8713" max="8713" width="10.7109375" style="89" customWidth="1"/>
    <col min="8714" max="8714" width="15.7109375" style="89" customWidth="1"/>
    <col min="8715" max="8715" width="10.7109375" style="89" customWidth="1"/>
    <col min="8716" max="8716" width="15.7109375" style="89" customWidth="1"/>
    <col min="8717" max="8717" width="10.7109375" style="89" customWidth="1"/>
    <col min="8718" max="8718" width="15.7109375" style="89" customWidth="1"/>
    <col min="8719" max="8960" width="9.140625" style="89"/>
    <col min="8961" max="8961" width="10.7109375" style="89" customWidth="1"/>
    <col min="8962" max="8962" width="34.28515625" style="89" customWidth="1"/>
    <col min="8963" max="8963" width="13.85546875" style="89" customWidth="1"/>
    <col min="8964" max="8964" width="7.7109375" style="89" customWidth="1"/>
    <col min="8965" max="8965" width="6.42578125" style="89" customWidth="1"/>
    <col min="8966" max="8966" width="17.7109375" style="89" customWidth="1"/>
    <col min="8967" max="8967" width="10.7109375" style="89" customWidth="1"/>
    <col min="8968" max="8968" width="15.7109375" style="89" customWidth="1"/>
    <col min="8969" max="8969" width="10.7109375" style="89" customWidth="1"/>
    <col min="8970" max="8970" width="15.7109375" style="89" customWidth="1"/>
    <col min="8971" max="8971" width="10.7109375" style="89" customWidth="1"/>
    <col min="8972" max="8972" width="15.7109375" style="89" customWidth="1"/>
    <col min="8973" max="8973" width="10.7109375" style="89" customWidth="1"/>
    <col min="8974" max="8974" width="15.7109375" style="89" customWidth="1"/>
    <col min="8975" max="9216" width="9.140625" style="89"/>
    <col min="9217" max="9217" width="10.7109375" style="89" customWidth="1"/>
    <col min="9218" max="9218" width="34.28515625" style="89" customWidth="1"/>
    <col min="9219" max="9219" width="13.85546875" style="89" customWidth="1"/>
    <col min="9220" max="9220" width="7.7109375" style="89" customWidth="1"/>
    <col min="9221" max="9221" width="6.42578125" style="89" customWidth="1"/>
    <col min="9222" max="9222" width="17.7109375" style="89" customWidth="1"/>
    <col min="9223" max="9223" width="10.7109375" style="89" customWidth="1"/>
    <col min="9224" max="9224" width="15.7109375" style="89" customWidth="1"/>
    <col min="9225" max="9225" width="10.7109375" style="89" customWidth="1"/>
    <col min="9226" max="9226" width="15.7109375" style="89" customWidth="1"/>
    <col min="9227" max="9227" width="10.7109375" style="89" customWidth="1"/>
    <col min="9228" max="9228" width="15.7109375" style="89" customWidth="1"/>
    <col min="9229" max="9229" width="10.7109375" style="89" customWidth="1"/>
    <col min="9230" max="9230" width="15.7109375" style="89" customWidth="1"/>
    <col min="9231" max="9472" width="9.140625" style="89"/>
    <col min="9473" max="9473" width="10.7109375" style="89" customWidth="1"/>
    <col min="9474" max="9474" width="34.28515625" style="89" customWidth="1"/>
    <col min="9475" max="9475" width="13.85546875" style="89" customWidth="1"/>
    <col min="9476" max="9476" width="7.7109375" style="89" customWidth="1"/>
    <col min="9477" max="9477" width="6.42578125" style="89" customWidth="1"/>
    <col min="9478" max="9478" width="17.7109375" style="89" customWidth="1"/>
    <col min="9479" max="9479" width="10.7109375" style="89" customWidth="1"/>
    <col min="9480" max="9480" width="15.7109375" style="89" customWidth="1"/>
    <col min="9481" max="9481" width="10.7109375" style="89" customWidth="1"/>
    <col min="9482" max="9482" width="15.7109375" style="89" customWidth="1"/>
    <col min="9483" max="9483" width="10.7109375" style="89" customWidth="1"/>
    <col min="9484" max="9484" width="15.7109375" style="89" customWidth="1"/>
    <col min="9485" max="9485" width="10.7109375" style="89" customWidth="1"/>
    <col min="9486" max="9486" width="15.7109375" style="89" customWidth="1"/>
    <col min="9487" max="9728" width="9.140625" style="89"/>
    <col min="9729" max="9729" width="10.7109375" style="89" customWidth="1"/>
    <col min="9730" max="9730" width="34.28515625" style="89" customWidth="1"/>
    <col min="9731" max="9731" width="13.85546875" style="89" customWidth="1"/>
    <col min="9732" max="9732" width="7.7109375" style="89" customWidth="1"/>
    <col min="9733" max="9733" width="6.42578125" style="89" customWidth="1"/>
    <col min="9734" max="9734" width="17.7109375" style="89" customWidth="1"/>
    <col min="9735" max="9735" width="10.7109375" style="89" customWidth="1"/>
    <col min="9736" max="9736" width="15.7109375" style="89" customWidth="1"/>
    <col min="9737" max="9737" width="10.7109375" style="89" customWidth="1"/>
    <col min="9738" max="9738" width="15.7109375" style="89" customWidth="1"/>
    <col min="9739" max="9739" width="10.7109375" style="89" customWidth="1"/>
    <col min="9740" max="9740" width="15.7109375" style="89" customWidth="1"/>
    <col min="9741" max="9741" width="10.7109375" style="89" customWidth="1"/>
    <col min="9742" max="9742" width="15.7109375" style="89" customWidth="1"/>
    <col min="9743" max="9984" width="9.140625" style="89"/>
    <col min="9985" max="9985" width="10.7109375" style="89" customWidth="1"/>
    <col min="9986" max="9986" width="34.28515625" style="89" customWidth="1"/>
    <col min="9987" max="9987" width="13.85546875" style="89" customWidth="1"/>
    <col min="9988" max="9988" width="7.7109375" style="89" customWidth="1"/>
    <col min="9989" max="9989" width="6.42578125" style="89" customWidth="1"/>
    <col min="9990" max="9990" width="17.7109375" style="89" customWidth="1"/>
    <col min="9991" max="9991" width="10.7109375" style="89" customWidth="1"/>
    <col min="9992" max="9992" width="15.7109375" style="89" customWidth="1"/>
    <col min="9993" max="9993" width="10.7109375" style="89" customWidth="1"/>
    <col min="9994" max="9994" width="15.7109375" style="89" customWidth="1"/>
    <col min="9995" max="9995" width="10.7109375" style="89" customWidth="1"/>
    <col min="9996" max="9996" width="15.7109375" style="89" customWidth="1"/>
    <col min="9997" max="9997" width="10.7109375" style="89" customWidth="1"/>
    <col min="9998" max="9998" width="15.7109375" style="89" customWidth="1"/>
    <col min="9999" max="10240" width="9.140625" style="89"/>
    <col min="10241" max="10241" width="10.7109375" style="89" customWidth="1"/>
    <col min="10242" max="10242" width="34.28515625" style="89" customWidth="1"/>
    <col min="10243" max="10243" width="13.85546875" style="89" customWidth="1"/>
    <col min="10244" max="10244" width="7.7109375" style="89" customWidth="1"/>
    <col min="10245" max="10245" width="6.42578125" style="89" customWidth="1"/>
    <col min="10246" max="10246" width="17.7109375" style="89" customWidth="1"/>
    <col min="10247" max="10247" width="10.7109375" style="89" customWidth="1"/>
    <col min="10248" max="10248" width="15.7109375" style="89" customWidth="1"/>
    <col min="10249" max="10249" width="10.7109375" style="89" customWidth="1"/>
    <col min="10250" max="10250" width="15.7109375" style="89" customWidth="1"/>
    <col min="10251" max="10251" width="10.7109375" style="89" customWidth="1"/>
    <col min="10252" max="10252" width="15.7109375" style="89" customWidth="1"/>
    <col min="10253" max="10253" width="10.7109375" style="89" customWidth="1"/>
    <col min="10254" max="10254" width="15.7109375" style="89" customWidth="1"/>
    <col min="10255" max="10496" width="9.140625" style="89"/>
    <col min="10497" max="10497" width="10.7109375" style="89" customWidth="1"/>
    <col min="10498" max="10498" width="34.28515625" style="89" customWidth="1"/>
    <col min="10499" max="10499" width="13.85546875" style="89" customWidth="1"/>
    <col min="10500" max="10500" width="7.7109375" style="89" customWidth="1"/>
    <col min="10501" max="10501" width="6.42578125" style="89" customWidth="1"/>
    <col min="10502" max="10502" width="17.7109375" style="89" customWidth="1"/>
    <col min="10503" max="10503" width="10.7109375" style="89" customWidth="1"/>
    <col min="10504" max="10504" width="15.7109375" style="89" customWidth="1"/>
    <col min="10505" max="10505" width="10.7109375" style="89" customWidth="1"/>
    <col min="10506" max="10506" width="15.7109375" style="89" customWidth="1"/>
    <col min="10507" max="10507" width="10.7109375" style="89" customWidth="1"/>
    <col min="10508" max="10508" width="15.7109375" style="89" customWidth="1"/>
    <col min="10509" max="10509" width="10.7109375" style="89" customWidth="1"/>
    <col min="10510" max="10510" width="15.7109375" style="89" customWidth="1"/>
    <col min="10511" max="10752" width="9.140625" style="89"/>
    <col min="10753" max="10753" width="10.7109375" style="89" customWidth="1"/>
    <col min="10754" max="10754" width="34.28515625" style="89" customWidth="1"/>
    <col min="10755" max="10755" width="13.85546875" style="89" customWidth="1"/>
    <col min="10756" max="10756" width="7.7109375" style="89" customWidth="1"/>
    <col min="10757" max="10757" width="6.42578125" style="89" customWidth="1"/>
    <col min="10758" max="10758" width="17.7109375" style="89" customWidth="1"/>
    <col min="10759" max="10759" width="10.7109375" style="89" customWidth="1"/>
    <col min="10760" max="10760" width="15.7109375" style="89" customWidth="1"/>
    <col min="10761" max="10761" width="10.7109375" style="89" customWidth="1"/>
    <col min="10762" max="10762" width="15.7109375" style="89" customWidth="1"/>
    <col min="10763" max="10763" width="10.7109375" style="89" customWidth="1"/>
    <col min="10764" max="10764" width="15.7109375" style="89" customWidth="1"/>
    <col min="10765" max="10765" width="10.7109375" style="89" customWidth="1"/>
    <col min="10766" max="10766" width="15.7109375" style="89" customWidth="1"/>
    <col min="10767" max="11008" width="9.140625" style="89"/>
    <col min="11009" max="11009" width="10.7109375" style="89" customWidth="1"/>
    <col min="11010" max="11010" width="34.28515625" style="89" customWidth="1"/>
    <col min="11011" max="11011" width="13.85546875" style="89" customWidth="1"/>
    <col min="11012" max="11012" width="7.7109375" style="89" customWidth="1"/>
    <col min="11013" max="11013" width="6.42578125" style="89" customWidth="1"/>
    <col min="11014" max="11014" width="17.7109375" style="89" customWidth="1"/>
    <col min="11015" max="11015" width="10.7109375" style="89" customWidth="1"/>
    <col min="11016" max="11016" width="15.7109375" style="89" customWidth="1"/>
    <col min="11017" max="11017" width="10.7109375" style="89" customWidth="1"/>
    <col min="11018" max="11018" width="15.7109375" style="89" customWidth="1"/>
    <col min="11019" max="11019" width="10.7109375" style="89" customWidth="1"/>
    <col min="11020" max="11020" width="15.7109375" style="89" customWidth="1"/>
    <col min="11021" max="11021" width="10.7109375" style="89" customWidth="1"/>
    <col min="11022" max="11022" width="15.7109375" style="89" customWidth="1"/>
    <col min="11023" max="11264" width="9.140625" style="89"/>
    <col min="11265" max="11265" width="10.7109375" style="89" customWidth="1"/>
    <col min="11266" max="11266" width="34.28515625" style="89" customWidth="1"/>
    <col min="11267" max="11267" width="13.85546875" style="89" customWidth="1"/>
    <col min="11268" max="11268" width="7.7109375" style="89" customWidth="1"/>
    <col min="11269" max="11269" width="6.42578125" style="89" customWidth="1"/>
    <col min="11270" max="11270" width="17.7109375" style="89" customWidth="1"/>
    <col min="11271" max="11271" width="10.7109375" style="89" customWidth="1"/>
    <col min="11272" max="11272" width="15.7109375" style="89" customWidth="1"/>
    <col min="11273" max="11273" width="10.7109375" style="89" customWidth="1"/>
    <col min="11274" max="11274" width="15.7109375" style="89" customWidth="1"/>
    <col min="11275" max="11275" width="10.7109375" style="89" customWidth="1"/>
    <col min="11276" max="11276" width="15.7109375" style="89" customWidth="1"/>
    <col min="11277" max="11277" width="10.7109375" style="89" customWidth="1"/>
    <col min="11278" max="11278" width="15.7109375" style="89" customWidth="1"/>
    <col min="11279" max="11520" width="9.140625" style="89"/>
    <col min="11521" max="11521" width="10.7109375" style="89" customWidth="1"/>
    <col min="11522" max="11522" width="34.28515625" style="89" customWidth="1"/>
    <col min="11523" max="11523" width="13.85546875" style="89" customWidth="1"/>
    <col min="11524" max="11524" width="7.7109375" style="89" customWidth="1"/>
    <col min="11525" max="11525" width="6.42578125" style="89" customWidth="1"/>
    <col min="11526" max="11526" width="17.7109375" style="89" customWidth="1"/>
    <col min="11527" max="11527" width="10.7109375" style="89" customWidth="1"/>
    <col min="11528" max="11528" width="15.7109375" style="89" customWidth="1"/>
    <col min="11529" max="11529" width="10.7109375" style="89" customWidth="1"/>
    <col min="11530" max="11530" width="15.7109375" style="89" customWidth="1"/>
    <col min="11531" max="11531" width="10.7109375" style="89" customWidth="1"/>
    <col min="11532" max="11532" width="15.7109375" style="89" customWidth="1"/>
    <col min="11533" max="11533" width="10.7109375" style="89" customWidth="1"/>
    <col min="11534" max="11534" width="15.7109375" style="89" customWidth="1"/>
    <col min="11535" max="11776" width="9.140625" style="89"/>
    <col min="11777" max="11777" width="10.7109375" style="89" customWidth="1"/>
    <col min="11778" max="11778" width="34.28515625" style="89" customWidth="1"/>
    <col min="11779" max="11779" width="13.85546875" style="89" customWidth="1"/>
    <col min="11780" max="11780" width="7.7109375" style="89" customWidth="1"/>
    <col min="11781" max="11781" width="6.42578125" style="89" customWidth="1"/>
    <col min="11782" max="11782" width="17.7109375" style="89" customWidth="1"/>
    <col min="11783" max="11783" width="10.7109375" style="89" customWidth="1"/>
    <col min="11784" max="11784" width="15.7109375" style="89" customWidth="1"/>
    <col min="11785" max="11785" width="10.7109375" style="89" customWidth="1"/>
    <col min="11786" max="11786" width="15.7109375" style="89" customWidth="1"/>
    <col min="11787" max="11787" width="10.7109375" style="89" customWidth="1"/>
    <col min="11788" max="11788" width="15.7109375" style="89" customWidth="1"/>
    <col min="11789" max="11789" width="10.7109375" style="89" customWidth="1"/>
    <col min="11790" max="11790" width="15.7109375" style="89" customWidth="1"/>
    <col min="11791" max="12032" width="9.140625" style="89"/>
    <col min="12033" max="12033" width="10.7109375" style="89" customWidth="1"/>
    <col min="12034" max="12034" width="34.28515625" style="89" customWidth="1"/>
    <col min="12035" max="12035" width="13.85546875" style="89" customWidth="1"/>
    <col min="12036" max="12036" width="7.7109375" style="89" customWidth="1"/>
    <col min="12037" max="12037" width="6.42578125" style="89" customWidth="1"/>
    <col min="12038" max="12038" width="17.7109375" style="89" customWidth="1"/>
    <col min="12039" max="12039" width="10.7109375" style="89" customWidth="1"/>
    <col min="12040" max="12040" width="15.7109375" style="89" customWidth="1"/>
    <col min="12041" max="12041" width="10.7109375" style="89" customWidth="1"/>
    <col min="12042" max="12042" width="15.7109375" style="89" customWidth="1"/>
    <col min="12043" max="12043" width="10.7109375" style="89" customWidth="1"/>
    <col min="12044" max="12044" width="15.7109375" style="89" customWidth="1"/>
    <col min="12045" max="12045" width="10.7109375" style="89" customWidth="1"/>
    <col min="12046" max="12046" width="15.7109375" style="89" customWidth="1"/>
    <col min="12047" max="12288" width="9.140625" style="89"/>
    <col min="12289" max="12289" width="10.7109375" style="89" customWidth="1"/>
    <col min="12290" max="12290" width="34.28515625" style="89" customWidth="1"/>
    <col min="12291" max="12291" width="13.85546875" style="89" customWidth="1"/>
    <col min="12292" max="12292" width="7.7109375" style="89" customWidth="1"/>
    <col min="12293" max="12293" width="6.42578125" style="89" customWidth="1"/>
    <col min="12294" max="12294" width="17.7109375" style="89" customWidth="1"/>
    <col min="12295" max="12295" width="10.7109375" style="89" customWidth="1"/>
    <col min="12296" max="12296" width="15.7109375" style="89" customWidth="1"/>
    <col min="12297" max="12297" width="10.7109375" style="89" customWidth="1"/>
    <col min="12298" max="12298" width="15.7109375" style="89" customWidth="1"/>
    <col min="12299" max="12299" width="10.7109375" style="89" customWidth="1"/>
    <col min="12300" max="12300" width="15.7109375" style="89" customWidth="1"/>
    <col min="12301" max="12301" width="10.7109375" style="89" customWidth="1"/>
    <col min="12302" max="12302" width="15.7109375" style="89" customWidth="1"/>
    <col min="12303" max="12544" width="9.140625" style="89"/>
    <col min="12545" max="12545" width="10.7109375" style="89" customWidth="1"/>
    <col min="12546" max="12546" width="34.28515625" style="89" customWidth="1"/>
    <col min="12547" max="12547" width="13.85546875" style="89" customWidth="1"/>
    <col min="12548" max="12548" width="7.7109375" style="89" customWidth="1"/>
    <col min="12549" max="12549" width="6.42578125" style="89" customWidth="1"/>
    <col min="12550" max="12550" width="17.7109375" style="89" customWidth="1"/>
    <col min="12551" max="12551" width="10.7109375" style="89" customWidth="1"/>
    <col min="12552" max="12552" width="15.7109375" style="89" customWidth="1"/>
    <col min="12553" max="12553" width="10.7109375" style="89" customWidth="1"/>
    <col min="12554" max="12554" width="15.7109375" style="89" customWidth="1"/>
    <col min="12555" max="12555" width="10.7109375" style="89" customWidth="1"/>
    <col min="12556" max="12556" width="15.7109375" style="89" customWidth="1"/>
    <col min="12557" max="12557" width="10.7109375" style="89" customWidth="1"/>
    <col min="12558" max="12558" width="15.7109375" style="89" customWidth="1"/>
    <col min="12559" max="12800" width="9.140625" style="89"/>
    <col min="12801" max="12801" width="10.7109375" style="89" customWidth="1"/>
    <col min="12802" max="12802" width="34.28515625" style="89" customWidth="1"/>
    <col min="12803" max="12803" width="13.85546875" style="89" customWidth="1"/>
    <col min="12804" max="12804" width="7.7109375" style="89" customWidth="1"/>
    <col min="12805" max="12805" width="6.42578125" style="89" customWidth="1"/>
    <col min="12806" max="12806" width="17.7109375" style="89" customWidth="1"/>
    <col min="12807" max="12807" width="10.7109375" style="89" customWidth="1"/>
    <col min="12808" max="12808" width="15.7109375" style="89" customWidth="1"/>
    <col min="12809" max="12809" width="10.7109375" style="89" customWidth="1"/>
    <col min="12810" max="12810" width="15.7109375" style="89" customWidth="1"/>
    <col min="12811" max="12811" width="10.7109375" style="89" customWidth="1"/>
    <col min="12812" max="12812" width="15.7109375" style="89" customWidth="1"/>
    <col min="12813" max="12813" width="10.7109375" style="89" customWidth="1"/>
    <col min="12814" max="12814" width="15.7109375" style="89" customWidth="1"/>
    <col min="12815" max="13056" width="9.140625" style="89"/>
    <col min="13057" max="13057" width="10.7109375" style="89" customWidth="1"/>
    <col min="13058" max="13058" width="34.28515625" style="89" customWidth="1"/>
    <col min="13059" max="13059" width="13.85546875" style="89" customWidth="1"/>
    <col min="13060" max="13060" width="7.7109375" style="89" customWidth="1"/>
    <col min="13061" max="13061" width="6.42578125" style="89" customWidth="1"/>
    <col min="13062" max="13062" width="17.7109375" style="89" customWidth="1"/>
    <col min="13063" max="13063" width="10.7109375" style="89" customWidth="1"/>
    <col min="13064" max="13064" width="15.7109375" style="89" customWidth="1"/>
    <col min="13065" max="13065" width="10.7109375" style="89" customWidth="1"/>
    <col min="13066" max="13066" width="15.7109375" style="89" customWidth="1"/>
    <col min="13067" max="13067" width="10.7109375" style="89" customWidth="1"/>
    <col min="13068" max="13068" width="15.7109375" style="89" customWidth="1"/>
    <col min="13069" max="13069" width="10.7109375" style="89" customWidth="1"/>
    <col min="13070" max="13070" width="15.7109375" style="89" customWidth="1"/>
    <col min="13071" max="13312" width="9.140625" style="89"/>
    <col min="13313" max="13313" width="10.7109375" style="89" customWidth="1"/>
    <col min="13314" max="13314" width="34.28515625" style="89" customWidth="1"/>
    <col min="13315" max="13315" width="13.85546875" style="89" customWidth="1"/>
    <col min="13316" max="13316" width="7.7109375" style="89" customWidth="1"/>
    <col min="13317" max="13317" width="6.42578125" style="89" customWidth="1"/>
    <col min="13318" max="13318" width="17.7109375" style="89" customWidth="1"/>
    <col min="13319" max="13319" width="10.7109375" style="89" customWidth="1"/>
    <col min="13320" max="13320" width="15.7109375" style="89" customWidth="1"/>
    <col min="13321" max="13321" width="10.7109375" style="89" customWidth="1"/>
    <col min="13322" max="13322" width="15.7109375" style="89" customWidth="1"/>
    <col min="13323" max="13323" width="10.7109375" style="89" customWidth="1"/>
    <col min="13324" max="13324" width="15.7109375" style="89" customWidth="1"/>
    <col min="13325" max="13325" width="10.7109375" style="89" customWidth="1"/>
    <col min="13326" max="13326" width="15.7109375" style="89" customWidth="1"/>
    <col min="13327" max="13568" width="9.140625" style="89"/>
    <col min="13569" max="13569" width="10.7109375" style="89" customWidth="1"/>
    <col min="13570" max="13570" width="34.28515625" style="89" customWidth="1"/>
    <col min="13571" max="13571" width="13.85546875" style="89" customWidth="1"/>
    <col min="13572" max="13572" width="7.7109375" style="89" customWidth="1"/>
    <col min="13573" max="13573" width="6.42578125" style="89" customWidth="1"/>
    <col min="13574" max="13574" width="17.7109375" style="89" customWidth="1"/>
    <col min="13575" max="13575" width="10.7109375" style="89" customWidth="1"/>
    <col min="13576" max="13576" width="15.7109375" style="89" customWidth="1"/>
    <col min="13577" max="13577" width="10.7109375" style="89" customWidth="1"/>
    <col min="13578" max="13578" width="15.7109375" style="89" customWidth="1"/>
    <col min="13579" max="13579" width="10.7109375" style="89" customWidth="1"/>
    <col min="13580" max="13580" width="15.7109375" style="89" customWidth="1"/>
    <col min="13581" max="13581" width="10.7109375" style="89" customWidth="1"/>
    <col min="13582" max="13582" width="15.7109375" style="89" customWidth="1"/>
    <col min="13583" max="13824" width="9.140625" style="89"/>
    <col min="13825" max="13825" width="10.7109375" style="89" customWidth="1"/>
    <col min="13826" max="13826" width="34.28515625" style="89" customWidth="1"/>
    <col min="13827" max="13827" width="13.85546875" style="89" customWidth="1"/>
    <col min="13828" max="13828" width="7.7109375" style="89" customWidth="1"/>
    <col min="13829" max="13829" width="6.42578125" style="89" customWidth="1"/>
    <col min="13830" max="13830" width="17.7109375" style="89" customWidth="1"/>
    <col min="13831" max="13831" width="10.7109375" style="89" customWidth="1"/>
    <col min="13832" max="13832" width="15.7109375" style="89" customWidth="1"/>
    <col min="13833" max="13833" width="10.7109375" style="89" customWidth="1"/>
    <col min="13834" max="13834" width="15.7109375" style="89" customWidth="1"/>
    <col min="13835" max="13835" width="10.7109375" style="89" customWidth="1"/>
    <col min="13836" max="13836" width="15.7109375" style="89" customWidth="1"/>
    <col min="13837" max="13837" width="10.7109375" style="89" customWidth="1"/>
    <col min="13838" max="13838" width="15.7109375" style="89" customWidth="1"/>
    <col min="13839" max="14080" width="9.140625" style="89"/>
    <col min="14081" max="14081" width="10.7109375" style="89" customWidth="1"/>
    <col min="14082" max="14082" width="34.28515625" style="89" customWidth="1"/>
    <col min="14083" max="14083" width="13.85546875" style="89" customWidth="1"/>
    <col min="14084" max="14084" width="7.7109375" style="89" customWidth="1"/>
    <col min="14085" max="14085" width="6.42578125" style="89" customWidth="1"/>
    <col min="14086" max="14086" width="17.7109375" style="89" customWidth="1"/>
    <col min="14087" max="14087" width="10.7109375" style="89" customWidth="1"/>
    <col min="14088" max="14088" width="15.7109375" style="89" customWidth="1"/>
    <col min="14089" max="14089" width="10.7109375" style="89" customWidth="1"/>
    <col min="14090" max="14090" width="15.7109375" style="89" customWidth="1"/>
    <col min="14091" max="14091" width="10.7109375" style="89" customWidth="1"/>
    <col min="14092" max="14092" width="15.7109375" style="89" customWidth="1"/>
    <col min="14093" max="14093" width="10.7109375" style="89" customWidth="1"/>
    <col min="14094" max="14094" width="15.7109375" style="89" customWidth="1"/>
    <col min="14095" max="14336" width="9.140625" style="89"/>
    <col min="14337" max="14337" width="10.7109375" style="89" customWidth="1"/>
    <col min="14338" max="14338" width="34.28515625" style="89" customWidth="1"/>
    <col min="14339" max="14339" width="13.85546875" style="89" customWidth="1"/>
    <col min="14340" max="14340" width="7.7109375" style="89" customWidth="1"/>
    <col min="14341" max="14341" width="6.42578125" style="89" customWidth="1"/>
    <col min="14342" max="14342" width="17.7109375" style="89" customWidth="1"/>
    <col min="14343" max="14343" width="10.7109375" style="89" customWidth="1"/>
    <col min="14344" max="14344" width="15.7109375" style="89" customWidth="1"/>
    <col min="14345" max="14345" width="10.7109375" style="89" customWidth="1"/>
    <col min="14346" max="14346" width="15.7109375" style="89" customWidth="1"/>
    <col min="14347" max="14347" width="10.7109375" style="89" customWidth="1"/>
    <col min="14348" max="14348" width="15.7109375" style="89" customWidth="1"/>
    <col min="14349" max="14349" width="10.7109375" style="89" customWidth="1"/>
    <col min="14350" max="14350" width="15.7109375" style="89" customWidth="1"/>
    <col min="14351" max="14592" width="9.140625" style="89"/>
    <col min="14593" max="14593" width="10.7109375" style="89" customWidth="1"/>
    <col min="14594" max="14594" width="34.28515625" style="89" customWidth="1"/>
    <col min="14595" max="14595" width="13.85546875" style="89" customWidth="1"/>
    <col min="14596" max="14596" width="7.7109375" style="89" customWidth="1"/>
    <col min="14597" max="14597" width="6.42578125" style="89" customWidth="1"/>
    <col min="14598" max="14598" width="17.7109375" style="89" customWidth="1"/>
    <col min="14599" max="14599" width="10.7109375" style="89" customWidth="1"/>
    <col min="14600" max="14600" width="15.7109375" style="89" customWidth="1"/>
    <col min="14601" max="14601" width="10.7109375" style="89" customWidth="1"/>
    <col min="14602" max="14602" width="15.7109375" style="89" customWidth="1"/>
    <col min="14603" max="14603" width="10.7109375" style="89" customWidth="1"/>
    <col min="14604" max="14604" width="15.7109375" style="89" customWidth="1"/>
    <col min="14605" max="14605" width="10.7109375" style="89" customWidth="1"/>
    <col min="14606" max="14606" width="15.7109375" style="89" customWidth="1"/>
    <col min="14607" max="14848" width="9.140625" style="89"/>
    <col min="14849" max="14849" width="10.7109375" style="89" customWidth="1"/>
    <col min="14850" max="14850" width="34.28515625" style="89" customWidth="1"/>
    <col min="14851" max="14851" width="13.85546875" style="89" customWidth="1"/>
    <col min="14852" max="14852" width="7.7109375" style="89" customWidth="1"/>
    <col min="14853" max="14853" width="6.42578125" style="89" customWidth="1"/>
    <col min="14854" max="14854" width="17.7109375" style="89" customWidth="1"/>
    <col min="14855" max="14855" width="10.7109375" style="89" customWidth="1"/>
    <col min="14856" max="14856" width="15.7109375" style="89" customWidth="1"/>
    <col min="14857" max="14857" width="10.7109375" style="89" customWidth="1"/>
    <col min="14858" max="14858" width="15.7109375" style="89" customWidth="1"/>
    <col min="14859" max="14859" width="10.7109375" style="89" customWidth="1"/>
    <col min="14860" max="14860" width="15.7109375" style="89" customWidth="1"/>
    <col min="14861" max="14861" width="10.7109375" style="89" customWidth="1"/>
    <col min="14862" max="14862" width="15.7109375" style="89" customWidth="1"/>
    <col min="14863" max="15104" width="9.140625" style="89"/>
    <col min="15105" max="15105" width="10.7109375" style="89" customWidth="1"/>
    <col min="15106" max="15106" width="34.28515625" style="89" customWidth="1"/>
    <col min="15107" max="15107" width="13.85546875" style="89" customWidth="1"/>
    <col min="15108" max="15108" width="7.7109375" style="89" customWidth="1"/>
    <col min="15109" max="15109" width="6.42578125" style="89" customWidth="1"/>
    <col min="15110" max="15110" width="17.7109375" style="89" customWidth="1"/>
    <col min="15111" max="15111" width="10.7109375" style="89" customWidth="1"/>
    <col min="15112" max="15112" width="15.7109375" style="89" customWidth="1"/>
    <col min="15113" max="15113" width="10.7109375" style="89" customWidth="1"/>
    <col min="15114" max="15114" width="15.7109375" style="89" customWidth="1"/>
    <col min="15115" max="15115" width="10.7109375" style="89" customWidth="1"/>
    <col min="15116" max="15116" width="15.7109375" style="89" customWidth="1"/>
    <col min="15117" max="15117" width="10.7109375" style="89" customWidth="1"/>
    <col min="15118" max="15118" width="15.7109375" style="89" customWidth="1"/>
    <col min="15119" max="15360" width="9.140625" style="89"/>
    <col min="15361" max="15361" width="10.7109375" style="89" customWidth="1"/>
    <col min="15362" max="15362" width="34.28515625" style="89" customWidth="1"/>
    <col min="15363" max="15363" width="13.85546875" style="89" customWidth="1"/>
    <col min="15364" max="15364" width="7.7109375" style="89" customWidth="1"/>
    <col min="15365" max="15365" width="6.42578125" style="89" customWidth="1"/>
    <col min="15366" max="15366" width="17.7109375" style="89" customWidth="1"/>
    <col min="15367" max="15367" width="10.7109375" style="89" customWidth="1"/>
    <col min="15368" max="15368" width="15.7109375" style="89" customWidth="1"/>
    <col min="15369" max="15369" width="10.7109375" style="89" customWidth="1"/>
    <col min="15370" max="15370" width="15.7109375" style="89" customWidth="1"/>
    <col min="15371" max="15371" width="10.7109375" style="89" customWidth="1"/>
    <col min="15372" max="15372" width="15.7109375" style="89" customWidth="1"/>
    <col min="15373" max="15373" width="10.7109375" style="89" customWidth="1"/>
    <col min="15374" max="15374" width="15.7109375" style="89" customWidth="1"/>
    <col min="15375" max="15616" width="9.140625" style="89"/>
    <col min="15617" max="15617" width="10.7109375" style="89" customWidth="1"/>
    <col min="15618" max="15618" width="34.28515625" style="89" customWidth="1"/>
    <col min="15619" max="15619" width="13.85546875" style="89" customWidth="1"/>
    <col min="15620" max="15620" width="7.7109375" style="89" customWidth="1"/>
    <col min="15621" max="15621" width="6.42578125" style="89" customWidth="1"/>
    <col min="15622" max="15622" width="17.7109375" style="89" customWidth="1"/>
    <col min="15623" max="15623" width="10.7109375" style="89" customWidth="1"/>
    <col min="15624" max="15624" width="15.7109375" style="89" customWidth="1"/>
    <col min="15625" max="15625" width="10.7109375" style="89" customWidth="1"/>
    <col min="15626" max="15626" width="15.7109375" style="89" customWidth="1"/>
    <col min="15627" max="15627" width="10.7109375" style="89" customWidth="1"/>
    <col min="15628" max="15628" width="15.7109375" style="89" customWidth="1"/>
    <col min="15629" max="15629" width="10.7109375" style="89" customWidth="1"/>
    <col min="15630" max="15630" width="15.7109375" style="89" customWidth="1"/>
    <col min="15631" max="15872" width="9.140625" style="89"/>
    <col min="15873" max="15873" width="10.7109375" style="89" customWidth="1"/>
    <col min="15874" max="15874" width="34.28515625" style="89" customWidth="1"/>
    <col min="15875" max="15875" width="13.85546875" style="89" customWidth="1"/>
    <col min="15876" max="15876" width="7.7109375" style="89" customWidth="1"/>
    <col min="15877" max="15877" width="6.42578125" style="89" customWidth="1"/>
    <col min="15878" max="15878" width="17.7109375" style="89" customWidth="1"/>
    <col min="15879" max="15879" width="10.7109375" style="89" customWidth="1"/>
    <col min="15880" max="15880" width="15.7109375" style="89" customWidth="1"/>
    <col min="15881" max="15881" width="10.7109375" style="89" customWidth="1"/>
    <col min="15882" max="15882" width="15.7109375" style="89" customWidth="1"/>
    <col min="15883" max="15883" width="10.7109375" style="89" customWidth="1"/>
    <col min="15884" max="15884" width="15.7109375" style="89" customWidth="1"/>
    <col min="15885" max="15885" width="10.7109375" style="89" customWidth="1"/>
    <col min="15886" max="15886" width="15.7109375" style="89" customWidth="1"/>
    <col min="15887" max="16128" width="9.140625" style="89"/>
    <col min="16129" max="16129" width="10.7109375" style="89" customWidth="1"/>
    <col min="16130" max="16130" width="34.28515625" style="89" customWidth="1"/>
    <col min="16131" max="16131" width="13.85546875" style="89" customWidth="1"/>
    <col min="16132" max="16132" width="7.7109375" style="89" customWidth="1"/>
    <col min="16133" max="16133" width="6.42578125" style="89" customWidth="1"/>
    <col min="16134" max="16134" width="17.7109375" style="89" customWidth="1"/>
    <col min="16135" max="16135" width="10.7109375" style="89" customWidth="1"/>
    <col min="16136" max="16136" width="15.7109375" style="89" customWidth="1"/>
    <col min="16137" max="16137" width="10.7109375" style="89" customWidth="1"/>
    <col min="16138" max="16138" width="15.7109375" style="89" customWidth="1"/>
    <col min="16139" max="16139" width="10.7109375" style="89" customWidth="1"/>
    <col min="16140" max="16140" width="15.7109375" style="89" customWidth="1"/>
    <col min="16141" max="16141" width="10.7109375" style="89" customWidth="1"/>
    <col min="16142" max="16142" width="15.7109375" style="89" customWidth="1"/>
    <col min="16143" max="16384" width="9.140625" style="89"/>
  </cols>
  <sheetData>
    <row r="1" spans="1:15" x14ac:dyDescent="0.2">
      <c r="A1" s="84" t="s">
        <v>0</v>
      </c>
      <c r="K1" s="86" t="s">
        <v>1</v>
      </c>
      <c r="L1" s="87"/>
      <c r="M1" s="87"/>
      <c r="N1" s="88"/>
    </row>
    <row r="2" spans="1:15" x14ac:dyDescent="0.2">
      <c r="K2" s="90" t="s">
        <v>2</v>
      </c>
      <c r="L2" s="91"/>
      <c r="M2" s="91"/>
      <c r="N2" s="92"/>
    </row>
    <row r="3" spans="1:15" ht="13.5" thickBot="1" x14ac:dyDescent="0.25">
      <c r="K3" s="93" t="s">
        <v>3</v>
      </c>
      <c r="L3" s="94"/>
      <c r="M3" s="94"/>
      <c r="N3" s="95"/>
    </row>
    <row r="4" spans="1:15" x14ac:dyDescent="0.2">
      <c r="A4" s="1576" t="s">
        <v>4</v>
      </c>
      <c r="B4" s="1576"/>
      <c r="C4" s="1576"/>
      <c r="D4" s="1576"/>
      <c r="E4" s="1576"/>
      <c r="F4" s="1576"/>
      <c r="G4" s="1576"/>
      <c r="H4" s="1576"/>
      <c r="I4" s="1576"/>
      <c r="J4" s="1576"/>
      <c r="K4" s="1576"/>
      <c r="L4" s="1576"/>
      <c r="M4" s="1576"/>
      <c r="N4" s="1576"/>
      <c r="O4" s="96"/>
    </row>
    <row r="5" spans="1:15" x14ac:dyDescent="0.2">
      <c r="A5" s="1577" t="s">
        <v>5</v>
      </c>
      <c r="B5" s="1577"/>
      <c r="C5" s="1577"/>
      <c r="D5" s="1577"/>
      <c r="E5" s="1577"/>
      <c r="F5" s="1577"/>
      <c r="G5" s="1577"/>
      <c r="H5" s="1577"/>
      <c r="I5" s="1577"/>
      <c r="J5" s="1577"/>
      <c r="K5" s="1577"/>
      <c r="L5" s="1577"/>
      <c r="M5" s="1577"/>
      <c r="N5" s="1577"/>
      <c r="O5" s="97"/>
    </row>
    <row r="6" spans="1:15" x14ac:dyDescent="0.2">
      <c r="C6" s="98"/>
      <c r="D6" s="99"/>
      <c r="E6" s="100"/>
      <c r="F6" s="101"/>
    </row>
    <row r="7" spans="1:15" x14ac:dyDescent="0.2">
      <c r="A7" s="102" t="s">
        <v>6</v>
      </c>
      <c r="B7" s="102"/>
      <c r="C7" s="98"/>
      <c r="D7" s="99"/>
      <c r="E7" s="100"/>
    </row>
    <row r="8" spans="1:15" x14ac:dyDescent="0.2">
      <c r="A8" s="103" t="s">
        <v>7</v>
      </c>
      <c r="B8" s="104"/>
      <c r="C8" s="105"/>
      <c r="D8" s="106"/>
      <c r="E8" s="107"/>
      <c r="F8" s="108" t="s">
        <v>8</v>
      </c>
      <c r="G8" s="109"/>
      <c r="H8" s="109"/>
      <c r="I8" s="109"/>
      <c r="J8" s="110"/>
      <c r="K8" s="111" t="s">
        <v>9</v>
      </c>
      <c r="L8" s="111"/>
      <c r="M8" s="111"/>
      <c r="N8" s="112"/>
    </row>
    <row r="9" spans="1:15" x14ac:dyDescent="0.2">
      <c r="A9" s="113" t="s">
        <v>106</v>
      </c>
      <c r="B9" s="102"/>
      <c r="C9" s="114"/>
      <c r="D9" s="115"/>
      <c r="E9" s="116"/>
      <c r="F9" s="117" t="s">
        <v>11</v>
      </c>
      <c r="G9" s="117" t="s">
        <v>12</v>
      </c>
      <c r="H9" s="118"/>
      <c r="I9" s="108" t="s">
        <v>13</v>
      </c>
      <c r="J9" s="110"/>
      <c r="K9" s="119" t="s">
        <v>14</v>
      </c>
      <c r="L9" s="119"/>
      <c r="M9" s="119"/>
      <c r="N9" s="118"/>
    </row>
    <row r="10" spans="1:15" x14ac:dyDescent="0.2">
      <c r="A10" s="120"/>
      <c r="B10" s="103"/>
      <c r="C10" s="121"/>
      <c r="D10" s="122"/>
      <c r="E10" s="123"/>
      <c r="F10" s="103"/>
      <c r="G10" s="1578" t="s">
        <v>15</v>
      </c>
      <c r="H10" s="1579"/>
      <c r="I10" s="1579"/>
      <c r="J10" s="1579"/>
      <c r="K10" s="1579"/>
      <c r="L10" s="1579"/>
      <c r="M10" s="1579"/>
      <c r="N10" s="1580"/>
    </row>
    <row r="11" spans="1:15" x14ac:dyDescent="0.2">
      <c r="A11" s="124" t="s">
        <v>16</v>
      </c>
      <c r="B11" s="283" t="s">
        <v>17</v>
      </c>
      <c r="C11" s="126" t="s">
        <v>18</v>
      </c>
      <c r="D11" s="1581" t="s">
        <v>19</v>
      </c>
      <c r="E11" s="1582"/>
      <c r="F11" s="283" t="s">
        <v>20</v>
      </c>
      <c r="G11" s="1578" t="s">
        <v>21</v>
      </c>
      <c r="H11" s="1580"/>
      <c r="I11" s="1578" t="s">
        <v>22</v>
      </c>
      <c r="J11" s="1580"/>
      <c r="K11" s="1578" t="s">
        <v>23</v>
      </c>
      <c r="L11" s="1580"/>
      <c r="M11" s="1578" t="s">
        <v>24</v>
      </c>
      <c r="N11" s="1580"/>
    </row>
    <row r="12" spans="1:15" x14ac:dyDescent="0.2">
      <c r="A12" s="127"/>
      <c r="B12" s="117"/>
      <c r="C12" s="128"/>
      <c r="D12" s="129"/>
      <c r="E12" s="130"/>
      <c r="F12" s="117"/>
      <c r="G12" s="131" t="s">
        <v>25</v>
      </c>
      <c r="H12" s="132" t="s">
        <v>26</v>
      </c>
      <c r="I12" s="132" t="s">
        <v>25</v>
      </c>
      <c r="J12" s="132" t="s">
        <v>27</v>
      </c>
      <c r="K12" s="131" t="s">
        <v>25</v>
      </c>
      <c r="L12" s="133" t="s">
        <v>27</v>
      </c>
      <c r="M12" s="131" t="s">
        <v>25</v>
      </c>
      <c r="N12" s="131" t="s">
        <v>26</v>
      </c>
    </row>
    <row r="13" spans="1:15" s="139" customFormat="1" x14ac:dyDescent="0.2">
      <c r="A13" s="132">
        <v>1</v>
      </c>
      <c r="B13" s="134" t="s">
        <v>29</v>
      </c>
      <c r="C13" s="135">
        <v>210</v>
      </c>
      <c r="D13" s="136">
        <f>G13+I13+K13+M13</f>
        <v>9</v>
      </c>
      <c r="E13" s="132" t="s">
        <v>30</v>
      </c>
      <c r="F13" s="137">
        <f>H13+J13+L13+N13</f>
        <v>1890</v>
      </c>
      <c r="G13" s="132">
        <v>3</v>
      </c>
      <c r="H13" s="282">
        <f>G13*C13</f>
        <v>630</v>
      </c>
      <c r="I13" s="132">
        <v>3</v>
      </c>
      <c r="J13" s="282">
        <f>I13*C13</f>
        <v>630</v>
      </c>
      <c r="K13" s="132">
        <v>3</v>
      </c>
      <c r="L13" s="282">
        <f>K13*C13</f>
        <v>630</v>
      </c>
      <c r="M13" s="132"/>
      <c r="N13" s="282">
        <f>M13*C13</f>
        <v>0</v>
      </c>
    </row>
    <row r="14" spans="1:15" s="139" customFormat="1" x14ac:dyDescent="0.2">
      <c r="A14" s="132">
        <v>2</v>
      </c>
      <c r="B14" s="134" t="s">
        <v>31</v>
      </c>
      <c r="C14" s="135">
        <v>198</v>
      </c>
      <c r="D14" s="136">
        <f t="shared" ref="D14:D56" si="0">G14+I14+K14+M14</f>
        <v>12</v>
      </c>
      <c r="E14" s="132" t="s">
        <v>30</v>
      </c>
      <c r="F14" s="137">
        <f t="shared" ref="F14:F46" si="1">H14+J14+L14+N14</f>
        <v>2376</v>
      </c>
      <c r="G14" s="132">
        <v>4</v>
      </c>
      <c r="H14" s="282">
        <f t="shared" ref="H14:H58" si="2">G14*C14</f>
        <v>792</v>
      </c>
      <c r="I14" s="132">
        <v>4</v>
      </c>
      <c r="J14" s="282">
        <f t="shared" ref="J14:J66" si="3">I14*C14</f>
        <v>792</v>
      </c>
      <c r="K14" s="132">
        <v>4</v>
      </c>
      <c r="L14" s="282">
        <f t="shared" ref="L14:L66" si="4">K14*C14</f>
        <v>792</v>
      </c>
      <c r="M14" s="132"/>
      <c r="N14" s="282">
        <f t="shared" ref="N14:N66" si="5">M14*C14</f>
        <v>0</v>
      </c>
    </row>
    <row r="15" spans="1:15" s="139" customFormat="1" x14ac:dyDescent="0.2">
      <c r="A15" s="132">
        <v>3</v>
      </c>
      <c r="B15" s="134" t="s">
        <v>32</v>
      </c>
      <c r="C15" s="135">
        <v>210</v>
      </c>
      <c r="D15" s="136">
        <f t="shared" si="0"/>
        <v>16</v>
      </c>
      <c r="E15" s="132" t="s">
        <v>30</v>
      </c>
      <c r="F15" s="137">
        <f t="shared" si="1"/>
        <v>3360</v>
      </c>
      <c r="G15" s="132">
        <v>4</v>
      </c>
      <c r="H15" s="282">
        <f t="shared" si="2"/>
        <v>840</v>
      </c>
      <c r="I15" s="132">
        <v>4</v>
      </c>
      <c r="J15" s="282">
        <f t="shared" si="3"/>
        <v>840</v>
      </c>
      <c r="K15" s="132">
        <v>4</v>
      </c>
      <c r="L15" s="282">
        <f t="shared" si="4"/>
        <v>840</v>
      </c>
      <c r="M15" s="132">
        <v>4</v>
      </c>
      <c r="N15" s="282">
        <f t="shared" si="5"/>
        <v>840</v>
      </c>
    </row>
    <row r="16" spans="1:15" s="139" customFormat="1" x14ac:dyDescent="0.2">
      <c r="A16" s="132">
        <v>4</v>
      </c>
      <c r="B16" s="134" t="s">
        <v>408</v>
      </c>
      <c r="C16" s="135">
        <v>6</v>
      </c>
      <c r="D16" s="136">
        <f t="shared" si="0"/>
        <v>40</v>
      </c>
      <c r="E16" s="132" t="s">
        <v>30</v>
      </c>
      <c r="F16" s="137">
        <f t="shared" si="1"/>
        <v>240</v>
      </c>
      <c r="G16" s="132">
        <v>10</v>
      </c>
      <c r="H16" s="282">
        <f t="shared" si="2"/>
        <v>60</v>
      </c>
      <c r="I16" s="132">
        <v>10</v>
      </c>
      <c r="J16" s="282">
        <f t="shared" si="3"/>
        <v>60</v>
      </c>
      <c r="K16" s="132">
        <v>10</v>
      </c>
      <c r="L16" s="282">
        <f t="shared" si="4"/>
        <v>60</v>
      </c>
      <c r="M16" s="132">
        <v>10</v>
      </c>
      <c r="N16" s="282">
        <f t="shared" si="5"/>
        <v>60</v>
      </c>
    </row>
    <row r="17" spans="1:14" s="139" customFormat="1" x14ac:dyDescent="0.2">
      <c r="A17" s="132">
        <v>5</v>
      </c>
      <c r="B17" s="134" t="s">
        <v>409</v>
      </c>
      <c r="C17" s="135">
        <v>6</v>
      </c>
      <c r="D17" s="136">
        <f t="shared" si="0"/>
        <v>24</v>
      </c>
      <c r="E17" s="132" t="s">
        <v>30</v>
      </c>
      <c r="F17" s="137">
        <f t="shared" si="1"/>
        <v>144</v>
      </c>
      <c r="G17" s="132">
        <v>6</v>
      </c>
      <c r="H17" s="282">
        <f t="shared" si="2"/>
        <v>36</v>
      </c>
      <c r="I17" s="132">
        <v>6</v>
      </c>
      <c r="J17" s="282">
        <f t="shared" si="3"/>
        <v>36</v>
      </c>
      <c r="K17" s="132">
        <v>6</v>
      </c>
      <c r="L17" s="282">
        <f t="shared" si="4"/>
        <v>36</v>
      </c>
      <c r="M17" s="132">
        <v>6</v>
      </c>
      <c r="N17" s="282">
        <f t="shared" si="5"/>
        <v>36</v>
      </c>
    </row>
    <row r="18" spans="1:14" s="139" customFormat="1" x14ac:dyDescent="0.2">
      <c r="A18" s="132">
        <v>6</v>
      </c>
      <c r="B18" s="134" t="s">
        <v>410</v>
      </c>
      <c r="C18" s="140">
        <v>6</v>
      </c>
      <c r="D18" s="136">
        <f t="shared" si="0"/>
        <v>12</v>
      </c>
      <c r="E18" s="132" t="s">
        <v>34</v>
      </c>
      <c r="F18" s="137">
        <f t="shared" si="1"/>
        <v>72</v>
      </c>
      <c r="G18" s="132">
        <v>3</v>
      </c>
      <c r="H18" s="282">
        <f t="shared" si="2"/>
        <v>18</v>
      </c>
      <c r="I18" s="132">
        <v>3</v>
      </c>
      <c r="J18" s="282">
        <f t="shared" si="3"/>
        <v>18</v>
      </c>
      <c r="K18" s="132">
        <v>3</v>
      </c>
      <c r="L18" s="282">
        <f t="shared" si="4"/>
        <v>18</v>
      </c>
      <c r="M18" s="132">
        <v>3</v>
      </c>
      <c r="N18" s="282">
        <f t="shared" si="5"/>
        <v>18</v>
      </c>
    </row>
    <row r="19" spans="1:14" s="139" customFormat="1" x14ac:dyDescent="0.2">
      <c r="A19" s="132">
        <v>7</v>
      </c>
      <c r="B19" s="134" t="s">
        <v>40</v>
      </c>
      <c r="C19" s="140">
        <v>75</v>
      </c>
      <c r="D19" s="136">
        <f t="shared" si="0"/>
        <v>8</v>
      </c>
      <c r="E19" s="132" t="s">
        <v>34</v>
      </c>
      <c r="F19" s="137">
        <f t="shared" si="1"/>
        <v>600</v>
      </c>
      <c r="G19" s="132">
        <v>2</v>
      </c>
      <c r="H19" s="282">
        <f t="shared" si="2"/>
        <v>150</v>
      </c>
      <c r="I19" s="132">
        <v>2</v>
      </c>
      <c r="J19" s="282">
        <f t="shared" si="3"/>
        <v>150</v>
      </c>
      <c r="K19" s="132">
        <v>2</v>
      </c>
      <c r="L19" s="282">
        <f t="shared" si="4"/>
        <v>150</v>
      </c>
      <c r="M19" s="132">
        <v>2</v>
      </c>
      <c r="N19" s="282">
        <f t="shared" si="5"/>
        <v>150</v>
      </c>
    </row>
    <row r="20" spans="1:14" s="139" customFormat="1" x14ac:dyDescent="0.2">
      <c r="A20" s="132">
        <v>8</v>
      </c>
      <c r="B20" s="134" t="s">
        <v>411</v>
      </c>
      <c r="C20" s="135">
        <v>30</v>
      </c>
      <c r="D20" s="136">
        <f t="shared" si="0"/>
        <v>1</v>
      </c>
      <c r="E20" s="132" t="s">
        <v>34</v>
      </c>
      <c r="F20" s="137">
        <f t="shared" si="1"/>
        <v>30</v>
      </c>
      <c r="G20" s="132"/>
      <c r="H20" s="282">
        <f t="shared" si="2"/>
        <v>0</v>
      </c>
      <c r="I20" s="132"/>
      <c r="J20" s="282">
        <f t="shared" si="3"/>
        <v>0</v>
      </c>
      <c r="K20" s="132">
        <v>1</v>
      </c>
      <c r="L20" s="282">
        <f t="shared" si="4"/>
        <v>30</v>
      </c>
      <c r="M20" s="132"/>
      <c r="N20" s="282">
        <f t="shared" si="5"/>
        <v>0</v>
      </c>
    </row>
    <row r="21" spans="1:14" s="139" customFormat="1" x14ac:dyDescent="0.2">
      <c r="A21" s="132">
        <v>9</v>
      </c>
      <c r="B21" s="134" t="s">
        <v>412</v>
      </c>
      <c r="C21" s="135">
        <v>35</v>
      </c>
      <c r="D21" s="136">
        <f t="shared" si="0"/>
        <v>2</v>
      </c>
      <c r="E21" s="132" t="s">
        <v>34</v>
      </c>
      <c r="F21" s="137">
        <f t="shared" si="1"/>
        <v>70</v>
      </c>
      <c r="G21" s="132">
        <v>1</v>
      </c>
      <c r="H21" s="282">
        <f t="shared" si="2"/>
        <v>35</v>
      </c>
      <c r="I21" s="132"/>
      <c r="J21" s="282">
        <f t="shared" si="3"/>
        <v>0</v>
      </c>
      <c r="K21" s="132">
        <v>1</v>
      </c>
      <c r="L21" s="282">
        <f t="shared" si="4"/>
        <v>35</v>
      </c>
      <c r="M21" s="132"/>
      <c r="N21" s="282">
        <f t="shared" si="5"/>
        <v>0</v>
      </c>
    </row>
    <row r="22" spans="1:14" s="139" customFormat="1" x14ac:dyDescent="0.2">
      <c r="A22" s="132">
        <v>10</v>
      </c>
      <c r="B22" s="134" t="s">
        <v>392</v>
      </c>
      <c r="C22" s="135">
        <v>35</v>
      </c>
      <c r="D22" s="136">
        <f t="shared" si="0"/>
        <v>1</v>
      </c>
      <c r="E22" s="132" t="s">
        <v>39</v>
      </c>
      <c r="F22" s="137">
        <f t="shared" si="1"/>
        <v>35</v>
      </c>
      <c r="G22" s="132"/>
      <c r="H22" s="282">
        <f t="shared" si="2"/>
        <v>0</v>
      </c>
      <c r="I22" s="132"/>
      <c r="J22" s="282">
        <f t="shared" si="3"/>
        <v>0</v>
      </c>
      <c r="K22" s="132"/>
      <c r="L22" s="282">
        <f t="shared" si="4"/>
        <v>0</v>
      </c>
      <c r="M22" s="132">
        <v>1</v>
      </c>
      <c r="N22" s="282">
        <f t="shared" si="5"/>
        <v>35</v>
      </c>
    </row>
    <row r="23" spans="1:14" s="139" customFormat="1" x14ac:dyDescent="0.2">
      <c r="A23" s="132">
        <v>11</v>
      </c>
      <c r="B23" s="134" t="s">
        <v>413</v>
      </c>
      <c r="C23" s="135">
        <v>80</v>
      </c>
      <c r="D23" s="136">
        <f t="shared" si="0"/>
        <v>2</v>
      </c>
      <c r="E23" s="132" t="s">
        <v>39</v>
      </c>
      <c r="F23" s="137">
        <f t="shared" si="1"/>
        <v>160</v>
      </c>
      <c r="G23" s="132"/>
      <c r="H23" s="282">
        <f t="shared" si="2"/>
        <v>0</v>
      </c>
      <c r="I23" s="132">
        <v>1</v>
      </c>
      <c r="J23" s="282">
        <f t="shared" si="3"/>
        <v>80</v>
      </c>
      <c r="K23" s="132">
        <v>1</v>
      </c>
      <c r="L23" s="282">
        <f t="shared" si="4"/>
        <v>80</v>
      </c>
      <c r="M23" s="132"/>
      <c r="N23" s="282">
        <f t="shared" si="5"/>
        <v>0</v>
      </c>
    </row>
    <row r="24" spans="1:14" s="139" customFormat="1" x14ac:dyDescent="0.2">
      <c r="A24" s="132">
        <v>12</v>
      </c>
      <c r="B24" s="134" t="s">
        <v>414</v>
      </c>
      <c r="C24" s="135">
        <v>700.35</v>
      </c>
      <c r="D24" s="136">
        <f t="shared" si="0"/>
        <v>1</v>
      </c>
      <c r="E24" s="132" t="s">
        <v>42</v>
      </c>
      <c r="F24" s="137">
        <f t="shared" si="1"/>
        <v>700.35</v>
      </c>
      <c r="G24" s="132">
        <v>1</v>
      </c>
      <c r="H24" s="282">
        <f t="shared" si="2"/>
        <v>700.35</v>
      </c>
      <c r="I24" s="132"/>
      <c r="J24" s="282">
        <f t="shared" si="3"/>
        <v>0</v>
      </c>
      <c r="K24" s="132"/>
      <c r="L24" s="282">
        <f t="shared" si="4"/>
        <v>0</v>
      </c>
      <c r="M24" s="132"/>
      <c r="N24" s="282">
        <f t="shared" si="5"/>
        <v>0</v>
      </c>
    </row>
    <row r="25" spans="1:14" s="139" customFormat="1" x14ac:dyDescent="0.2">
      <c r="A25" s="132">
        <v>13</v>
      </c>
      <c r="B25" s="134" t="s">
        <v>415</v>
      </c>
      <c r="C25" s="135">
        <v>30</v>
      </c>
      <c r="D25" s="136">
        <f t="shared" si="0"/>
        <v>16</v>
      </c>
      <c r="E25" s="132" t="s">
        <v>39</v>
      </c>
      <c r="F25" s="137">
        <f t="shared" si="1"/>
        <v>480</v>
      </c>
      <c r="G25" s="132">
        <v>4</v>
      </c>
      <c r="H25" s="282">
        <f t="shared" si="2"/>
        <v>120</v>
      </c>
      <c r="I25" s="132">
        <v>4</v>
      </c>
      <c r="J25" s="282">
        <f t="shared" si="3"/>
        <v>120</v>
      </c>
      <c r="K25" s="132">
        <v>4</v>
      </c>
      <c r="L25" s="282">
        <f t="shared" si="4"/>
        <v>120</v>
      </c>
      <c r="M25" s="132">
        <v>4</v>
      </c>
      <c r="N25" s="282">
        <f t="shared" si="5"/>
        <v>120</v>
      </c>
    </row>
    <row r="26" spans="1:14" s="139" customFormat="1" x14ac:dyDescent="0.2">
      <c r="A26" s="132">
        <v>14</v>
      </c>
      <c r="B26" s="134" t="s">
        <v>416</v>
      </c>
      <c r="C26" s="135">
        <v>30</v>
      </c>
      <c r="D26" s="136">
        <f t="shared" si="0"/>
        <v>8</v>
      </c>
      <c r="E26" s="132" t="s">
        <v>42</v>
      </c>
      <c r="F26" s="137">
        <f t="shared" si="1"/>
        <v>240</v>
      </c>
      <c r="G26" s="132">
        <v>2</v>
      </c>
      <c r="H26" s="282">
        <f t="shared" si="2"/>
        <v>60</v>
      </c>
      <c r="I26" s="132">
        <v>2</v>
      </c>
      <c r="J26" s="282">
        <f t="shared" si="3"/>
        <v>60</v>
      </c>
      <c r="K26" s="132">
        <v>2</v>
      </c>
      <c r="L26" s="282">
        <f t="shared" si="4"/>
        <v>60</v>
      </c>
      <c r="M26" s="132">
        <v>2</v>
      </c>
      <c r="N26" s="282">
        <f t="shared" si="5"/>
        <v>60</v>
      </c>
    </row>
    <row r="27" spans="1:14" s="139" customFormat="1" x14ac:dyDescent="0.2">
      <c r="A27" s="132">
        <v>15</v>
      </c>
      <c r="B27" s="134" t="s">
        <v>417</v>
      </c>
      <c r="C27" s="135">
        <v>305</v>
      </c>
      <c r="D27" s="136">
        <f t="shared" si="0"/>
        <v>12</v>
      </c>
      <c r="E27" s="132" t="s">
        <v>42</v>
      </c>
      <c r="F27" s="137">
        <f t="shared" si="1"/>
        <v>3660</v>
      </c>
      <c r="G27" s="132">
        <v>3</v>
      </c>
      <c r="H27" s="282">
        <f t="shared" si="2"/>
        <v>915</v>
      </c>
      <c r="I27" s="132">
        <v>3</v>
      </c>
      <c r="J27" s="282">
        <f t="shared" si="3"/>
        <v>915</v>
      </c>
      <c r="K27" s="132">
        <v>3</v>
      </c>
      <c r="L27" s="282">
        <f t="shared" si="4"/>
        <v>915</v>
      </c>
      <c r="M27" s="132">
        <v>3</v>
      </c>
      <c r="N27" s="282">
        <f t="shared" si="5"/>
        <v>915</v>
      </c>
    </row>
    <row r="28" spans="1:14" s="139" customFormat="1" x14ac:dyDescent="0.2">
      <c r="A28" s="132">
        <v>16</v>
      </c>
      <c r="B28" s="134" t="s">
        <v>418</v>
      </c>
      <c r="C28" s="135">
        <v>305</v>
      </c>
      <c r="D28" s="136">
        <f t="shared" si="0"/>
        <v>10</v>
      </c>
      <c r="E28" s="132" t="s">
        <v>39</v>
      </c>
      <c r="F28" s="137">
        <f t="shared" si="1"/>
        <v>3050</v>
      </c>
      <c r="G28" s="132">
        <v>3</v>
      </c>
      <c r="H28" s="282">
        <f t="shared" si="2"/>
        <v>915</v>
      </c>
      <c r="I28" s="132">
        <v>2</v>
      </c>
      <c r="J28" s="282">
        <f t="shared" si="3"/>
        <v>610</v>
      </c>
      <c r="K28" s="132">
        <v>3</v>
      </c>
      <c r="L28" s="282">
        <f t="shared" si="4"/>
        <v>915</v>
      </c>
      <c r="M28" s="132">
        <v>2</v>
      </c>
      <c r="N28" s="282">
        <f t="shared" si="5"/>
        <v>610</v>
      </c>
    </row>
    <row r="29" spans="1:14" s="139" customFormat="1" x14ac:dyDescent="0.2">
      <c r="A29" s="132">
        <v>17</v>
      </c>
      <c r="B29" s="134" t="s">
        <v>419</v>
      </c>
      <c r="C29" s="135">
        <v>305</v>
      </c>
      <c r="D29" s="136">
        <f t="shared" si="0"/>
        <v>10</v>
      </c>
      <c r="E29" s="132" t="s">
        <v>45</v>
      </c>
      <c r="F29" s="137">
        <f t="shared" si="1"/>
        <v>3050</v>
      </c>
      <c r="G29" s="132">
        <v>3</v>
      </c>
      <c r="H29" s="282">
        <f t="shared" si="2"/>
        <v>915</v>
      </c>
      <c r="I29" s="132">
        <v>3</v>
      </c>
      <c r="J29" s="282">
        <f t="shared" si="3"/>
        <v>915</v>
      </c>
      <c r="K29" s="132">
        <v>2</v>
      </c>
      <c r="L29" s="282">
        <f t="shared" si="4"/>
        <v>610</v>
      </c>
      <c r="M29" s="132">
        <v>2</v>
      </c>
      <c r="N29" s="282">
        <f t="shared" si="5"/>
        <v>610</v>
      </c>
    </row>
    <row r="30" spans="1:14" s="139" customFormat="1" x14ac:dyDescent="0.2">
      <c r="A30" s="132">
        <v>18</v>
      </c>
      <c r="B30" s="134" t="s">
        <v>420</v>
      </c>
      <c r="C30" s="135">
        <v>305</v>
      </c>
      <c r="D30" s="136">
        <f t="shared" si="0"/>
        <v>10</v>
      </c>
      <c r="E30" s="132" t="s">
        <v>42</v>
      </c>
      <c r="F30" s="137">
        <f t="shared" si="1"/>
        <v>3050</v>
      </c>
      <c r="G30" s="132">
        <v>2</v>
      </c>
      <c r="H30" s="282">
        <f t="shared" si="2"/>
        <v>610</v>
      </c>
      <c r="I30" s="132">
        <v>3</v>
      </c>
      <c r="J30" s="282">
        <f t="shared" si="3"/>
        <v>915</v>
      </c>
      <c r="K30" s="132">
        <v>2</v>
      </c>
      <c r="L30" s="282">
        <f t="shared" si="4"/>
        <v>610</v>
      </c>
      <c r="M30" s="132">
        <v>3</v>
      </c>
      <c r="N30" s="282">
        <f t="shared" si="5"/>
        <v>915</v>
      </c>
    </row>
    <row r="31" spans="1:14" s="139" customFormat="1" x14ac:dyDescent="0.2">
      <c r="A31" s="132">
        <v>19</v>
      </c>
      <c r="B31" s="134" t="s">
        <v>421</v>
      </c>
      <c r="C31" s="135">
        <v>6</v>
      </c>
      <c r="D31" s="136">
        <f t="shared" si="0"/>
        <v>40</v>
      </c>
      <c r="E31" s="132" t="s">
        <v>39</v>
      </c>
      <c r="F31" s="137">
        <f t="shared" si="1"/>
        <v>240</v>
      </c>
      <c r="G31" s="132">
        <v>10</v>
      </c>
      <c r="H31" s="282">
        <f t="shared" si="2"/>
        <v>60</v>
      </c>
      <c r="I31" s="132">
        <v>10</v>
      </c>
      <c r="J31" s="282">
        <f t="shared" si="3"/>
        <v>60</v>
      </c>
      <c r="K31" s="132">
        <v>10</v>
      </c>
      <c r="L31" s="282">
        <f t="shared" si="4"/>
        <v>60</v>
      </c>
      <c r="M31" s="132">
        <v>10</v>
      </c>
      <c r="N31" s="282">
        <f t="shared" si="5"/>
        <v>60</v>
      </c>
    </row>
    <row r="32" spans="1:14" s="139" customFormat="1" x14ac:dyDescent="0.2">
      <c r="A32" s="132">
        <v>20</v>
      </c>
      <c r="B32" s="134" t="s">
        <v>422</v>
      </c>
      <c r="C32" s="135">
        <v>5</v>
      </c>
      <c r="D32" s="136">
        <f t="shared" si="0"/>
        <v>14</v>
      </c>
      <c r="E32" s="132" t="s">
        <v>39</v>
      </c>
      <c r="F32" s="137">
        <f t="shared" si="1"/>
        <v>70</v>
      </c>
      <c r="G32" s="132">
        <v>3</v>
      </c>
      <c r="H32" s="282">
        <f t="shared" si="2"/>
        <v>15</v>
      </c>
      <c r="I32" s="132">
        <v>3</v>
      </c>
      <c r="J32" s="282">
        <f t="shared" si="3"/>
        <v>15</v>
      </c>
      <c r="K32" s="132">
        <v>4</v>
      </c>
      <c r="L32" s="282">
        <f t="shared" si="4"/>
        <v>20</v>
      </c>
      <c r="M32" s="132">
        <v>4</v>
      </c>
      <c r="N32" s="282">
        <f t="shared" si="5"/>
        <v>20</v>
      </c>
    </row>
    <row r="33" spans="1:14" s="139" customFormat="1" x14ac:dyDescent="0.2">
      <c r="A33" s="132">
        <v>21</v>
      </c>
      <c r="B33" s="134" t="s">
        <v>424</v>
      </c>
      <c r="C33" s="135">
        <v>0.15</v>
      </c>
      <c r="D33" s="136">
        <f t="shared" si="0"/>
        <v>400</v>
      </c>
      <c r="E33" s="132" t="s">
        <v>39</v>
      </c>
      <c r="F33" s="137">
        <f t="shared" si="1"/>
        <v>60</v>
      </c>
      <c r="G33" s="132">
        <v>100</v>
      </c>
      <c r="H33" s="282">
        <f t="shared" si="2"/>
        <v>15</v>
      </c>
      <c r="I33" s="132">
        <v>100</v>
      </c>
      <c r="J33" s="282">
        <f t="shared" si="3"/>
        <v>15</v>
      </c>
      <c r="K33" s="132">
        <v>100</v>
      </c>
      <c r="L33" s="282">
        <f t="shared" si="4"/>
        <v>15</v>
      </c>
      <c r="M33" s="132">
        <v>100</v>
      </c>
      <c r="N33" s="282">
        <f t="shared" si="5"/>
        <v>15</v>
      </c>
    </row>
    <row r="34" spans="1:14" s="139" customFormat="1" x14ac:dyDescent="0.2">
      <c r="A34" s="132">
        <v>22</v>
      </c>
      <c r="B34" s="134" t="s">
        <v>423</v>
      </c>
      <c r="C34" s="135">
        <v>25</v>
      </c>
      <c r="D34" s="136">
        <f t="shared" si="0"/>
        <v>3</v>
      </c>
      <c r="E34" s="132" t="s">
        <v>39</v>
      </c>
      <c r="F34" s="137">
        <f t="shared" si="1"/>
        <v>75</v>
      </c>
      <c r="G34" s="132"/>
      <c r="H34" s="282">
        <f t="shared" si="2"/>
        <v>0</v>
      </c>
      <c r="I34" s="132">
        <v>1</v>
      </c>
      <c r="J34" s="282">
        <f t="shared" si="3"/>
        <v>25</v>
      </c>
      <c r="K34" s="132">
        <v>1</v>
      </c>
      <c r="L34" s="282">
        <f t="shared" si="4"/>
        <v>25</v>
      </c>
      <c r="M34" s="132">
        <v>1</v>
      </c>
      <c r="N34" s="282">
        <f t="shared" si="5"/>
        <v>25</v>
      </c>
    </row>
    <row r="35" spans="1:14" s="139" customFormat="1" x14ac:dyDescent="0.2">
      <c r="A35" s="132">
        <v>23</v>
      </c>
      <c r="B35" s="134" t="s">
        <v>425</v>
      </c>
      <c r="C35" s="140">
        <v>45</v>
      </c>
      <c r="D35" s="136">
        <f t="shared" si="0"/>
        <v>1</v>
      </c>
      <c r="E35" s="132" t="s">
        <v>39</v>
      </c>
      <c r="F35" s="137">
        <f t="shared" si="1"/>
        <v>45</v>
      </c>
      <c r="G35" s="132"/>
      <c r="H35" s="282">
        <f t="shared" si="2"/>
        <v>0</v>
      </c>
      <c r="I35" s="132">
        <v>1</v>
      </c>
      <c r="J35" s="282">
        <f t="shared" si="3"/>
        <v>45</v>
      </c>
      <c r="K35" s="132"/>
      <c r="L35" s="282">
        <f t="shared" si="4"/>
        <v>0</v>
      </c>
      <c r="M35" s="132"/>
      <c r="N35" s="282">
        <f t="shared" si="5"/>
        <v>0</v>
      </c>
    </row>
    <row r="36" spans="1:14" s="139" customFormat="1" x14ac:dyDescent="0.2">
      <c r="A36" s="132">
        <v>24</v>
      </c>
      <c r="B36" s="134" t="s">
        <v>61</v>
      </c>
      <c r="C36" s="140">
        <v>45</v>
      </c>
      <c r="D36" s="136">
        <f t="shared" si="0"/>
        <v>1</v>
      </c>
      <c r="E36" s="132" t="s">
        <v>39</v>
      </c>
      <c r="F36" s="137">
        <f t="shared" si="1"/>
        <v>45</v>
      </c>
      <c r="G36" s="132"/>
      <c r="H36" s="282">
        <f t="shared" si="2"/>
        <v>0</v>
      </c>
      <c r="I36" s="132"/>
      <c r="J36" s="282">
        <f t="shared" si="3"/>
        <v>0</v>
      </c>
      <c r="K36" s="132">
        <v>1</v>
      </c>
      <c r="L36" s="282">
        <f t="shared" si="4"/>
        <v>45</v>
      </c>
      <c r="M36" s="132"/>
      <c r="N36" s="282">
        <f t="shared" si="5"/>
        <v>0</v>
      </c>
    </row>
    <row r="37" spans="1:14" x14ac:dyDescent="0.2">
      <c r="A37" s="132">
        <v>25</v>
      </c>
      <c r="B37" s="134" t="s">
        <v>426</v>
      </c>
      <c r="C37" s="140">
        <v>60</v>
      </c>
      <c r="D37" s="136">
        <f t="shared" si="0"/>
        <v>1</v>
      </c>
      <c r="E37" s="132" t="s">
        <v>39</v>
      </c>
      <c r="F37" s="137">
        <f t="shared" si="1"/>
        <v>60</v>
      </c>
      <c r="G37" s="132">
        <v>1</v>
      </c>
      <c r="H37" s="282">
        <f t="shared" si="2"/>
        <v>60</v>
      </c>
      <c r="I37" s="132"/>
      <c r="J37" s="282">
        <f t="shared" si="3"/>
        <v>0</v>
      </c>
      <c r="K37" s="132"/>
      <c r="L37" s="282">
        <f t="shared" si="4"/>
        <v>0</v>
      </c>
      <c r="M37" s="132"/>
      <c r="N37" s="282">
        <f t="shared" si="5"/>
        <v>0</v>
      </c>
    </row>
    <row r="38" spans="1:14" x14ac:dyDescent="0.2">
      <c r="A38" s="132">
        <v>26</v>
      </c>
      <c r="B38" s="134" t="s">
        <v>427</v>
      </c>
      <c r="C38" s="140">
        <v>80</v>
      </c>
      <c r="D38" s="136">
        <f t="shared" si="0"/>
        <v>3</v>
      </c>
      <c r="E38" s="132" t="s">
        <v>39</v>
      </c>
      <c r="F38" s="137">
        <f t="shared" si="1"/>
        <v>240</v>
      </c>
      <c r="G38" s="132">
        <v>1</v>
      </c>
      <c r="H38" s="282">
        <f t="shared" si="2"/>
        <v>80</v>
      </c>
      <c r="I38" s="132">
        <v>1</v>
      </c>
      <c r="J38" s="282">
        <f t="shared" si="3"/>
        <v>80</v>
      </c>
      <c r="K38" s="132"/>
      <c r="L38" s="282">
        <f t="shared" si="4"/>
        <v>0</v>
      </c>
      <c r="M38" s="132">
        <v>1</v>
      </c>
      <c r="N38" s="282">
        <f t="shared" si="5"/>
        <v>80</v>
      </c>
    </row>
    <row r="39" spans="1:14" x14ac:dyDescent="0.2">
      <c r="A39" s="132">
        <v>27</v>
      </c>
      <c r="B39" s="134" t="s">
        <v>170</v>
      </c>
      <c r="C39" s="140">
        <v>50</v>
      </c>
      <c r="D39" s="136">
        <f t="shared" si="0"/>
        <v>4</v>
      </c>
      <c r="E39" s="132" t="s">
        <v>39</v>
      </c>
      <c r="F39" s="137">
        <f t="shared" si="1"/>
        <v>200</v>
      </c>
      <c r="G39" s="132">
        <v>1</v>
      </c>
      <c r="H39" s="282">
        <f t="shared" si="2"/>
        <v>50</v>
      </c>
      <c r="I39" s="132">
        <v>1</v>
      </c>
      <c r="J39" s="282">
        <f t="shared" si="3"/>
        <v>50</v>
      </c>
      <c r="K39" s="132">
        <v>1</v>
      </c>
      <c r="L39" s="282">
        <f t="shared" si="4"/>
        <v>50</v>
      </c>
      <c r="M39" s="132">
        <v>1</v>
      </c>
      <c r="N39" s="282">
        <f t="shared" si="5"/>
        <v>50</v>
      </c>
    </row>
    <row r="40" spans="1:14" x14ac:dyDescent="0.2">
      <c r="A40" s="132">
        <v>28</v>
      </c>
      <c r="B40" s="134" t="s">
        <v>428</v>
      </c>
      <c r="C40" s="140">
        <v>400</v>
      </c>
      <c r="D40" s="136">
        <f t="shared" si="0"/>
        <v>1</v>
      </c>
      <c r="E40" s="132" t="s">
        <v>39</v>
      </c>
      <c r="F40" s="137">
        <f t="shared" si="1"/>
        <v>400</v>
      </c>
      <c r="G40" s="132"/>
      <c r="H40" s="282">
        <f t="shared" si="2"/>
        <v>0</v>
      </c>
      <c r="I40" s="132">
        <v>1</v>
      </c>
      <c r="J40" s="282">
        <f t="shared" si="3"/>
        <v>400</v>
      </c>
      <c r="K40" s="132"/>
      <c r="L40" s="282">
        <f t="shared" si="4"/>
        <v>0</v>
      </c>
      <c r="M40" s="132"/>
      <c r="N40" s="282">
        <f t="shared" si="5"/>
        <v>0</v>
      </c>
    </row>
    <row r="41" spans="1:14" x14ac:dyDescent="0.2">
      <c r="A41" s="132">
        <v>29</v>
      </c>
      <c r="B41" s="134" t="s">
        <v>429</v>
      </c>
      <c r="C41" s="140">
        <v>400</v>
      </c>
      <c r="D41" s="136">
        <f t="shared" si="0"/>
        <v>1</v>
      </c>
      <c r="E41" s="132" t="s">
        <v>39</v>
      </c>
      <c r="F41" s="137">
        <f t="shared" si="1"/>
        <v>400</v>
      </c>
      <c r="G41" s="132"/>
      <c r="H41" s="282">
        <f t="shared" si="2"/>
        <v>0</v>
      </c>
      <c r="I41" s="132">
        <v>1</v>
      </c>
      <c r="J41" s="282">
        <f t="shared" si="3"/>
        <v>400</v>
      </c>
      <c r="K41" s="132"/>
      <c r="L41" s="282">
        <f t="shared" si="4"/>
        <v>0</v>
      </c>
      <c r="M41" s="132"/>
      <c r="N41" s="282">
        <f t="shared" si="5"/>
        <v>0</v>
      </c>
    </row>
    <row r="42" spans="1:14" x14ac:dyDescent="0.2">
      <c r="A42" s="132">
        <v>30</v>
      </c>
      <c r="B42" s="134" t="s">
        <v>430</v>
      </c>
      <c r="C42" s="140">
        <v>400</v>
      </c>
      <c r="D42" s="136">
        <f t="shared" si="0"/>
        <v>1</v>
      </c>
      <c r="E42" s="132" t="s">
        <v>39</v>
      </c>
      <c r="F42" s="137">
        <f t="shared" si="1"/>
        <v>400</v>
      </c>
      <c r="G42" s="132"/>
      <c r="H42" s="282">
        <f t="shared" si="2"/>
        <v>0</v>
      </c>
      <c r="I42" s="132">
        <v>1</v>
      </c>
      <c r="J42" s="282">
        <f t="shared" si="3"/>
        <v>400</v>
      </c>
      <c r="K42" s="132"/>
      <c r="L42" s="282">
        <f t="shared" si="4"/>
        <v>0</v>
      </c>
      <c r="M42" s="132"/>
      <c r="N42" s="282">
        <f t="shared" si="5"/>
        <v>0</v>
      </c>
    </row>
    <row r="43" spans="1:14" x14ac:dyDescent="0.2">
      <c r="A43" s="132">
        <v>31</v>
      </c>
      <c r="B43" s="134" t="s">
        <v>431</v>
      </c>
      <c r="C43" s="140">
        <v>400</v>
      </c>
      <c r="D43" s="136">
        <f t="shared" si="0"/>
        <v>1</v>
      </c>
      <c r="E43" s="132" t="s">
        <v>39</v>
      </c>
      <c r="F43" s="137">
        <f t="shared" si="1"/>
        <v>400</v>
      </c>
      <c r="G43" s="132"/>
      <c r="H43" s="282">
        <f t="shared" si="2"/>
        <v>0</v>
      </c>
      <c r="I43" s="132"/>
      <c r="J43" s="282">
        <f t="shared" si="3"/>
        <v>0</v>
      </c>
      <c r="K43" s="132"/>
      <c r="L43" s="282">
        <f t="shared" si="4"/>
        <v>0</v>
      </c>
      <c r="M43" s="132">
        <v>1</v>
      </c>
      <c r="N43" s="282">
        <f t="shared" si="5"/>
        <v>400</v>
      </c>
    </row>
    <row r="44" spans="1:14" s="139" customFormat="1" x14ac:dyDescent="0.2">
      <c r="A44" s="132">
        <v>32</v>
      </c>
      <c r="B44" s="134" t="s">
        <v>432</v>
      </c>
      <c r="C44" s="135">
        <v>400</v>
      </c>
      <c r="D44" s="136">
        <f t="shared" si="0"/>
        <v>1</v>
      </c>
      <c r="E44" s="132" t="s">
        <v>39</v>
      </c>
      <c r="F44" s="137">
        <f t="shared" si="1"/>
        <v>400</v>
      </c>
      <c r="G44" s="132"/>
      <c r="H44" s="282">
        <f t="shared" si="2"/>
        <v>0</v>
      </c>
      <c r="I44" s="132"/>
      <c r="J44" s="282">
        <f t="shared" si="3"/>
        <v>0</v>
      </c>
      <c r="K44" s="132"/>
      <c r="L44" s="282">
        <f t="shared" si="4"/>
        <v>0</v>
      </c>
      <c r="M44" s="132">
        <v>1</v>
      </c>
      <c r="N44" s="282">
        <f t="shared" si="5"/>
        <v>400</v>
      </c>
    </row>
    <row r="45" spans="1:14" s="139" customFormat="1" x14ac:dyDescent="0.2">
      <c r="A45" s="132">
        <v>33</v>
      </c>
      <c r="B45" s="134" t="s">
        <v>433</v>
      </c>
      <c r="C45" s="135">
        <v>200</v>
      </c>
      <c r="D45" s="136">
        <f t="shared" si="0"/>
        <v>2</v>
      </c>
      <c r="E45" s="132" t="s">
        <v>39</v>
      </c>
      <c r="F45" s="137">
        <f t="shared" si="1"/>
        <v>400</v>
      </c>
      <c r="G45" s="132"/>
      <c r="H45" s="282">
        <f t="shared" si="2"/>
        <v>0</v>
      </c>
      <c r="I45" s="132">
        <v>1</v>
      </c>
      <c r="J45" s="282">
        <f t="shared" si="3"/>
        <v>200</v>
      </c>
      <c r="K45" s="132"/>
      <c r="L45" s="282">
        <f t="shared" si="4"/>
        <v>0</v>
      </c>
      <c r="M45" s="132">
        <v>1</v>
      </c>
      <c r="N45" s="282">
        <f t="shared" si="5"/>
        <v>200</v>
      </c>
    </row>
    <row r="46" spans="1:14" s="139" customFormat="1" ht="15" customHeight="1" x14ac:dyDescent="0.2">
      <c r="A46" s="132">
        <v>34</v>
      </c>
      <c r="B46" s="134" t="s">
        <v>434</v>
      </c>
      <c r="C46" s="135">
        <v>30</v>
      </c>
      <c r="D46" s="136">
        <f t="shared" si="0"/>
        <v>20</v>
      </c>
      <c r="E46" s="132" t="s">
        <v>39</v>
      </c>
      <c r="F46" s="137">
        <f t="shared" si="1"/>
        <v>600</v>
      </c>
      <c r="G46" s="132">
        <v>5</v>
      </c>
      <c r="H46" s="282">
        <f t="shared" si="2"/>
        <v>150</v>
      </c>
      <c r="I46" s="132">
        <v>5</v>
      </c>
      <c r="J46" s="282">
        <f t="shared" si="3"/>
        <v>150</v>
      </c>
      <c r="K46" s="132">
        <v>5</v>
      </c>
      <c r="L46" s="282">
        <f t="shared" si="4"/>
        <v>150</v>
      </c>
      <c r="M46" s="132">
        <v>5</v>
      </c>
      <c r="N46" s="282">
        <f t="shared" si="5"/>
        <v>150</v>
      </c>
    </row>
    <row r="47" spans="1:14" s="139" customFormat="1" x14ac:dyDescent="0.2">
      <c r="A47" s="132">
        <v>35</v>
      </c>
      <c r="B47" s="134" t="s">
        <v>435</v>
      </c>
      <c r="C47" s="140">
        <v>30</v>
      </c>
      <c r="D47" s="136">
        <f t="shared" si="0"/>
        <v>20</v>
      </c>
      <c r="E47" s="132" t="s">
        <v>39</v>
      </c>
      <c r="F47" s="137">
        <f t="shared" ref="F47:F66" si="6">H47+J47+L47+N47</f>
        <v>600</v>
      </c>
      <c r="G47" s="132">
        <v>5</v>
      </c>
      <c r="H47" s="282">
        <f t="shared" si="2"/>
        <v>150</v>
      </c>
      <c r="I47" s="132">
        <v>5</v>
      </c>
      <c r="J47" s="282">
        <f t="shared" si="3"/>
        <v>150</v>
      </c>
      <c r="K47" s="132">
        <v>5</v>
      </c>
      <c r="L47" s="282">
        <f t="shared" si="4"/>
        <v>150</v>
      </c>
      <c r="M47" s="132">
        <v>5</v>
      </c>
      <c r="N47" s="282">
        <f t="shared" si="5"/>
        <v>150</v>
      </c>
    </row>
    <row r="48" spans="1:14" s="139" customFormat="1" x14ac:dyDescent="0.2">
      <c r="A48" s="132">
        <v>36</v>
      </c>
      <c r="B48" s="134" t="s">
        <v>436</v>
      </c>
      <c r="C48" s="135">
        <v>295</v>
      </c>
      <c r="D48" s="136">
        <f t="shared" si="0"/>
        <v>4</v>
      </c>
      <c r="E48" s="132" t="s">
        <v>39</v>
      </c>
      <c r="F48" s="137">
        <f t="shared" si="6"/>
        <v>1180</v>
      </c>
      <c r="G48" s="132">
        <v>1</v>
      </c>
      <c r="H48" s="282">
        <f t="shared" si="2"/>
        <v>295</v>
      </c>
      <c r="I48" s="132">
        <v>1</v>
      </c>
      <c r="J48" s="282">
        <f t="shared" si="3"/>
        <v>295</v>
      </c>
      <c r="K48" s="132">
        <v>1</v>
      </c>
      <c r="L48" s="282">
        <f t="shared" si="4"/>
        <v>295</v>
      </c>
      <c r="M48" s="132">
        <v>1</v>
      </c>
      <c r="N48" s="282">
        <f t="shared" si="5"/>
        <v>295</v>
      </c>
    </row>
    <row r="49" spans="1:14" s="139" customFormat="1" x14ac:dyDescent="0.2">
      <c r="A49" s="132">
        <v>37</v>
      </c>
      <c r="B49" s="134" t="s">
        <v>437</v>
      </c>
      <c r="C49" s="135">
        <v>295</v>
      </c>
      <c r="D49" s="136">
        <f t="shared" si="0"/>
        <v>6</v>
      </c>
      <c r="E49" s="132" t="s">
        <v>52</v>
      </c>
      <c r="F49" s="137">
        <f t="shared" si="6"/>
        <v>1770</v>
      </c>
      <c r="G49" s="132">
        <v>1</v>
      </c>
      <c r="H49" s="282">
        <f t="shared" si="2"/>
        <v>295</v>
      </c>
      <c r="I49" s="132">
        <v>2</v>
      </c>
      <c r="J49" s="282">
        <f t="shared" si="3"/>
        <v>590</v>
      </c>
      <c r="K49" s="132">
        <v>2</v>
      </c>
      <c r="L49" s="282">
        <f t="shared" si="4"/>
        <v>590</v>
      </c>
      <c r="M49" s="132">
        <v>1</v>
      </c>
      <c r="N49" s="282">
        <f t="shared" si="5"/>
        <v>295</v>
      </c>
    </row>
    <row r="50" spans="1:14" s="139" customFormat="1" x14ac:dyDescent="0.2">
      <c r="A50" s="132">
        <v>38</v>
      </c>
      <c r="B50" s="134" t="s">
        <v>438</v>
      </c>
      <c r="C50" s="135">
        <v>295</v>
      </c>
      <c r="D50" s="136">
        <v>2</v>
      </c>
      <c r="E50" s="132" t="s">
        <v>39</v>
      </c>
      <c r="F50" s="137">
        <f t="shared" si="6"/>
        <v>1180</v>
      </c>
      <c r="G50" s="132">
        <v>1</v>
      </c>
      <c r="H50" s="282">
        <f t="shared" si="2"/>
        <v>295</v>
      </c>
      <c r="I50" s="132">
        <v>1</v>
      </c>
      <c r="J50" s="282">
        <f t="shared" si="3"/>
        <v>295</v>
      </c>
      <c r="K50" s="132">
        <v>1</v>
      </c>
      <c r="L50" s="282">
        <f t="shared" si="4"/>
        <v>295</v>
      </c>
      <c r="M50" s="132">
        <v>1</v>
      </c>
      <c r="N50" s="282">
        <f t="shared" si="5"/>
        <v>295</v>
      </c>
    </row>
    <row r="51" spans="1:14" s="139" customFormat="1" x14ac:dyDescent="0.2">
      <c r="A51" s="132">
        <v>39</v>
      </c>
      <c r="B51" s="134" t="s">
        <v>439</v>
      </c>
      <c r="C51" s="135">
        <v>295</v>
      </c>
      <c r="D51" s="136">
        <v>1</v>
      </c>
      <c r="E51" s="132" t="s">
        <v>39</v>
      </c>
      <c r="F51" s="137">
        <f t="shared" si="6"/>
        <v>1180</v>
      </c>
      <c r="G51" s="132">
        <v>1</v>
      </c>
      <c r="H51" s="282">
        <f t="shared" si="2"/>
        <v>295</v>
      </c>
      <c r="I51" s="132">
        <v>1</v>
      </c>
      <c r="J51" s="282">
        <f t="shared" si="3"/>
        <v>295</v>
      </c>
      <c r="K51" s="132">
        <v>1</v>
      </c>
      <c r="L51" s="282">
        <f t="shared" si="4"/>
        <v>295</v>
      </c>
      <c r="M51" s="132">
        <v>1</v>
      </c>
      <c r="N51" s="282">
        <f t="shared" si="5"/>
        <v>295</v>
      </c>
    </row>
    <row r="52" spans="1:14" s="139" customFormat="1" x14ac:dyDescent="0.2">
      <c r="A52" s="132">
        <v>40</v>
      </c>
      <c r="B52" s="134" t="s">
        <v>440</v>
      </c>
      <c r="C52" s="135">
        <v>45</v>
      </c>
      <c r="D52" s="136">
        <f t="shared" si="0"/>
        <v>12</v>
      </c>
      <c r="E52" s="132" t="s">
        <v>39</v>
      </c>
      <c r="F52" s="137">
        <f t="shared" si="6"/>
        <v>540</v>
      </c>
      <c r="G52" s="132">
        <v>3</v>
      </c>
      <c r="H52" s="282">
        <f t="shared" si="2"/>
        <v>135</v>
      </c>
      <c r="I52" s="132">
        <v>3</v>
      </c>
      <c r="J52" s="282">
        <f t="shared" si="3"/>
        <v>135</v>
      </c>
      <c r="K52" s="132">
        <v>3</v>
      </c>
      <c r="L52" s="282">
        <f t="shared" si="4"/>
        <v>135</v>
      </c>
      <c r="M52" s="132">
        <v>3</v>
      </c>
      <c r="N52" s="282">
        <f t="shared" si="5"/>
        <v>135</v>
      </c>
    </row>
    <row r="53" spans="1:14" ht="15" customHeight="1" x14ac:dyDescent="0.2">
      <c r="A53" s="132">
        <v>41</v>
      </c>
      <c r="B53" s="134" t="s">
        <v>308</v>
      </c>
      <c r="C53" s="140">
        <v>150</v>
      </c>
      <c r="D53" s="136">
        <f t="shared" si="0"/>
        <v>4</v>
      </c>
      <c r="E53" s="132" t="s">
        <v>39</v>
      </c>
      <c r="F53" s="137">
        <f t="shared" si="6"/>
        <v>600</v>
      </c>
      <c r="G53" s="132">
        <v>1</v>
      </c>
      <c r="H53" s="282">
        <f t="shared" si="2"/>
        <v>150</v>
      </c>
      <c r="I53" s="132">
        <v>1</v>
      </c>
      <c r="J53" s="282">
        <f t="shared" si="3"/>
        <v>150</v>
      </c>
      <c r="K53" s="132">
        <v>1</v>
      </c>
      <c r="L53" s="282">
        <f t="shared" si="4"/>
        <v>150</v>
      </c>
      <c r="M53" s="132">
        <v>1</v>
      </c>
      <c r="N53" s="282">
        <f t="shared" si="5"/>
        <v>150</v>
      </c>
    </row>
    <row r="54" spans="1:14" x14ac:dyDescent="0.2">
      <c r="A54" s="132">
        <v>42</v>
      </c>
      <c r="B54" s="134" t="s">
        <v>126</v>
      </c>
      <c r="C54" s="140">
        <v>300</v>
      </c>
      <c r="D54" s="136">
        <f t="shared" si="0"/>
        <v>1</v>
      </c>
      <c r="E54" s="132" t="s">
        <v>39</v>
      </c>
      <c r="F54" s="137">
        <f t="shared" si="6"/>
        <v>300</v>
      </c>
      <c r="G54" s="132"/>
      <c r="H54" s="282">
        <f t="shared" si="2"/>
        <v>0</v>
      </c>
      <c r="I54" s="132">
        <v>1</v>
      </c>
      <c r="J54" s="282">
        <f t="shared" si="3"/>
        <v>300</v>
      </c>
      <c r="K54" s="132"/>
      <c r="L54" s="282">
        <f t="shared" si="4"/>
        <v>0</v>
      </c>
      <c r="M54" s="132"/>
      <c r="N54" s="282">
        <f t="shared" si="5"/>
        <v>0</v>
      </c>
    </row>
    <row r="55" spans="1:14" x14ac:dyDescent="0.2">
      <c r="A55" s="132">
        <v>43</v>
      </c>
      <c r="B55" s="134" t="s">
        <v>441</v>
      </c>
      <c r="C55" s="140">
        <v>200</v>
      </c>
      <c r="D55" s="136">
        <f t="shared" si="0"/>
        <v>6</v>
      </c>
      <c r="E55" s="132" t="s">
        <v>52</v>
      </c>
      <c r="F55" s="137">
        <f t="shared" si="6"/>
        <v>1200</v>
      </c>
      <c r="G55" s="132">
        <v>2</v>
      </c>
      <c r="H55" s="282">
        <f t="shared" si="2"/>
        <v>400</v>
      </c>
      <c r="I55" s="132">
        <v>1</v>
      </c>
      <c r="J55" s="282">
        <f t="shared" si="3"/>
        <v>200</v>
      </c>
      <c r="K55" s="132">
        <v>2</v>
      </c>
      <c r="L55" s="282">
        <f t="shared" si="4"/>
        <v>400</v>
      </c>
      <c r="M55" s="132">
        <v>1</v>
      </c>
      <c r="N55" s="282">
        <f t="shared" si="5"/>
        <v>200</v>
      </c>
    </row>
    <row r="56" spans="1:14" x14ac:dyDescent="0.2">
      <c r="A56" s="132">
        <v>44</v>
      </c>
      <c r="B56" s="134" t="s">
        <v>442</v>
      </c>
      <c r="C56" s="140">
        <v>500</v>
      </c>
      <c r="D56" s="136">
        <f t="shared" si="0"/>
        <v>1</v>
      </c>
      <c r="E56" s="132" t="s">
        <v>52</v>
      </c>
      <c r="F56" s="137">
        <f t="shared" si="6"/>
        <v>500</v>
      </c>
      <c r="G56" s="132"/>
      <c r="H56" s="282">
        <f t="shared" si="2"/>
        <v>0</v>
      </c>
      <c r="I56" s="132"/>
      <c r="J56" s="282">
        <f t="shared" si="3"/>
        <v>0</v>
      </c>
      <c r="K56" s="132">
        <v>1</v>
      </c>
      <c r="L56" s="282">
        <f t="shared" si="4"/>
        <v>500</v>
      </c>
      <c r="M56" s="132"/>
      <c r="N56" s="282">
        <f t="shared" si="5"/>
        <v>0</v>
      </c>
    </row>
    <row r="57" spans="1:14" x14ac:dyDescent="0.2">
      <c r="A57" s="132">
        <v>45</v>
      </c>
      <c r="B57" s="134" t="s">
        <v>197</v>
      </c>
      <c r="C57" s="140">
        <v>6000</v>
      </c>
      <c r="D57" s="136">
        <f>K57+G57</f>
        <v>0</v>
      </c>
      <c r="E57" s="132" t="s">
        <v>92</v>
      </c>
      <c r="F57" s="137">
        <f t="shared" si="6"/>
        <v>6000</v>
      </c>
      <c r="G57" s="132"/>
      <c r="H57" s="282">
        <f t="shared" si="2"/>
        <v>0</v>
      </c>
      <c r="I57" s="132">
        <v>1</v>
      </c>
      <c r="J57" s="282">
        <f t="shared" si="3"/>
        <v>6000</v>
      </c>
      <c r="K57" s="132"/>
      <c r="L57" s="282">
        <f t="shared" si="4"/>
        <v>0</v>
      </c>
      <c r="M57" s="132"/>
      <c r="N57" s="282">
        <f t="shared" si="5"/>
        <v>0</v>
      </c>
    </row>
    <row r="58" spans="1:14" x14ac:dyDescent="0.2">
      <c r="A58" s="132">
        <v>46</v>
      </c>
      <c r="B58" s="134" t="s">
        <v>443</v>
      </c>
      <c r="C58" s="140">
        <v>40000</v>
      </c>
      <c r="D58" s="136">
        <f>K58+G58</f>
        <v>1</v>
      </c>
      <c r="E58" s="132" t="s">
        <v>89</v>
      </c>
      <c r="F58" s="137">
        <f t="shared" si="6"/>
        <v>40000</v>
      </c>
      <c r="G58" s="132"/>
      <c r="H58" s="282">
        <f t="shared" si="2"/>
        <v>0</v>
      </c>
      <c r="I58" s="132"/>
      <c r="J58" s="282">
        <f t="shared" si="3"/>
        <v>0</v>
      </c>
      <c r="K58" s="132">
        <v>1</v>
      </c>
      <c r="L58" s="282">
        <f t="shared" si="4"/>
        <v>40000</v>
      </c>
      <c r="M58" s="132"/>
      <c r="N58" s="282">
        <f t="shared" si="5"/>
        <v>0</v>
      </c>
    </row>
    <row r="59" spans="1:14" x14ac:dyDescent="0.2">
      <c r="A59" s="132">
        <v>47</v>
      </c>
      <c r="B59" s="134" t="s">
        <v>444</v>
      </c>
      <c r="C59" s="140">
        <v>15000</v>
      </c>
      <c r="D59" s="136">
        <v>2</v>
      </c>
      <c r="E59" s="132" t="s">
        <v>39</v>
      </c>
      <c r="F59" s="137">
        <f t="shared" si="6"/>
        <v>15000</v>
      </c>
      <c r="G59" s="132"/>
      <c r="H59" s="282">
        <f>G59*C59</f>
        <v>0</v>
      </c>
      <c r="I59" s="132"/>
      <c r="J59" s="282">
        <f t="shared" si="3"/>
        <v>0</v>
      </c>
      <c r="K59" s="132">
        <v>1</v>
      </c>
      <c r="L59" s="282">
        <f t="shared" si="4"/>
        <v>15000</v>
      </c>
      <c r="M59" s="132"/>
      <c r="N59" s="282">
        <f t="shared" si="5"/>
        <v>0</v>
      </c>
    </row>
    <row r="60" spans="1:14" x14ac:dyDescent="0.2">
      <c r="A60" s="132">
        <v>48</v>
      </c>
      <c r="B60" s="134" t="s">
        <v>445</v>
      </c>
      <c r="C60" s="140">
        <v>300</v>
      </c>
      <c r="D60" s="136">
        <f>G60+I60+K60+M60</f>
        <v>1</v>
      </c>
      <c r="E60" s="132" t="s">
        <v>39</v>
      </c>
      <c r="F60" s="137">
        <f t="shared" si="6"/>
        <v>300</v>
      </c>
      <c r="G60" s="132"/>
      <c r="H60" s="282">
        <f>G60*C60</f>
        <v>0</v>
      </c>
      <c r="I60" s="132"/>
      <c r="J60" s="282">
        <f t="shared" si="3"/>
        <v>0</v>
      </c>
      <c r="K60" s="132">
        <v>1</v>
      </c>
      <c r="L60" s="282">
        <f t="shared" si="4"/>
        <v>300</v>
      </c>
      <c r="M60" s="132"/>
      <c r="N60" s="282">
        <f t="shared" si="5"/>
        <v>0</v>
      </c>
    </row>
    <row r="61" spans="1:14" x14ac:dyDescent="0.2">
      <c r="A61" s="132">
        <v>49</v>
      </c>
      <c r="B61" s="134" t="s">
        <v>446</v>
      </c>
      <c r="C61" s="140">
        <v>100000</v>
      </c>
      <c r="D61" s="136">
        <f t="shared" ref="D61:D66" si="7">G61+I61+K61+M61</f>
        <v>1</v>
      </c>
      <c r="E61" s="132" t="s">
        <v>39</v>
      </c>
      <c r="F61" s="137">
        <f t="shared" si="6"/>
        <v>100000</v>
      </c>
      <c r="G61" s="132"/>
      <c r="H61" s="282">
        <f t="shared" ref="H61:H66" si="8">G61*C61</f>
        <v>0</v>
      </c>
      <c r="I61" s="132">
        <v>1</v>
      </c>
      <c r="J61" s="282">
        <f t="shared" si="3"/>
        <v>100000</v>
      </c>
      <c r="K61" s="132"/>
      <c r="L61" s="282">
        <f t="shared" si="4"/>
        <v>0</v>
      </c>
      <c r="M61" s="132"/>
      <c r="N61" s="282">
        <f t="shared" si="5"/>
        <v>0</v>
      </c>
    </row>
    <row r="62" spans="1:14" x14ac:dyDescent="0.2">
      <c r="A62" s="132">
        <v>50</v>
      </c>
      <c r="B62" s="134" t="s">
        <v>447</v>
      </c>
      <c r="C62" s="140">
        <v>100000</v>
      </c>
      <c r="D62" s="136">
        <f t="shared" si="7"/>
        <v>1</v>
      </c>
      <c r="E62" s="132" t="s">
        <v>39</v>
      </c>
      <c r="F62" s="137">
        <f t="shared" si="6"/>
        <v>100000</v>
      </c>
      <c r="G62" s="132"/>
      <c r="H62" s="282">
        <f t="shared" si="8"/>
        <v>0</v>
      </c>
      <c r="I62" s="132">
        <v>1</v>
      </c>
      <c r="J62" s="282">
        <f t="shared" si="3"/>
        <v>100000</v>
      </c>
      <c r="K62" s="132"/>
      <c r="L62" s="282">
        <f t="shared" si="4"/>
        <v>0</v>
      </c>
      <c r="M62" s="132"/>
      <c r="N62" s="282">
        <f t="shared" si="5"/>
        <v>0</v>
      </c>
    </row>
    <row r="63" spans="1:14" x14ac:dyDescent="0.2">
      <c r="A63" s="132">
        <v>51</v>
      </c>
      <c r="B63" s="134" t="s">
        <v>448</v>
      </c>
      <c r="C63" s="140">
        <v>300000</v>
      </c>
      <c r="D63" s="136">
        <f t="shared" si="7"/>
        <v>1</v>
      </c>
      <c r="E63" s="132" t="s">
        <v>39</v>
      </c>
      <c r="F63" s="137">
        <f t="shared" si="6"/>
        <v>300000</v>
      </c>
      <c r="G63" s="132"/>
      <c r="H63" s="282">
        <f t="shared" si="8"/>
        <v>0</v>
      </c>
      <c r="I63" s="132"/>
      <c r="J63" s="282">
        <f t="shared" si="3"/>
        <v>0</v>
      </c>
      <c r="K63" s="132">
        <v>1</v>
      </c>
      <c r="L63" s="282">
        <f t="shared" si="4"/>
        <v>300000</v>
      </c>
      <c r="M63" s="132"/>
      <c r="N63" s="282">
        <f t="shared" si="5"/>
        <v>0</v>
      </c>
    </row>
    <row r="64" spans="1:14" x14ac:dyDescent="0.2">
      <c r="A64" s="132">
        <v>52</v>
      </c>
      <c r="B64" s="134" t="s">
        <v>449</v>
      </c>
      <c r="C64" s="140">
        <v>6000</v>
      </c>
      <c r="D64" s="136">
        <f t="shared" si="7"/>
        <v>1</v>
      </c>
      <c r="E64" s="132" t="s">
        <v>39</v>
      </c>
      <c r="F64" s="137">
        <f t="shared" si="6"/>
        <v>6000</v>
      </c>
      <c r="G64" s="132">
        <v>1</v>
      </c>
      <c r="H64" s="282">
        <f t="shared" si="8"/>
        <v>6000</v>
      </c>
      <c r="I64" s="132"/>
      <c r="J64" s="282">
        <f t="shared" si="3"/>
        <v>0</v>
      </c>
      <c r="K64" s="132"/>
      <c r="L64" s="282">
        <f t="shared" si="4"/>
        <v>0</v>
      </c>
      <c r="M64" s="132"/>
      <c r="N64" s="282">
        <f t="shared" si="5"/>
        <v>0</v>
      </c>
    </row>
    <row r="65" spans="1:14" x14ac:dyDescent="0.2">
      <c r="A65" s="132">
        <v>53</v>
      </c>
      <c r="B65" s="134" t="s">
        <v>450</v>
      </c>
      <c r="C65" s="140">
        <v>45000</v>
      </c>
      <c r="D65" s="136">
        <f t="shared" si="7"/>
        <v>1</v>
      </c>
      <c r="E65" s="132" t="s">
        <v>39</v>
      </c>
      <c r="F65" s="137">
        <f t="shared" si="6"/>
        <v>45000</v>
      </c>
      <c r="G65" s="132">
        <v>1</v>
      </c>
      <c r="H65" s="282">
        <f t="shared" si="8"/>
        <v>45000</v>
      </c>
      <c r="I65" s="132"/>
      <c r="J65" s="282">
        <f t="shared" si="3"/>
        <v>0</v>
      </c>
      <c r="K65" s="132"/>
      <c r="L65" s="282">
        <f t="shared" si="4"/>
        <v>0</v>
      </c>
      <c r="M65" s="132"/>
      <c r="N65" s="282">
        <f t="shared" si="5"/>
        <v>0</v>
      </c>
    </row>
    <row r="66" spans="1:14" x14ac:dyDescent="0.2">
      <c r="A66" s="132">
        <v>54</v>
      </c>
      <c r="B66" s="134" t="s">
        <v>451</v>
      </c>
      <c r="C66" s="140">
        <v>5000</v>
      </c>
      <c r="D66" s="136">
        <f t="shared" si="7"/>
        <v>1</v>
      </c>
      <c r="E66" s="132" t="s">
        <v>39</v>
      </c>
      <c r="F66" s="137">
        <f t="shared" si="6"/>
        <v>5000</v>
      </c>
      <c r="G66" s="132"/>
      <c r="H66" s="282">
        <f t="shared" si="8"/>
        <v>0</v>
      </c>
      <c r="I66" s="132"/>
      <c r="J66" s="282">
        <f t="shared" si="3"/>
        <v>0</v>
      </c>
      <c r="K66" s="132">
        <v>1</v>
      </c>
      <c r="L66" s="282">
        <f t="shared" si="4"/>
        <v>5000</v>
      </c>
      <c r="M66" s="132"/>
      <c r="N66" s="282">
        <f t="shared" si="5"/>
        <v>0</v>
      </c>
    </row>
    <row r="67" spans="1:14" x14ac:dyDescent="0.2">
      <c r="A67" s="1572" t="s">
        <v>105</v>
      </c>
      <c r="B67" s="1573"/>
      <c r="C67" s="152">
        <f t="shared" ref="C67:N67" si="9">SUM(C13:C66)</f>
        <v>625122.5</v>
      </c>
      <c r="D67" s="152">
        <f t="shared" si="9"/>
        <v>755</v>
      </c>
      <c r="E67" s="152">
        <f t="shared" si="9"/>
        <v>0</v>
      </c>
      <c r="F67" s="152">
        <f t="shared" si="9"/>
        <v>653592.35</v>
      </c>
      <c r="G67" s="152">
        <f t="shared" si="9"/>
        <v>189</v>
      </c>
      <c r="H67" s="152">
        <f t="shared" si="9"/>
        <v>60241.35</v>
      </c>
      <c r="I67" s="152">
        <f t="shared" si="9"/>
        <v>195</v>
      </c>
      <c r="J67" s="152">
        <f t="shared" si="9"/>
        <v>216391</v>
      </c>
      <c r="K67" s="152">
        <f t="shared" si="9"/>
        <v>195</v>
      </c>
      <c r="L67" s="152">
        <f t="shared" si="9"/>
        <v>369376</v>
      </c>
      <c r="M67" s="152">
        <f t="shared" si="9"/>
        <v>181</v>
      </c>
      <c r="N67" s="152">
        <f t="shared" si="9"/>
        <v>7584</v>
      </c>
    </row>
    <row r="68" spans="1:14" x14ac:dyDescent="0.2">
      <c r="A68" s="103"/>
      <c r="B68" s="111"/>
      <c r="C68" s="141"/>
      <c r="D68" s="142"/>
      <c r="E68" s="143"/>
      <c r="F68" s="144"/>
      <c r="G68" s="144"/>
      <c r="H68" s="111"/>
      <c r="I68" s="111"/>
      <c r="J68" s="111"/>
      <c r="K68" s="111"/>
      <c r="L68" s="111"/>
      <c r="M68" s="111"/>
      <c r="N68" s="112"/>
    </row>
    <row r="69" spans="1:14" x14ac:dyDescent="0.2">
      <c r="A69" s="145"/>
      <c r="B69" s="144" t="s">
        <v>67</v>
      </c>
      <c r="C69" s="146"/>
      <c r="D69" s="147"/>
      <c r="E69" s="148"/>
      <c r="F69" s="144"/>
      <c r="G69" s="144"/>
      <c r="H69" s="144"/>
      <c r="I69" s="144"/>
      <c r="J69" s="144"/>
      <c r="K69" s="144"/>
      <c r="L69" s="144"/>
      <c r="M69" s="144"/>
      <c r="N69" s="149"/>
    </row>
    <row r="70" spans="1:14" x14ac:dyDescent="0.2">
      <c r="A70" s="145"/>
      <c r="B70" s="144"/>
      <c r="C70" s="146"/>
      <c r="D70" s="147"/>
      <c r="E70" s="148"/>
      <c r="F70" s="144"/>
      <c r="G70" s="144"/>
      <c r="H70" s="144" t="s">
        <v>68</v>
      </c>
      <c r="I70" s="144"/>
      <c r="J70" s="1574" t="s">
        <v>452</v>
      </c>
      <c r="K70" s="1574"/>
      <c r="L70" s="1574"/>
      <c r="M70" s="144"/>
      <c r="N70" s="149"/>
    </row>
    <row r="71" spans="1:14" x14ac:dyDescent="0.2">
      <c r="A71" s="145"/>
      <c r="B71" s="144"/>
      <c r="C71" s="146"/>
      <c r="D71" s="147"/>
      <c r="E71" s="148"/>
      <c r="F71" s="144"/>
      <c r="G71" s="144"/>
      <c r="H71" s="144"/>
      <c r="I71" s="144"/>
      <c r="J71" s="1575" t="s">
        <v>70</v>
      </c>
      <c r="K71" s="1575"/>
      <c r="L71" s="1575"/>
      <c r="M71" s="144"/>
      <c r="N71" s="149"/>
    </row>
    <row r="72" spans="1:14" x14ac:dyDescent="0.2">
      <c r="A72" s="117"/>
      <c r="B72" s="119"/>
      <c r="C72" s="114"/>
      <c r="D72" s="115"/>
      <c r="E72" s="116"/>
      <c r="F72" s="119"/>
      <c r="G72" s="119"/>
      <c r="H72" s="119"/>
      <c r="I72" s="119"/>
      <c r="J72" s="119"/>
      <c r="K72" s="119"/>
      <c r="L72" s="119"/>
      <c r="M72" s="119"/>
      <c r="N72" s="118"/>
    </row>
  </sheetData>
  <sheetProtection algorithmName="SHA-512" hashValue="YDvOn/QFJQFaBPE5NajsLYeB6HWNL1jzp3O1QvK6OM+lFdK/zwXNn2fBYW+315mGp3Uk6PsTgXtXnNHFLLm7aQ==" saltValue="0BBb/8EDN3mmVXnGnACUuw==" spinCount="100000" sheet="1" objects="1" scenarios="1" selectLockedCells="1" selectUnlockedCells="1"/>
  <mergeCells count="11">
    <mergeCell ref="A67:B67"/>
    <mergeCell ref="J70:L70"/>
    <mergeCell ref="J71:L71"/>
    <mergeCell ref="A4:N4"/>
    <mergeCell ref="A5:N5"/>
    <mergeCell ref="G10:N10"/>
    <mergeCell ref="D11:E11"/>
    <mergeCell ref="G11:H11"/>
    <mergeCell ref="I11:J11"/>
    <mergeCell ref="K11:L11"/>
    <mergeCell ref="M11:N11"/>
  </mergeCells>
  <pageMargins left="0.62" right="0.16" top="0.44" bottom="0.11" header="0.5" footer="0.11"/>
  <pageSetup paperSize="5" scale="75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9"/>
  <sheetViews>
    <sheetView zoomScale="85" zoomScaleNormal="85" zoomScaleSheetLayoutView="96" workbookViewId="0">
      <selection activeCell="J42" sqref="J42"/>
    </sheetView>
  </sheetViews>
  <sheetFormatPr defaultRowHeight="12.75" x14ac:dyDescent="0.2"/>
  <cols>
    <col min="1" max="1" width="10.42578125" style="869" customWidth="1"/>
    <col min="2" max="2" width="30.28515625" style="869" customWidth="1"/>
    <col min="3" max="3" width="12.85546875" style="880" customWidth="1"/>
    <col min="4" max="4" width="10" style="869" customWidth="1"/>
    <col min="5" max="5" width="10.85546875" style="869" customWidth="1"/>
    <col min="6" max="6" width="14.85546875" style="869" customWidth="1"/>
    <col min="7" max="7" width="9" style="869" customWidth="1"/>
    <col min="8" max="8" width="16.7109375" style="869" customWidth="1"/>
    <col min="9" max="9" width="6.28515625" style="869" customWidth="1"/>
    <col min="10" max="10" width="13.85546875" style="869" customWidth="1"/>
    <col min="11" max="11" width="6.42578125" style="869" customWidth="1"/>
    <col min="12" max="12" width="15.140625" style="869" customWidth="1"/>
    <col min="13" max="13" width="10" style="869" customWidth="1"/>
    <col min="14" max="14" width="19.85546875" style="869" customWidth="1"/>
    <col min="15" max="256" width="9.140625" style="816"/>
    <col min="257" max="257" width="10.42578125" style="816" customWidth="1"/>
    <col min="258" max="258" width="30.28515625" style="816" customWidth="1"/>
    <col min="259" max="259" width="12.85546875" style="816" customWidth="1"/>
    <col min="260" max="260" width="10" style="816" customWidth="1"/>
    <col min="261" max="261" width="10.85546875" style="816" customWidth="1"/>
    <col min="262" max="262" width="14.85546875" style="816" customWidth="1"/>
    <col min="263" max="263" width="9" style="816" customWidth="1"/>
    <col min="264" max="264" width="16.7109375" style="816" customWidth="1"/>
    <col min="265" max="265" width="6.28515625" style="816" customWidth="1"/>
    <col min="266" max="266" width="13.85546875" style="816" customWidth="1"/>
    <col min="267" max="267" width="6.42578125" style="816" customWidth="1"/>
    <col min="268" max="268" width="15.140625" style="816" customWidth="1"/>
    <col min="269" max="269" width="10" style="816" customWidth="1"/>
    <col min="270" max="270" width="19.85546875" style="816" customWidth="1"/>
    <col min="271" max="512" width="9.140625" style="816"/>
    <col min="513" max="513" width="10.42578125" style="816" customWidth="1"/>
    <col min="514" max="514" width="30.28515625" style="816" customWidth="1"/>
    <col min="515" max="515" width="12.85546875" style="816" customWidth="1"/>
    <col min="516" max="516" width="10" style="816" customWidth="1"/>
    <col min="517" max="517" width="10.85546875" style="816" customWidth="1"/>
    <col min="518" max="518" width="14.85546875" style="816" customWidth="1"/>
    <col min="519" max="519" width="9" style="816" customWidth="1"/>
    <col min="520" max="520" width="16.7109375" style="816" customWidth="1"/>
    <col min="521" max="521" width="6.28515625" style="816" customWidth="1"/>
    <col min="522" max="522" width="13.85546875" style="816" customWidth="1"/>
    <col min="523" max="523" width="6.42578125" style="816" customWidth="1"/>
    <col min="524" max="524" width="15.140625" style="816" customWidth="1"/>
    <col min="525" max="525" width="10" style="816" customWidth="1"/>
    <col min="526" max="526" width="19.85546875" style="816" customWidth="1"/>
    <col min="527" max="768" width="9.140625" style="816"/>
    <col min="769" max="769" width="10.42578125" style="816" customWidth="1"/>
    <col min="770" max="770" width="30.28515625" style="816" customWidth="1"/>
    <col min="771" max="771" width="12.85546875" style="816" customWidth="1"/>
    <col min="772" max="772" width="10" style="816" customWidth="1"/>
    <col min="773" max="773" width="10.85546875" style="816" customWidth="1"/>
    <col min="774" max="774" width="14.85546875" style="816" customWidth="1"/>
    <col min="775" max="775" width="9" style="816" customWidth="1"/>
    <col min="776" max="776" width="16.7109375" style="816" customWidth="1"/>
    <col min="777" max="777" width="6.28515625" style="816" customWidth="1"/>
    <col min="778" max="778" width="13.85546875" style="816" customWidth="1"/>
    <col min="779" max="779" width="6.42578125" style="816" customWidth="1"/>
    <col min="780" max="780" width="15.140625" style="816" customWidth="1"/>
    <col min="781" max="781" width="10" style="816" customWidth="1"/>
    <col min="782" max="782" width="19.85546875" style="816" customWidth="1"/>
    <col min="783" max="1024" width="9.140625" style="816"/>
    <col min="1025" max="1025" width="10.42578125" style="816" customWidth="1"/>
    <col min="1026" max="1026" width="30.28515625" style="816" customWidth="1"/>
    <col min="1027" max="1027" width="12.85546875" style="816" customWidth="1"/>
    <col min="1028" max="1028" width="10" style="816" customWidth="1"/>
    <col min="1029" max="1029" width="10.85546875" style="816" customWidth="1"/>
    <col min="1030" max="1030" width="14.85546875" style="816" customWidth="1"/>
    <col min="1031" max="1031" width="9" style="816" customWidth="1"/>
    <col min="1032" max="1032" width="16.7109375" style="816" customWidth="1"/>
    <col min="1033" max="1033" width="6.28515625" style="816" customWidth="1"/>
    <col min="1034" max="1034" width="13.85546875" style="816" customWidth="1"/>
    <col min="1035" max="1035" width="6.42578125" style="816" customWidth="1"/>
    <col min="1036" max="1036" width="15.140625" style="816" customWidth="1"/>
    <col min="1037" max="1037" width="10" style="816" customWidth="1"/>
    <col min="1038" max="1038" width="19.85546875" style="816" customWidth="1"/>
    <col min="1039" max="1280" width="9.140625" style="816"/>
    <col min="1281" max="1281" width="10.42578125" style="816" customWidth="1"/>
    <col min="1282" max="1282" width="30.28515625" style="816" customWidth="1"/>
    <col min="1283" max="1283" width="12.85546875" style="816" customWidth="1"/>
    <col min="1284" max="1284" width="10" style="816" customWidth="1"/>
    <col min="1285" max="1285" width="10.85546875" style="816" customWidth="1"/>
    <col min="1286" max="1286" width="14.85546875" style="816" customWidth="1"/>
    <col min="1287" max="1287" width="9" style="816" customWidth="1"/>
    <col min="1288" max="1288" width="16.7109375" style="816" customWidth="1"/>
    <col min="1289" max="1289" width="6.28515625" style="816" customWidth="1"/>
    <col min="1290" max="1290" width="13.85546875" style="816" customWidth="1"/>
    <col min="1291" max="1291" width="6.42578125" style="816" customWidth="1"/>
    <col min="1292" max="1292" width="15.140625" style="816" customWidth="1"/>
    <col min="1293" max="1293" width="10" style="816" customWidth="1"/>
    <col min="1294" max="1294" width="19.85546875" style="816" customWidth="1"/>
    <col min="1295" max="1536" width="9.140625" style="816"/>
    <col min="1537" max="1537" width="10.42578125" style="816" customWidth="1"/>
    <col min="1538" max="1538" width="30.28515625" style="816" customWidth="1"/>
    <col min="1539" max="1539" width="12.85546875" style="816" customWidth="1"/>
    <col min="1540" max="1540" width="10" style="816" customWidth="1"/>
    <col min="1541" max="1541" width="10.85546875" style="816" customWidth="1"/>
    <col min="1542" max="1542" width="14.85546875" style="816" customWidth="1"/>
    <col min="1543" max="1543" width="9" style="816" customWidth="1"/>
    <col min="1544" max="1544" width="16.7109375" style="816" customWidth="1"/>
    <col min="1545" max="1545" width="6.28515625" style="816" customWidth="1"/>
    <col min="1546" max="1546" width="13.85546875" style="816" customWidth="1"/>
    <col min="1547" max="1547" width="6.42578125" style="816" customWidth="1"/>
    <col min="1548" max="1548" width="15.140625" style="816" customWidth="1"/>
    <col min="1549" max="1549" width="10" style="816" customWidth="1"/>
    <col min="1550" max="1550" width="19.85546875" style="816" customWidth="1"/>
    <col min="1551" max="1792" width="9.140625" style="816"/>
    <col min="1793" max="1793" width="10.42578125" style="816" customWidth="1"/>
    <col min="1794" max="1794" width="30.28515625" style="816" customWidth="1"/>
    <col min="1795" max="1795" width="12.85546875" style="816" customWidth="1"/>
    <col min="1796" max="1796" width="10" style="816" customWidth="1"/>
    <col min="1797" max="1797" width="10.85546875" style="816" customWidth="1"/>
    <col min="1798" max="1798" width="14.85546875" style="816" customWidth="1"/>
    <col min="1799" max="1799" width="9" style="816" customWidth="1"/>
    <col min="1800" max="1800" width="16.7109375" style="816" customWidth="1"/>
    <col min="1801" max="1801" width="6.28515625" style="816" customWidth="1"/>
    <col min="1802" max="1802" width="13.85546875" style="816" customWidth="1"/>
    <col min="1803" max="1803" width="6.42578125" style="816" customWidth="1"/>
    <col min="1804" max="1804" width="15.140625" style="816" customWidth="1"/>
    <col min="1805" max="1805" width="10" style="816" customWidth="1"/>
    <col min="1806" max="1806" width="19.85546875" style="816" customWidth="1"/>
    <col min="1807" max="2048" width="9.140625" style="816"/>
    <col min="2049" max="2049" width="10.42578125" style="816" customWidth="1"/>
    <col min="2050" max="2050" width="30.28515625" style="816" customWidth="1"/>
    <col min="2051" max="2051" width="12.85546875" style="816" customWidth="1"/>
    <col min="2052" max="2052" width="10" style="816" customWidth="1"/>
    <col min="2053" max="2053" width="10.85546875" style="816" customWidth="1"/>
    <col min="2054" max="2054" width="14.85546875" style="816" customWidth="1"/>
    <col min="2055" max="2055" width="9" style="816" customWidth="1"/>
    <col min="2056" max="2056" width="16.7109375" style="816" customWidth="1"/>
    <col min="2057" max="2057" width="6.28515625" style="816" customWidth="1"/>
    <col min="2058" max="2058" width="13.85546875" style="816" customWidth="1"/>
    <col min="2059" max="2059" width="6.42578125" style="816" customWidth="1"/>
    <col min="2060" max="2060" width="15.140625" style="816" customWidth="1"/>
    <col min="2061" max="2061" width="10" style="816" customWidth="1"/>
    <col min="2062" max="2062" width="19.85546875" style="816" customWidth="1"/>
    <col min="2063" max="2304" width="9.140625" style="816"/>
    <col min="2305" max="2305" width="10.42578125" style="816" customWidth="1"/>
    <col min="2306" max="2306" width="30.28515625" style="816" customWidth="1"/>
    <col min="2307" max="2307" width="12.85546875" style="816" customWidth="1"/>
    <col min="2308" max="2308" width="10" style="816" customWidth="1"/>
    <col min="2309" max="2309" width="10.85546875" style="816" customWidth="1"/>
    <col min="2310" max="2310" width="14.85546875" style="816" customWidth="1"/>
    <col min="2311" max="2311" width="9" style="816" customWidth="1"/>
    <col min="2312" max="2312" width="16.7109375" style="816" customWidth="1"/>
    <col min="2313" max="2313" width="6.28515625" style="816" customWidth="1"/>
    <col min="2314" max="2314" width="13.85546875" style="816" customWidth="1"/>
    <col min="2315" max="2315" width="6.42578125" style="816" customWidth="1"/>
    <col min="2316" max="2316" width="15.140625" style="816" customWidth="1"/>
    <col min="2317" max="2317" width="10" style="816" customWidth="1"/>
    <col min="2318" max="2318" width="19.85546875" style="816" customWidth="1"/>
    <col min="2319" max="2560" width="9.140625" style="816"/>
    <col min="2561" max="2561" width="10.42578125" style="816" customWidth="1"/>
    <col min="2562" max="2562" width="30.28515625" style="816" customWidth="1"/>
    <col min="2563" max="2563" width="12.85546875" style="816" customWidth="1"/>
    <col min="2564" max="2564" width="10" style="816" customWidth="1"/>
    <col min="2565" max="2565" width="10.85546875" style="816" customWidth="1"/>
    <col min="2566" max="2566" width="14.85546875" style="816" customWidth="1"/>
    <col min="2567" max="2567" width="9" style="816" customWidth="1"/>
    <col min="2568" max="2568" width="16.7109375" style="816" customWidth="1"/>
    <col min="2569" max="2569" width="6.28515625" style="816" customWidth="1"/>
    <col min="2570" max="2570" width="13.85546875" style="816" customWidth="1"/>
    <col min="2571" max="2571" width="6.42578125" style="816" customWidth="1"/>
    <col min="2572" max="2572" width="15.140625" style="816" customWidth="1"/>
    <col min="2573" max="2573" width="10" style="816" customWidth="1"/>
    <col min="2574" max="2574" width="19.85546875" style="816" customWidth="1"/>
    <col min="2575" max="2816" width="9.140625" style="816"/>
    <col min="2817" max="2817" width="10.42578125" style="816" customWidth="1"/>
    <col min="2818" max="2818" width="30.28515625" style="816" customWidth="1"/>
    <col min="2819" max="2819" width="12.85546875" style="816" customWidth="1"/>
    <col min="2820" max="2820" width="10" style="816" customWidth="1"/>
    <col min="2821" max="2821" width="10.85546875" style="816" customWidth="1"/>
    <col min="2822" max="2822" width="14.85546875" style="816" customWidth="1"/>
    <col min="2823" max="2823" width="9" style="816" customWidth="1"/>
    <col min="2824" max="2824" width="16.7109375" style="816" customWidth="1"/>
    <col min="2825" max="2825" width="6.28515625" style="816" customWidth="1"/>
    <col min="2826" max="2826" width="13.85546875" style="816" customWidth="1"/>
    <col min="2827" max="2827" width="6.42578125" style="816" customWidth="1"/>
    <col min="2828" max="2828" width="15.140625" style="816" customWidth="1"/>
    <col min="2829" max="2829" width="10" style="816" customWidth="1"/>
    <col min="2830" max="2830" width="19.85546875" style="816" customWidth="1"/>
    <col min="2831" max="3072" width="9.140625" style="816"/>
    <col min="3073" max="3073" width="10.42578125" style="816" customWidth="1"/>
    <col min="3074" max="3074" width="30.28515625" style="816" customWidth="1"/>
    <col min="3075" max="3075" width="12.85546875" style="816" customWidth="1"/>
    <col min="3076" max="3076" width="10" style="816" customWidth="1"/>
    <col min="3077" max="3077" width="10.85546875" style="816" customWidth="1"/>
    <col min="3078" max="3078" width="14.85546875" style="816" customWidth="1"/>
    <col min="3079" max="3079" width="9" style="816" customWidth="1"/>
    <col min="3080" max="3080" width="16.7109375" style="816" customWidth="1"/>
    <col min="3081" max="3081" width="6.28515625" style="816" customWidth="1"/>
    <col min="3082" max="3082" width="13.85546875" style="816" customWidth="1"/>
    <col min="3083" max="3083" width="6.42578125" style="816" customWidth="1"/>
    <col min="3084" max="3084" width="15.140625" style="816" customWidth="1"/>
    <col min="3085" max="3085" width="10" style="816" customWidth="1"/>
    <col min="3086" max="3086" width="19.85546875" style="816" customWidth="1"/>
    <col min="3087" max="3328" width="9.140625" style="816"/>
    <col min="3329" max="3329" width="10.42578125" style="816" customWidth="1"/>
    <col min="3330" max="3330" width="30.28515625" style="816" customWidth="1"/>
    <col min="3331" max="3331" width="12.85546875" style="816" customWidth="1"/>
    <col min="3332" max="3332" width="10" style="816" customWidth="1"/>
    <col min="3333" max="3333" width="10.85546875" style="816" customWidth="1"/>
    <col min="3334" max="3334" width="14.85546875" style="816" customWidth="1"/>
    <col min="3335" max="3335" width="9" style="816" customWidth="1"/>
    <col min="3336" max="3336" width="16.7109375" style="816" customWidth="1"/>
    <col min="3337" max="3337" width="6.28515625" style="816" customWidth="1"/>
    <col min="3338" max="3338" width="13.85546875" style="816" customWidth="1"/>
    <col min="3339" max="3339" width="6.42578125" style="816" customWidth="1"/>
    <col min="3340" max="3340" width="15.140625" style="816" customWidth="1"/>
    <col min="3341" max="3341" width="10" style="816" customWidth="1"/>
    <col min="3342" max="3342" width="19.85546875" style="816" customWidth="1"/>
    <col min="3343" max="3584" width="9.140625" style="816"/>
    <col min="3585" max="3585" width="10.42578125" style="816" customWidth="1"/>
    <col min="3586" max="3586" width="30.28515625" style="816" customWidth="1"/>
    <col min="3587" max="3587" width="12.85546875" style="816" customWidth="1"/>
    <col min="3588" max="3588" width="10" style="816" customWidth="1"/>
    <col min="3589" max="3589" width="10.85546875" style="816" customWidth="1"/>
    <col min="3590" max="3590" width="14.85546875" style="816" customWidth="1"/>
    <col min="3591" max="3591" width="9" style="816" customWidth="1"/>
    <col min="3592" max="3592" width="16.7109375" style="816" customWidth="1"/>
    <col min="3593" max="3593" width="6.28515625" style="816" customWidth="1"/>
    <col min="3594" max="3594" width="13.85546875" style="816" customWidth="1"/>
    <col min="3595" max="3595" width="6.42578125" style="816" customWidth="1"/>
    <col min="3596" max="3596" width="15.140625" style="816" customWidth="1"/>
    <col min="3597" max="3597" width="10" style="816" customWidth="1"/>
    <col min="3598" max="3598" width="19.85546875" style="816" customWidth="1"/>
    <col min="3599" max="3840" width="9.140625" style="816"/>
    <col min="3841" max="3841" width="10.42578125" style="816" customWidth="1"/>
    <col min="3842" max="3842" width="30.28515625" style="816" customWidth="1"/>
    <col min="3843" max="3843" width="12.85546875" style="816" customWidth="1"/>
    <col min="3844" max="3844" width="10" style="816" customWidth="1"/>
    <col min="3845" max="3845" width="10.85546875" style="816" customWidth="1"/>
    <col min="3846" max="3846" width="14.85546875" style="816" customWidth="1"/>
    <col min="3847" max="3847" width="9" style="816" customWidth="1"/>
    <col min="3848" max="3848" width="16.7109375" style="816" customWidth="1"/>
    <col min="3849" max="3849" width="6.28515625" style="816" customWidth="1"/>
    <col min="3850" max="3850" width="13.85546875" style="816" customWidth="1"/>
    <col min="3851" max="3851" width="6.42578125" style="816" customWidth="1"/>
    <col min="3852" max="3852" width="15.140625" style="816" customWidth="1"/>
    <col min="3853" max="3853" width="10" style="816" customWidth="1"/>
    <col min="3854" max="3854" width="19.85546875" style="816" customWidth="1"/>
    <col min="3855" max="4096" width="9.140625" style="816"/>
    <col min="4097" max="4097" width="10.42578125" style="816" customWidth="1"/>
    <col min="4098" max="4098" width="30.28515625" style="816" customWidth="1"/>
    <col min="4099" max="4099" width="12.85546875" style="816" customWidth="1"/>
    <col min="4100" max="4100" width="10" style="816" customWidth="1"/>
    <col min="4101" max="4101" width="10.85546875" style="816" customWidth="1"/>
    <col min="4102" max="4102" width="14.85546875" style="816" customWidth="1"/>
    <col min="4103" max="4103" width="9" style="816" customWidth="1"/>
    <col min="4104" max="4104" width="16.7109375" style="816" customWidth="1"/>
    <col min="4105" max="4105" width="6.28515625" style="816" customWidth="1"/>
    <col min="4106" max="4106" width="13.85546875" style="816" customWidth="1"/>
    <col min="4107" max="4107" width="6.42578125" style="816" customWidth="1"/>
    <col min="4108" max="4108" width="15.140625" style="816" customWidth="1"/>
    <col min="4109" max="4109" width="10" style="816" customWidth="1"/>
    <col min="4110" max="4110" width="19.85546875" style="816" customWidth="1"/>
    <col min="4111" max="4352" width="9.140625" style="816"/>
    <col min="4353" max="4353" width="10.42578125" style="816" customWidth="1"/>
    <col min="4354" max="4354" width="30.28515625" style="816" customWidth="1"/>
    <col min="4355" max="4355" width="12.85546875" style="816" customWidth="1"/>
    <col min="4356" max="4356" width="10" style="816" customWidth="1"/>
    <col min="4357" max="4357" width="10.85546875" style="816" customWidth="1"/>
    <col min="4358" max="4358" width="14.85546875" style="816" customWidth="1"/>
    <col min="4359" max="4359" width="9" style="816" customWidth="1"/>
    <col min="4360" max="4360" width="16.7109375" style="816" customWidth="1"/>
    <col min="4361" max="4361" width="6.28515625" style="816" customWidth="1"/>
    <col min="4362" max="4362" width="13.85546875" style="816" customWidth="1"/>
    <col min="4363" max="4363" width="6.42578125" style="816" customWidth="1"/>
    <col min="4364" max="4364" width="15.140625" style="816" customWidth="1"/>
    <col min="4365" max="4365" width="10" style="816" customWidth="1"/>
    <col min="4366" max="4366" width="19.85546875" style="816" customWidth="1"/>
    <col min="4367" max="4608" width="9.140625" style="816"/>
    <col min="4609" max="4609" width="10.42578125" style="816" customWidth="1"/>
    <col min="4610" max="4610" width="30.28515625" style="816" customWidth="1"/>
    <col min="4611" max="4611" width="12.85546875" style="816" customWidth="1"/>
    <col min="4612" max="4612" width="10" style="816" customWidth="1"/>
    <col min="4613" max="4613" width="10.85546875" style="816" customWidth="1"/>
    <col min="4614" max="4614" width="14.85546875" style="816" customWidth="1"/>
    <col min="4615" max="4615" width="9" style="816" customWidth="1"/>
    <col min="4616" max="4616" width="16.7109375" style="816" customWidth="1"/>
    <col min="4617" max="4617" width="6.28515625" style="816" customWidth="1"/>
    <col min="4618" max="4618" width="13.85546875" style="816" customWidth="1"/>
    <col min="4619" max="4619" width="6.42578125" style="816" customWidth="1"/>
    <col min="4620" max="4620" width="15.140625" style="816" customWidth="1"/>
    <col min="4621" max="4621" width="10" style="816" customWidth="1"/>
    <col min="4622" max="4622" width="19.85546875" style="816" customWidth="1"/>
    <col min="4623" max="4864" width="9.140625" style="816"/>
    <col min="4865" max="4865" width="10.42578125" style="816" customWidth="1"/>
    <col min="4866" max="4866" width="30.28515625" style="816" customWidth="1"/>
    <col min="4867" max="4867" width="12.85546875" style="816" customWidth="1"/>
    <col min="4868" max="4868" width="10" style="816" customWidth="1"/>
    <col min="4869" max="4869" width="10.85546875" style="816" customWidth="1"/>
    <col min="4870" max="4870" width="14.85546875" style="816" customWidth="1"/>
    <col min="4871" max="4871" width="9" style="816" customWidth="1"/>
    <col min="4872" max="4872" width="16.7109375" style="816" customWidth="1"/>
    <col min="4873" max="4873" width="6.28515625" style="816" customWidth="1"/>
    <col min="4874" max="4874" width="13.85546875" style="816" customWidth="1"/>
    <col min="4875" max="4875" width="6.42578125" style="816" customWidth="1"/>
    <col min="4876" max="4876" width="15.140625" style="816" customWidth="1"/>
    <col min="4877" max="4877" width="10" style="816" customWidth="1"/>
    <col min="4878" max="4878" width="19.85546875" style="816" customWidth="1"/>
    <col min="4879" max="5120" width="9.140625" style="816"/>
    <col min="5121" max="5121" width="10.42578125" style="816" customWidth="1"/>
    <col min="5122" max="5122" width="30.28515625" style="816" customWidth="1"/>
    <col min="5123" max="5123" width="12.85546875" style="816" customWidth="1"/>
    <col min="5124" max="5124" width="10" style="816" customWidth="1"/>
    <col min="5125" max="5125" width="10.85546875" style="816" customWidth="1"/>
    <col min="5126" max="5126" width="14.85546875" style="816" customWidth="1"/>
    <col min="5127" max="5127" width="9" style="816" customWidth="1"/>
    <col min="5128" max="5128" width="16.7109375" style="816" customWidth="1"/>
    <col min="5129" max="5129" width="6.28515625" style="816" customWidth="1"/>
    <col min="5130" max="5130" width="13.85546875" style="816" customWidth="1"/>
    <col min="5131" max="5131" width="6.42578125" style="816" customWidth="1"/>
    <col min="5132" max="5132" width="15.140625" style="816" customWidth="1"/>
    <col min="5133" max="5133" width="10" style="816" customWidth="1"/>
    <col min="5134" max="5134" width="19.85546875" style="816" customWidth="1"/>
    <col min="5135" max="5376" width="9.140625" style="816"/>
    <col min="5377" max="5377" width="10.42578125" style="816" customWidth="1"/>
    <col min="5378" max="5378" width="30.28515625" style="816" customWidth="1"/>
    <col min="5379" max="5379" width="12.85546875" style="816" customWidth="1"/>
    <col min="5380" max="5380" width="10" style="816" customWidth="1"/>
    <col min="5381" max="5381" width="10.85546875" style="816" customWidth="1"/>
    <col min="5382" max="5382" width="14.85546875" style="816" customWidth="1"/>
    <col min="5383" max="5383" width="9" style="816" customWidth="1"/>
    <col min="5384" max="5384" width="16.7109375" style="816" customWidth="1"/>
    <col min="5385" max="5385" width="6.28515625" style="816" customWidth="1"/>
    <col min="5386" max="5386" width="13.85546875" style="816" customWidth="1"/>
    <col min="5387" max="5387" width="6.42578125" style="816" customWidth="1"/>
    <col min="5388" max="5388" width="15.140625" style="816" customWidth="1"/>
    <col min="5389" max="5389" width="10" style="816" customWidth="1"/>
    <col min="5390" max="5390" width="19.85546875" style="816" customWidth="1"/>
    <col min="5391" max="5632" width="9.140625" style="816"/>
    <col min="5633" max="5633" width="10.42578125" style="816" customWidth="1"/>
    <col min="5634" max="5634" width="30.28515625" style="816" customWidth="1"/>
    <col min="5635" max="5635" width="12.85546875" style="816" customWidth="1"/>
    <col min="5636" max="5636" width="10" style="816" customWidth="1"/>
    <col min="5637" max="5637" width="10.85546875" style="816" customWidth="1"/>
    <col min="5638" max="5638" width="14.85546875" style="816" customWidth="1"/>
    <col min="5639" max="5639" width="9" style="816" customWidth="1"/>
    <col min="5640" max="5640" width="16.7109375" style="816" customWidth="1"/>
    <col min="5641" max="5641" width="6.28515625" style="816" customWidth="1"/>
    <col min="5642" max="5642" width="13.85546875" style="816" customWidth="1"/>
    <col min="5643" max="5643" width="6.42578125" style="816" customWidth="1"/>
    <col min="5644" max="5644" width="15.140625" style="816" customWidth="1"/>
    <col min="5645" max="5645" width="10" style="816" customWidth="1"/>
    <col min="5646" max="5646" width="19.85546875" style="816" customWidth="1"/>
    <col min="5647" max="5888" width="9.140625" style="816"/>
    <col min="5889" max="5889" width="10.42578125" style="816" customWidth="1"/>
    <col min="5890" max="5890" width="30.28515625" style="816" customWidth="1"/>
    <col min="5891" max="5891" width="12.85546875" style="816" customWidth="1"/>
    <col min="5892" max="5892" width="10" style="816" customWidth="1"/>
    <col min="5893" max="5893" width="10.85546875" style="816" customWidth="1"/>
    <col min="5894" max="5894" width="14.85546875" style="816" customWidth="1"/>
    <col min="5895" max="5895" width="9" style="816" customWidth="1"/>
    <col min="5896" max="5896" width="16.7109375" style="816" customWidth="1"/>
    <col min="5897" max="5897" width="6.28515625" style="816" customWidth="1"/>
    <col min="5898" max="5898" width="13.85546875" style="816" customWidth="1"/>
    <col min="5899" max="5899" width="6.42578125" style="816" customWidth="1"/>
    <col min="5900" max="5900" width="15.140625" style="816" customWidth="1"/>
    <col min="5901" max="5901" width="10" style="816" customWidth="1"/>
    <col min="5902" max="5902" width="19.85546875" style="816" customWidth="1"/>
    <col min="5903" max="6144" width="9.140625" style="816"/>
    <col min="6145" max="6145" width="10.42578125" style="816" customWidth="1"/>
    <col min="6146" max="6146" width="30.28515625" style="816" customWidth="1"/>
    <col min="6147" max="6147" width="12.85546875" style="816" customWidth="1"/>
    <col min="6148" max="6148" width="10" style="816" customWidth="1"/>
    <col min="6149" max="6149" width="10.85546875" style="816" customWidth="1"/>
    <col min="6150" max="6150" width="14.85546875" style="816" customWidth="1"/>
    <col min="6151" max="6151" width="9" style="816" customWidth="1"/>
    <col min="6152" max="6152" width="16.7109375" style="816" customWidth="1"/>
    <col min="6153" max="6153" width="6.28515625" style="816" customWidth="1"/>
    <col min="6154" max="6154" width="13.85546875" style="816" customWidth="1"/>
    <col min="6155" max="6155" width="6.42578125" style="816" customWidth="1"/>
    <col min="6156" max="6156" width="15.140625" style="816" customWidth="1"/>
    <col min="6157" max="6157" width="10" style="816" customWidth="1"/>
    <col min="6158" max="6158" width="19.85546875" style="816" customWidth="1"/>
    <col min="6159" max="6400" width="9.140625" style="816"/>
    <col min="6401" max="6401" width="10.42578125" style="816" customWidth="1"/>
    <col min="6402" max="6402" width="30.28515625" style="816" customWidth="1"/>
    <col min="6403" max="6403" width="12.85546875" style="816" customWidth="1"/>
    <col min="6404" max="6404" width="10" style="816" customWidth="1"/>
    <col min="6405" max="6405" width="10.85546875" style="816" customWidth="1"/>
    <col min="6406" max="6406" width="14.85546875" style="816" customWidth="1"/>
    <col min="6407" max="6407" width="9" style="816" customWidth="1"/>
    <col min="6408" max="6408" width="16.7109375" style="816" customWidth="1"/>
    <col min="6409" max="6409" width="6.28515625" style="816" customWidth="1"/>
    <col min="6410" max="6410" width="13.85546875" style="816" customWidth="1"/>
    <col min="6411" max="6411" width="6.42578125" style="816" customWidth="1"/>
    <col min="6412" max="6412" width="15.140625" style="816" customWidth="1"/>
    <col min="6413" max="6413" width="10" style="816" customWidth="1"/>
    <col min="6414" max="6414" width="19.85546875" style="816" customWidth="1"/>
    <col min="6415" max="6656" width="9.140625" style="816"/>
    <col min="6657" max="6657" width="10.42578125" style="816" customWidth="1"/>
    <col min="6658" max="6658" width="30.28515625" style="816" customWidth="1"/>
    <col min="6659" max="6659" width="12.85546875" style="816" customWidth="1"/>
    <col min="6660" max="6660" width="10" style="816" customWidth="1"/>
    <col min="6661" max="6661" width="10.85546875" style="816" customWidth="1"/>
    <col min="6662" max="6662" width="14.85546875" style="816" customWidth="1"/>
    <col min="6663" max="6663" width="9" style="816" customWidth="1"/>
    <col min="6664" max="6664" width="16.7109375" style="816" customWidth="1"/>
    <col min="6665" max="6665" width="6.28515625" style="816" customWidth="1"/>
    <col min="6666" max="6666" width="13.85546875" style="816" customWidth="1"/>
    <col min="6667" max="6667" width="6.42578125" style="816" customWidth="1"/>
    <col min="6668" max="6668" width="15.140625" style="816" customWidth="1"/>
    <col min="6669" max="6669" width="10" style="816" customWidth="1"/>
    <col min="6670" max="6670" width="19.85546875" style="816" customWidth="1"/>
    <col min="6671" max="6912" width="9.140625" style="816"/>
    <col min="6913" max="6913" width="10.42578125" style="816" customWidth="1"/>
    <col min="6914" max="6914" width="30.28515625" style="816" customWidth="1"/>
    <col min="6915" max="6915" width="12.85546875" style="816" customWidth="1"/>
    <col min="6916" max="6916" width="10" style="816" customWidth="1"/>
    <col min="6917" max="6917" width="10.85546875" style="816" customWidth="1"/>
    <col min="6918" max="6918" width="14.85546875" style="816" customWidth="1"/>
    <col min="6919" max="6919" width="9" style="816" customWidth="1"/>
    <col min="6920" max="6920" width="16.7109375" style="816" customWidth="1"/>
    <col min="6921" max="6921" width="6.28515625" style="816" customWidth="1"/>
    <col min="6922" max="6922" width="13.85546875" style="816" customWidth="1"/>
    <col min="6923" max="6923" width="6.42578125" style="816" customWidth="1"/>
    <col min="6924" max="6924" width="15.140625" style="816" customWidth="1"/>
    <col min="6925" max="6925" width="10" style="816" customWidth="1"/>
    <col min="6926" max="6926" width="19.85546875" style="816" customWidth="1"/>
    <col min="6927" max="7168" width="9.140625" style="816"/>
    <col min="7169" max="7169" width="10.42578125" style="816" customWidth="1"/>
    <col min="7170" max="7170" width="30.28515625" style="816" customWidth="1"/>
    <col min="7171" max="7171" width="12.85546875" style="816" customWidth="1"/>
    <col min="7172" max="7172" width="10" style="816" customWidth="1"/>
    <col min="7173" max="7173" width="10.85546875" style="816" customWidth="1"/>
    <col min="7174" max="7174" width="14.85546875" style="816" customWidth="1"/>
    <col min="7175" max="7175" width="9" style="816" customWidth="1"/>
    <col min="7176" max="7176" width="16.7109375" style="816" customWidth="1"/>
    <col min="7177" max="7177" width="6.28515625" style="816" customWidth="1"/>
    <col min="7178" max="7178" width="13.85546875" style="816" customWidth="1"/>
    <col min="7179" max="7179" width="6.42578125" style="816" customWidth="1"/>
    <col min="7180" max="7180" width="15.140625" style="816" customWidth="1"/>
    <col min="7181" max="7181" width="10" style="816" customWidth="1"/>
    <col min="7182" max="7182" width="19.85546875" style="816" customWidth="1"/>
    <col min="7183" max="7424" width="9.140625" style="816"/>
    <col min="7425" max="7425" width="10.42578125" style="816" customWidth="1"/>
    <col min="7426" max="7426" width="30.28515625" style="816" customWidth="1"/>
    <col min="7427" max="7427" width="12.85546875" style="816" customWidth="1"/>
    <col min="7428" max="7428" width="10" style="816" customWidth="1"/>
    <col min="7429" max="7429" width="10.85546875" style="816" customWidth="1"/>
    <col min="7430" max="7430" width="14.85546875" style="816" customWidth="1"/>
    <col min="7431" max="7431" width="9" style="816" customWidth="1"/>
    <col min="7432" max="7432" width="16.7109375" style="816" customWidth="1"/>
    <col min="7433" max="7433" width="6.28515625" style="816" customWidth="1"/>
    <col min="7434" max="7434" width="13.85546875" style="816" customWidth="1"/>
    <col min="7435" max="7435" width="6.42578125" style="816" customWidth="1"/>
    <col min="7436" max="7436" width="15.140625" style="816" customWidth="1"/>
    <col min="7437" max="7437" width="10" style="816" customWidth="1"/>
    <col min="7438" max="7438" width="19.85546875" style="816" customWidth="1"/>
    <col min="7439" max="7680" width="9.140625" style="816"/>
    <col min="7681" max="7681" width="10.42578125" style="816" customWidth="1"/>
    <col min="7682" max="7682" width="30.28515625" style="816" customWidth="1"/>
    <col min="7683" max="7683" width="12.85546875" style="816" customWidth="1"/>
    <col min="7684" max="7684" width="10" style="816" customWidth="1"/>
    <col min="7685" max="7685" width="10.85546875" style="816" customWidth="1"/>
    <col min="7686" max="7686" width="14.85546875" style="816" customWidth="1"/>
    <col min="7687" max="7687" width="9" style="816" customWidth="1"/>
    <col min="7688" max="7688" width="16.7109375" style="816" customWidth="1"/>
    <col min="7689" max="7689" width="6.28515625" style="816" customWidth="1"/>
    <col min="7690" max="7690" width="13.85546875" style="816" customWidth="1"/>
    <col min="7691" max="7691" width="6.42578125" style="816" customWidth="1"/>
    <col min="7692" max="7692" width="15.140625" style="816" customWidth="1"/>
    <col min="7693" max="7693" width="10" style="816" customWidth="1"/>
    <col min="7694" max="7694" width="19.85546875" style="816" customWidth="1"/>
    <col min="7695" max="7936" width="9.140625" style="816"/>
    <col min="7937" max="7937" width="10.42578125" style="816" customWidth="1"/>
    <col min="7938" max="7938" width="30.28515625" style="816" customWidth="1"/>
    <col min="7939" max="7939" width="12.85546875" style="816" customWidth="1"/>
    <col min="7940" max="7940" width="10" style="816" customWidth="1"/>
    <col min="7941" max="7941" width="10.85546875" style="816" customWidth="1"/>
    <col min="7942" max="7942" width="14.85546875" style="816" customWidth="1"/>
    <col min="7943" max="7943" width="9" style="816" customWidth="1"/>
    <col min="7944" max="7944" width="16.7109375" style="816" customWidth="1"/>
    <col min="7945" max="7945" width="6.28515625" style="816" customWidth="1"/>
    <col min="7946" max="7946" width="13.85546875" style="816" customWidth="1"/>
    <col min="7947" max="7947" width="6.42578125" style="816" customWidth="1"/>
    <col min="7948" max="7948" width="15.140625" style="816" customWidth="1"/>
    <col min="7949" max="7949" width="10" style="816" customWidth="1"/>
    <col min="7950" max="7950" width="19.85546875" style="816" customWidth="1"/>
    <col min="7951" max="8192" width="9.140625" style="816"/>
    <col min="8193" max="8193" width="10.42578125" style="816" customWidth="1"/>
    <col min="8194" max="8194" width="30.28515625" style="816" customWidth="1"/>
    <col min="8195" max="8195" width="12.85546875" style="816" customWidth="1"/>
    <col min="8196" max="8196" width="10" style="816" customWidth="1"/>
    <col min="8197" max="8197" width="10.85546875" style="816" customWidth="1"/>
    <col min="8198" max="8198" width="14.85546875" style="816" customWidth="1"/>
    <col min="8199" max="8199" width="9" style="816" customWidth="1"/>
    <col min="8200" max="8200" width="16.7109375" style="816" customWidth="1"/>
    <col min="8201" max="8201" width="6.28515625" style="816" customWidth="1"/>
    <col min="8202" max="8202" width="13.85546875" style="816" customWidth="1"/>
    <col min="8203" max="8203" width="6.42578125" style="816" customWidth="1"/>
    <col min="8204" max="8204" width="15.140625" style="816" customWidth="1"/>
    <col min="8205" max="8205" width="10" style="816" customWidth="1"/>
    <col min="8206" max="8206" width="19.85546875" style="816" customWidth="1"/>
    <col min="8207" max="8448" width="9.140625" style="816"/>
    <col min="8449" max="8449" width="10.42578125" style="816" customWidth="1"/>
    <col min="8450" max="8450" width="30.28515625" style="816" customWidth="1"/>
    <col min="8451" max="8451" width="12.85546875" style="816" customWidth="1"/>
    <col min="8452" max="8452" width="10" style="816" customWidth="1"/>
    <col min="8453" max="8453" width="10.85546875" style="816" customWidth="1"/>
    <col min="8454" max="8454" width="14.85546875" style="816" customWidth="1"/>
    <col min="8455" max="8455" width="9" style="816" customWidth="1"/>
    <col min="8456" max="8456" width="16.7109375" style="816" customWidth="1"/>
    <col min="8457" max="8457" width="6.28515625" style="816" customWidth="1"/>
    <col min="8458" max="8458" width="13.85546875" style="816" customWidth="1"/>
    <col min="8459" max="8459" width="6.42578125" style="816" customWidth="1"/>
    <col min="8460" max="8460" width="15.140625" style="816" customWidth="1"/>
    <col min="8461" max="8461" width="10" style="816" customWidth="1"/>
    <col min="8462" max="8462" width="19.85546875" style="816" customWidth="1"/>
    <col min="8463" max="8704" width="9.140625" style="816"/>
    <col min="8705" max="8705" width="10.42578125" style="816" customWidth="1"/>
    <col min="8706" max="8706" width="30.28515625" style="816" customWidth="1"/>
    <col min="8707" max="8707" width="12.85546875" style="816" customWidth="1"/>
    <col min="8708" max="8708" width="10" style="816" customWidth="1"/>
    <col min="8709" max="8709" width="10.85546875" style="816" customWidth="1"/>
    <col min="8710" max="8710" width="14.85546875" style="816" customWidth="1"/>
    <col min="8711" max="8711" width="9" style="816" customWidth="1"/>
    <col min="8712" max="8712" width="16.7109375" style="816" customWidth="1"/>
    <col min="8713" max="8713" width="6.28515625" style="816" customWidth="1"/>
    <col min="8714" max="8714" width="13.85546875" style="816" customWidth="1"/>
    <col min="8715" max="8715" width="6.42578125" style="816" customWidth="1"/>
    <col min="8716" max="8716" width="15.140625" style="816" customWidth="1"/>
    <col min="8717" max="8717" width="10" style="816" customWidth="1"/>
    <col min="8718" max="8718" width="19.85546875" style="816" customWidth="1"/>
    <col min="8719" max="8960" width="9.140625" style="816"/>
    <col min="8961" max="8961" width="10.42578125" style="816" customWidth="1"/>
    <col min="8962" max="8962" width="30.28515625" style="816" customWidth="1"/>
    <col min="8963" max="8963" width="12.85546875" style="816" customWidth="1"/>
    <col min="8964" max="8964" width="10" style="816" customWidth="1"/>
    <col min="8965" max="8965" width="10.85546875" style="816" customWidth="1"/>
    <col min="8966" max="8966" width="14.85546875" style="816" customWidth="1"/>
    <col min="8967" max="8967" width="9" style="816" customWidth="1"/>
    <col min="8968" max="8968" width="16.7109375" style="816" customWidth="1"/>
    <col min="8969" max="8969" width="6.28515625" style="816" customWidth="1"/>
    <col min="8970" max="8970" width="13.85546875" style="816" customWidth="1"/>
    <col min="8971" max="8971" width="6.42578125" style="816" customWidth="1"/>
    <col min="8972" max="8972" width="15.140625" style="816" customWidth="1"/>
    <col min="8973" max="8973" width="10" style="816" customWidth="1"/>
    <col min="8974" max="8974" width="19.85546875" style="816" customWidth="1"/>
    <col min="8975" max="9216" width="9.140625" style="816"/>
    <col min="9217" max="9217" width="10.42578125" style="816" customWidth="1"/>
    <col min="9218" max="9218" width="30.28515625" style="816" customWidth="1"/>
    <col min="9219" max="9219" width="12.85546875" style="816" customWidth="1"/>
    <col min="9220" max="9220" width="10" style="816" customWidth="1"/>
    <col min="9221" max="9221" width="10.85546875" style="816" customWidth="1"/>
    <col min="9222" max="9222" width="14.85546875" style="816" customWidth="1"/>
    <col min="9223" max="9223" width="9" style="816" customWidth="1"/>
    <col min="9224" max="9224" width="16.7109375" style="816" customWidth="1"/>
    <col min="9225" max="9225" width="6.28515625" style="816" customWidth="1"/>
    <col min="9226" max="9226" width="13.85546875" style="816" customWidth="1"/>
    <col min="9227" max="9227" width="6.42578125" style="816" customWidth="1"/>
    <col min="9228" max="9228" width="15.140625" style="816" customWidth="1"/>
    <col min="9229" max="9229" width="10" style="816" customWidth="1"/>
    <col min="9230" max="9230" width="19.85546875" style="816" customWidth="1"/>
    <col min="9231" max="9472" width="9.140625" style="816"/>
    <col min="9473" max="9473" width="10.42578125" style="816" customWidth="1"/>
    <col min="9474" max="9474" width="30.28515625" style="816" customWidth="1"/>
    <col min="9475" max="9475" width="12.85546875" style="816" customWidth="1"/>
    <col min="9476" max="9476" width="10" style="816" customWidth="1"/>
    <col min="9477" max="9477" width="10.85546875" style="816" customWidth="1"/>
    <col min="9478" max="9478" width="14.85546875" style="816" customWidth="1"/>
    <col min="9479" max="9479" width="9" style="816" customWidth="1"/>
    <col min="9480" max="9480" width="16.7109375" style="816" customWidth="1"/>
    <col min="9481" max="9481" width="6.28515625" style="816" customWidth="1"/>
    <col min="9482" max="9482" width="13.85546875" style="816" customWidth="1"/>
    <col min="9483" max="9483" width="6.42578125" style="816" customWidth="1"/>
    <col min="9484" max="9484" width="15.140625" style="816" customWidth="1"/>
    <col min="9485" max="9485" width="10" style="816" customWidth="1"/>
    <col min="9486" max="9486" width="19.85546875" style="816" customWidth="1"/>
    <col min="9487" max="9728" width="9.140625" style="816"/>
    <col min="9729" max="9729" width="10.42578125" style="816" customWidth="1"/>
    <col min="9730" max="9730" width="30.28515625" style="816" customWidth="1"/>
    <col min="9731" max="9731" width="12.85546875" style="816" customWidth="1"/>
    <col min="9732" max="9732" width="10" style="816" customWidth="1"/>
    <col min="9733" max="9733" width="10.85546875" style="816" customWidth="1"/>
    <col min="9734" max="9734" width="14.85546875" style="816" customWidth="1"/>
    <col min="9735" max="9735" width="9" style="816" customWidth="1"/>
    <col min="9736" max="9736" width="16.7109375" style="816" customWidth="1"/>
    <col min="9737" max="9737" width="6.28515625" style="816" customWidth="1"/>
    <col min="9738" max="9738" width="13.85546875" style="816" customWidth="1"/>
    <col min="9739" max="9739" width="6.42578125" style="816" customWidth="1"/>
    <col min="9740" max="9740" width="15.140625" style="816" customWidth="1"/>
    <col min="9741" max="9741" width="10" style="816" customWidth="1"/>
    <col min="9742" max="9742" width="19.85546875" style="816" customWidth="1"/>
    <col min="9743" max="9984" width="9.140625" style="816"/>
    <col min="9985" max="9985" width="10.42578125" style="816" customWidth="1"/>
    <col min="9986" max="9986" width="30.28515625" style="816" customWidth="1"/>
    <col min="9987" max="9987" width="12.85546875" style="816" customWidth="1"/>
    <col min="9988" max="9988" width="10" style="816" customWidth="1"/>
    <col min="9989" max="9989" width="10.85546875" style="816" customWidth="1"/>
    <col min="9990" max="9990" width="14.85546875" style="816" customWidth="1"/>
    <col min="9991" max="9991" width="9" style="816" customWidth="1"/>
    <col min="9992" max="9992" width="16.7109375" style="816" customWidth="1"/>
    <col min="9993" max="9993" width="6.28515625" style="816" customWidth="1"/>
    <col min="9994" max="9994" width="13.85546875" style="816" customWidth="1"/>
    <col min="9995" max="9995" width="6.42578125" style="816" customWidth="1"/>
    <col min="9996" max="9996" width="15.140625" style="816" customWidth="1"/>
    <col min="9997" max="9997" width="10" style="816" customWidth="1"/>
    <col min="9998" max="9998" width="19.85546875" style="816" customWidth="1"/>
    <col min="9999" max="10240" width="9.140625" style="816"/>
    <col min="10241" max="10241" width="10.42578125" style="816" customWidth="1"/>
    <col min="10242" max="10242" width="30.28515625" style="816" customWidth="1"/>
    <col min="10243" max="10243" width="12.85546875" style="816" customWidth="1"/>
    <col min="10244" max="10244" width="10" style="816" customWidth="1"/>
    <col min="10245" max="10245" width="10.85546875" style="816" customWidth="1"/>
    <col min="10246" max="10246" width="14.85546875" style="816" customWidth="1"/>
    <col min="10247" max="10247" width="9" style="816" customWidth="1"/>
    <col min="10248" max="10248" width="16.7109375" style="816" customWidth="1"/>
    <col min="10249" max="10249" width="6.28515625" style="816" customWidth="1"/>
    <col min="10250" max="10250" width="13.85546875" style="816" customWidth="1"/>
    <col min="10251" max="10251" width="6.42578125" style="816" customWidth="1"/>
    <col min="10252" max="10252" width="15.140625" style="816" customWidth="1"/>
    <col min="10253" max="10253" width="10" style="816" customWidth="1"/>
    <col min="10254" max="10254" width="19.85546875" style="816" customWidth="1"/>
    <col min="10255" max="10496" width="9.140625" style="816"/>
    <col min="10497" max="10497" width="10.42578125" style="816" customWidth="1"/>
    <col min="10498" max="10498" width="30.28515625" style="816" customWidth="1"/>
    <col min="10499" max="10499" width="12.85546875" style="816" customWidth="1"/>
    <col min="10500" max="10500" width="10" style="816" customWidth="1"/>
    <col min="10501" max="10501" width="10.85546875" style="816" customWidth="1"/>
    <col min="10502" max="10502" width="14.85546875" style="816" customWidth="1"/>
    <col min="10503" max="10503" width="9" style="816" customWidth="1"/>
    <col min="10504" max="10504" width="16.7109375" style="816" customWidth="1"/>
    <col min="10505" max="10505" width="6.28515625" style="816" customWidth="1"/>
    <col min="10506" max="10506" width="13.85546875" style="816" customWidth="1"/>
    <col min="10507" max="10507" width="6.42578125" style="816" customWidth="1"/>
    <col min="10508" max="10508" width="15.140625" style="816" customWidth="1"/>
    <col min="10509" max="10509" width="10" style="816" customWidth="1"/>
    <col min="10510" max="10510" width="19.85546875" style="816" customWidth="1"/>
    <col min="10511" max="10752" width="9.140625" style="816"/>
    <col min="10753" max="10753" width="10.42578125" style="816" customWidth="1"/>
    <col min="10754" max="10754" width="30.28515625" style="816" customWidth="1"/>
    <col min="10755" max="10755" width="12.85546875" style="816" customWidth="1"/>
    <col min="10756" max="10756" width="10" style="816" customWidth="1"/>
    <col min="10757" max="10757" width="10.85546875" style="816" customWidth="1"/>
    <col min="10758" max="10758" width="14.85546875" style="816" customWidth="1"/>
    <col min="10759" max="10759" width="9" style="816" customWidth="1"/>
    <col min="10760" max="10760" width="16.7109375" style="816" customWidth="1"/>
    <col min="10761" max="10761" width="6.28515625" style="816" customWidth="1"/>
    <col min="10762" max="10762" width="13.85546875" style="816" customWidth="1"/>
    <col min="10763" max="10763" width="6.42578125" style="816" customWidth="1"/>
    <col min="10764" max="10764" width="15.140625" style="816" customWidth="1"/>
    <col min="10765" max="10765" width="10" style="816" customWidth="1"/>
    <col min="10766" max="10766" width="19.85546875" style="816" customWidth="1"/>
    <col min="10767" max="11008" width="9.140625" style="816"/>
    <col min="11009" max="11009" width="10.42578125" style="816" customWidth="1"/>
    <col min="11010" max="11010" width="30.28515625" style="816" customWidth="1"/>
    <col min="11011" max="11011" width="12.85546875" style="816" customWidth="1"/>
    <col min="11012" max="11012" width="10" style="816" customWidth="1"/>
    <col min="11013" max="11013" width="10.85546875" style="816" customWidth="1"/>
    <col min="11014" max="11014" width="14.85546875" style="816" customWidth="1"/>
    <col min="11015" max="11015" width="9" style="816" customWidth="1"/>
    <col min="11016" max="11016" width="16.7109375" style="816" customWidth="1"/>
    <col min="11017" max="11017" width="6.28515625" style="816" customWidth="1"/>
    <col min="11018" max="11018" width="13.85546875" style="816" customWidth="1"/>
    <col min="11019" max="11019" width="6.42578125" style="816" customWidth="1"/>
    <col min="11020" max="11020" width="15.140625" style="816" customWidth="1"/>
    <col min="11021" max="11021" width="10" style="816" customWidth="1"/>
    <col min="11022" max="11022" width="19.85546875" style="816" customWidth="1"/>
    <col min="11023" max="11264" width="9.140625" style="816"/>
    <col min="11265" max="11265" width="10.42578125" style="816" customWidth="1"/>
    <col min="11266" max="11266" width="30.28515625" style="816" customWidth="1"/>
    <col min="11267" max="11267" width="12.85546875" style="816" customWidth="1"/>
    <col min="11268" max="11268" width="10" style="816" customWidth="1"/>
    <col min="11269" max="11269" width="10.85546875" style="816" customWidth="1"/>
    <col min="11270" max="11270" width="14.85546875" style="816" customWidth="1"/>
    <col min="11271" max="11271" width="9" style="816" customWidth="1"/>
    <col min="11272" max="11272" width="16.7109375" style="816" customWidth="1"/>
    <col min="11273" max="11273" width="6.28515625" style="816" customWidth="1"/>
    <col min="11274" max="11274" width="13.85546875" style="816" customWidth="1"/>
    <col min="11275" max="11275" width="6.42578125" style="816" customWidth="1"/>
    <col min="11276" max="11276" width="15.140625" style="816" customWidth="1"/>
    <col min="11277" max="11277" width="10" style="816" customWidth="1"/>
    <col min="11278" max="11278" width="19.85546875" style="816" customWidth="1"/>
    <col min="11279" max="11520" width="9.140625" style="816"/>
    <col min="11521" max="11521" width="10.42578125" style="816" customWidth="1"/>
    <col min="11522" max="11522" width="30.28515625" style="816" customWidth="1"/>
    <col min="11523" max="11523" width="12.85546875" style="816" customWidth="1"/>
    <col min="11524" max="11524" width="10" style="816" customWidth="1"/>
    <col min="11525" max="11525" width="10.85546875" style="816" customWidth="1"/>
    <col min="11526" max="11526" width="14.85546875" style="816" customWidth="1"/>
    <col min="11527" max="11527" width="9" style="816" customWidth="1"/>
    <col min="11528" max="11528" width="16.7109375" style="816" customWidth="1"/>
    <col min="11529" max="11529" width="6.28515625" style="816" customWidth="1"/>
    <col min="11530" max="11530" width="13.85546875" style="816" customWidth="1"/>
    <col min="11531" max="11531" width="6.42578125" style="816" customWidth="1"/>
    <col min="11532" max="11532" width="15.140625" style="816" customWidth="1"/>
    <col min="11533" max="11533" width="10" style="816" customWidth="1"/>
    <col min="11534" max="11534" width="19.85546875" style="816" customWidth="1"/>
    <col min="11535" max="11776" width="9.140625" style="816"/>
    <col min="11777" max="11777" width="10.42578125" style="816" customWidth="1"/>
    <col min="11778" max="11778" width="30.28515625" style="816" customWidth="1"/>
    <col min="11779" max="11779" width="12.85546875" style="816" customWidth="1"/>
    <col min="11780" max="11780" width="10" style="816" customWidth="1"/>
    <col min="11781" max="11781" width="10.85546875" style="816" customWidth="1"/>
    <col min="11782" max="11782" width="14.85546875" style="816" customWidth="1"/>
    <col min="11783" max="11783" width="9" style="816" customWidth="1"/>
    <col min="11784" max="11784" width="16.7109375" style="816" customWidth="1"/>
    <col min="11785" max="11785" width="6.28515625" style="816" customWidth="1"/>
    <col min="11786" max="11786" width="13.85546875" style="816" customWidth="1"/>
    <col min="11787" max="11787" width="6.42578125" style="816" customWidth="1"/>
    <col min="11788" max="11788" width="15.140625" style="816" customWidth="1"/>
    <col min="11789" max="11789" width="10" style="816" customWidth="1"/>
    <col min="11790" max="11790" width="19.85546875" style="816" customWidth="1"/>
    <col min="11791" max="12032" width="9.140625" style="816"/>
    <col min="12033" max="12033" width="10.42578125" style="816" customWidth="1"/>
    <col min="12034" max="12034" width="30.28515625" style="816" customWidth="1"/>
    <col min="12035" max="12035" width="12.85546875" style="816" customWidth="1"/>
    <col min="12036" max="12036" width="10" style="816" customWidth="1"/>
    <col min="12037" max="12037" width="10.85546875" style="816" customWidth="1"/>
    <col min="12038" max="12038" width="14.85546875" style="816" customWidth="1"/>
    <col min="12039" max="12039" width="9" style="816" customWidth="1"/>
    <col min="12040" max="12040" width="16.7109375" style="816" customWidth="1"/>
    <col min="12041" max="12041" width="6.28515625" style="816" customWidth="1"/>
    <col min="12042" max="12042" width="13.85546875" style="816" customWidth="1"/>
    <col min="12043" max="12043" width="6.42578125" style="816" customWidth="1"/>
    <col min="12044" max="12044" width="15.140625" style="816" customWidth="1"/>
    <col min="12045" max="12045" width="10" style="816" customWidth="1"/>
    <col min="12046" max="12046" width="19.85546875" style="816" customWidth="1"/>
    <col min="12047" max="12288" width="9.140625" style="816"/>
    <col min="12289" max="12289" width="10.42578125" style="816" customWidth="1"/>
    <col min="12290" max="12290" width="30.28515625" style="816" customWidth="1"/>
    <col min="12291" max="12291" width="12.85546875" style="816" customWidth="1"/>
    <col min="12292" max="12292" width="10" style="816" customWidth="1"/>
    <col min="12293" max="12293" width="10.85546875" style="816" customWidth="1"/>
    <col min="12294" max="12294" width="14.85546875" style="816" customWidth="1"/>
    <col min="12295" max="12295" width="9" style="816" customWidth="1"/>
    <col min="12296" max="12296" width="16.7109375" style="816" customWidth="1"/>
    <col min="12297" max="12297" width="6.28515625" style="816" customWidth="1"/>
    <col min="12298" max="12298" width="13.85546875" style="816" customWidth="1"/>
    <col min="12299" max="12299" width="6.42578125" style="816" customWidth="1"/>
    <col min="12300" max="12300" width="15.140625" style="816" customWidth="1"/>
    <col min="12301" max="12301" width="10" style="816" customWidth="1"/>
    <col min="12302" max="12302" width="19.85546875" style="816" customWidth="1"/>
    <col min="12303" max="12544" width="9.140625" style="816"/>
    <col min="12545" max="12545" width="10.42578125" style="816" customWidth="1"/>
    <col min="12546" max="12546" width="30.28515625" style="816" customWidth="1"/>
    <col min="12547" max="12547" width="12.85546875" style="816" customWidth="1"/>
    <col min="12548" max="12548" width="10" style="816" customWidth="1"/>
    <col min="12549" max="12549" width="10.85546875" style="816" customWidth="1"/>
    <col min="12550" max="12550" width="14.85546875" style="816" customWidth="1"/>
    <col min="12551" max="12551" width="9" style="816" customWidth="1"/>
    <col min="12552" max="12552" width="16.7109375" style="816" customWidth="1"/>
    <col min="12553" max="12553" width="6.28515625" style="816" customWidth="1"/>
    <col min="12554" max="12554" width="13.85546875" style="816" customWidth="1"/>
    <col min="12555" max="12555" width="6.42578125" style="816" customWidth="1"/>
    <col min="12556" max="12556" width="15.140625" style="816" customWidth="1"/>
    <col min="12557" max="12557" width="10" style="816" customWidth="1"/>
    <col min="12558" max="12558" width="19.85546875" style="816" customWidth="1"/>
    <col min="12559" max="12800" width="9.140625" style="816"/>
    <col min="12801" max="12801" width="10.42578125" style="816" customWidth="1"/>
    <col min="12802" max="12802" width="30.28515625" style="816" customWidth="1"/>
    <col min="12803" max="12803" width="12.85546875" style="816" customWidth="1"/>
    <col min="12804" max="12804" width="10" style="816" customWidth="1"/>
    <col min="12805" max="12805" width="10.85546875" style="816" customWidth="1"/>
    <col min="12806" max="12806" width="14.85546875" style="816" customWidth="1"/>
    <col min="12807" max="12807" width="9" style="816" customWidth="1"/>
    <col min="12808" max="12808" width="16.7109375" style="816" customWidth="1"/>
    <col min="12809" max="12809" width="6.28515625" style="816" customWidth="1"/>
    <col min="12810" max="12810" width="13.85546875" style="816" customWidth="1"/>
    <col min="12811" max="12811" width="6.42578125" style="816" customWidth="1"/>
    <col min="12812" max="12812" width="15.140625" style="816" customWidth="1"/>
    <col min="12813" max="12813" width="10" style="816" customWidth="1"/>
    <col min="12814" max="12814" width="19.85546875" style="816" customWidth="1"/>
    <col min="12815" max="13056" width="9.140625" style="816"/>
    <col min="13057" max="13057" width="10.42578125" style="816" customWidth="1"/>
    <col min="13058" max="13058" width="30.28515625" style="816" customWidth="1"/>
    <col min="13059" max="13059" width="12.85546875" style="816" customWidth="1"/>
    <col min="13060" max="13060" width="10" style="816" customWidth="1"/>
    <col min="13061" max="13061" width="10.85546875" style="816" customWidth="1"/>
    <col min="13062" max="13062" width="14.85546875" style="816" customWidth="1"/>
    <col min="13063" max="13063" width="9" style="816" customWidth="1"/>
    <col min="13064" max="13064" width="16.7109375" style="816" customWidth="1"/>
    <col min="13065" max="13065" width="6.28515625" style="816" customWidth="1"/>
    <col min="13066" max="13066" width="13.85546875" style="816" customWidth="1"/>
    <col min="13067" max="13067" width="6.42578125" style="816" customWidth="1"/>
    <col min="13068" max="13068" width="15.140625" style="816" customWidth="1"/>
    <col min="13069" max="13069" width="10" style="816" customWidth="1"/>
    <col min="13070" max="13070" width="19.85546875" style="816" customWidth="1"/>
    <col min="13071" max="13312" width="9.140625" style="816"/>
    <col min="13313" max="13313" width="10.42578125" style="816" customWidth="1"/>
    <col min="13314" max="13314" width="30.28515625" style="816" customWidth="1"/>
    <col min="13315" max="13315" width="12.85546875" style="816" customWidth="1"/>
    <col min="13316" max="13316" width="10" style="816" customWidth="1"/>
    <col min="13317" max="13317" width="10.85546875" style="816" customWidth="1"/>
    <col min="13318" max="13318" width="14.85546875" style="816" customWidth="1"/>
    <col min="13319" max="13319" width="9" style="816" customWidth="1"/>
    <col min="13320" max="13320" width="16.7109375" style="816" customWidth="1"/>
    <col min="13321" max="13321" width="6.28515625" style="816" customWidth="1"/>
    <col min="13322" max="13322" width="13.85546875" style="816" customWidth="1"/>
    <col min="13323" max="13323" width="6.42578125" style="816" customWidth="1"/>
    <col min="13324" max="13324" width="15.140625" style="816" customWidth="1"/>
    <col min="13325" max="13325" width="10" style="816" customWidth="1"/>
    <col min="13326" max="13326" width="19.85546875" style="816" customWidth="1"/>
    <col min="13327" max="13568" width="9.140625" style="816"/>
    <col min="13569" max="13569" width="10.42578125" style="816" customWidth="1"/>
    <col min="13570" max="13570" width="30.28515625" style="816" customWidth="1"/>
    <col min="13571" max="13571" width="12.85546875" style="816" customWidth="1"/>
    <col min="13572" max="13572" width="10" style="816" customWidth="1"/>
    <col min="13573" max="13573" width="10.85546875" style="816" customWidth="1"/>
    <col min="13574" max="13574" width="14.85546875" style="816" customWidth="1"/>
    <col min="13575" max="13575" width="9" style="816" customWidth="1"/>
    <col min="13576" max="13576" width="16.7109375" style="816" customWidth="1"/>
    <col min="13577" max="13577" width="6.28515625" style="816" customWidth="1"/>
    <col min="13578" max="13578" width="13.85546875" style="816" customWidth="1"/>
    <col min="13579" max="13579" width="6.42578125" style="816" customWidth="1"/>
    <col min="13580" max="13580" width="15.140625" style="816" customWidth="1"/>
    <col min="13581" max="13581" width="10" style="816" customWidth="1"/>
    <col min="13582" max="13582" width="19.85546875" style="816" customWidth="1"/>
    <col min="13583" max="13824" width="9.140625" style="816"/>
    <col min="13825" max="13825" width="10.42578125" style="816" customWidth="1"/>
    <col min="13826" max="13826" width="30.28515625" style="816" customWidth="1"/>
    <col min="13827" max="13827" width="12.85546875" style="816" customWidth="1"/>
    <col min="13828" max="13828" width="10" style="816" customWidth="1"/>
    <col min="13829" max="13829" width="10.85546875" style="816" customWidth="1"/>
    <col min="13830" max="13830" width="14.85546875" style="816" customWidth="1"/>
    <col min="13831" max="13831" width="9" style="816" customWidth="1"/>
    <col min="13832" max="13832" width="16.7109375" style="816" customWidth="1"/>
    <col min="13833" max="13833" width="6.28515625" style="816" customWidth="1"/>
    <col min="13834" max="13834" width="13.85546875" style="816" customWidth="1"/>
    <col min="13835" max="13835" width="6.42578125" style="816" customWidth="1"/>
    <col min="13836" max="13836" width="15.140625" style="816" customWidth="1"/>
    <col min="13837" max="13837" width="10" style="816" customWidth="1"/>
    <col min="13838" max="13838" width="19.85546875" style="816" customWidth="1"/>
    <col min="13839" max="14080" width="9.140625" style="816"/>
    <col min="14081" max="14081" width="10.42578125" style="816" customWidth="1"/>
    <col min="14082" max="14082" width="30.28515625" style="816" customWidth="1"/>
    <col min="14083" max="14083" width="12.85546875" style="816" customWidth="1"/>
    <col min="14084" max="14084" width="10" style="816" customWidth="1"/>
    <col min="14085" max="14085" width="10.85546875" style="816" customWidth="1"/>
    <col min="14086" max="14086" width="14.85546875" style="816" customWidth="1"/>
    <col min="14087" max="14087" width="9" style="816" customWidth="1"/>
    <col min="14088" max="14088" width="16.7109375" style="816" customWidth="1"/>
    <col min="14089" max="14089" width="6.28515625" style="816" customWidth="1"/>
    <col min="14090" max="14090" width="13.85546875" style="816" customWidth="1"/>
    <col min="14091" max="14091" width="6.42578125" style="816" customWidth="1"/>
    <col min="14092" max="14092" width="15.140625" style="816" customWidth="1"/>
    <col min="14093" max="14093" width="10" style="816" customWidth="1"/>
    <col min="14094" max="14094" width="19.85546875" style="816" customWidth="1"/>
    <col min="14095" max="14336" width="9.140625" style="816"/>
    <col min="14337" max="14337" width="10.42578125" style="816" customWidth="1"/>
    <col min="14338" max="14338" width="30.28515625" style="816" customWidth="1"/>
    <col min="14339" max="14339" width="12.85546875" style="816" customWidth="1"/>
    <col min="14340" max="14340" width="10" style="816" customWidth="1"/>
    <col min="14341" max="14341" width="10.85546875" style="816" customWidth="1"/>
    <col min="14342" max="14342" width="14.85546875" style="816" customWidth="1"/>
    <col min="14343" max="14343" width="9" style="816" customWidth="1"/>
    <col min="14344" max="14344" width="16.7109375" style="816" customWidth="1"/>
    <col min="14345" max="14345" width="6.28515625" style="816" customWidth="1"/>
    <col min="14346" max="14346" width="13.85546875" style="816" customWidth="1"/>
    <col min="14347" max="14347" width="6.42578125" style="816" customWidth="1"/>
    <col min="14348" max="14348" width="15.140625" style="816" customWidth="1"/>
    <col min="14349" max="14349" width="10" style="816" customWidth="1"/>
    <col min="14350" max="14350" width="19.85546875" style="816" customWidth="1"/>
    <col min="14351" max="14592" width="9.140625" style="816"/>
    <col min="14593" max="14593" width="10.42578125" style="816" customWidth="1"/>
    <col min="14594" max="14594" width="30.28515625" style="816" customWidth="1"/>
    <col min="14595" max="14595" width="12.85546875" style="816" customWidth="1"/>
    <col min="14596" max="14596" width="10" style="816" customWidth="1"/>
    <col min="14597" max="14597" width="10.85546875" style="816" customWidth="1"/>
    <col min="14598" max="14598" width="14.85546875" style="816" customWidth="1"/>
    <col min="14599" max="14599" width="9" style="816" customWidth="1"/>
    <col min="14600" max="14600" width="16.7109375" style="816" customWidth="1"/>
    <col min="14601" max="14601" width="6.28515625" style="816" customWidth="1"/>
    <col min="14602" max="14602" width="13.85546875" style="816" customWidth="1"/>
    <col min="14603" max="14603" width="6.42578125" style="816" customWidth="1"/>
    <col min="14604" max="14604" width="15.140625" style="816" customWidth="1"/>
    <col min="14605" max="14605" width="10" style="816" customWidth="1"/>
    <col min="14606" max="14606" width="19.85546875" style="816" customWidth="1"/>
    <col min="14607" max="14848" width="9.140625" style="816"/>
    <col min="14849" max="14849" width="10.42578125" style="816" customWidth="1"/>
    <col min="14850" max="14850" width="30.28515625" style="816" customWidth="1"/>
    <col min="14851" max="14851" width="12.85546875" style="816" customWidth="1"/>
    <col min="14852" max="14852" width="10" style="816" customWidth="1"/>
    <col min="14853" max="14853" width="10.85546875" style="816" customWidth="1"/>
    <col min="14854" max="14854" width="14.85546875" style="816" customWidth="1"/>
    <col min="14855" max="14855" width="9" style="816" customWidth="1"/>
    <col min="14856" max="14856" width="16.7109375" style="816" customWidth="1"/>
    <col min="14857" max="14857" width="6.28515625" style="816" customWidth="1"/>
    <col min="14858" max="14858" width="13.85546875" style="816" customWidth="1"/>
    <col min="14859" max="14859" width="6.42578125" style="816" customWidth="1"/>
    <col min="14860" max="14860" width="15.140625" style="816" customWidth="1"/>
    <col min="14861" max="14861" width="10" style="816" customWidth="1"/>
    <col min="14862" max="14862" width="19.85546875" style="816" customWidth="1"/>
    <col min="14863" max="15104" width="9.140625" style="816"/>
    <col min="15105" max="15105" width="10.42578125" style="816" customWidth="1"/>
    <col min="15106" max="15106" width="30.28515625" style="816" customWidth="1"/>
    <col min="15107" max="15107" width="12.85546875" style="816" customWidth="1"/>
    <col min="15108" max="15108" width="10" style="816" customWidth="1"/>
    <col min="15109" max="15109" width="10.85546875" style="816" customWidth="1"/>
    <col min="15110" max="15110" width="14.85546875" style="816" customWidth="1"/>
    <col min="15111" max="15111" width="9" style="816" customWidth="1"/>
    <col min="15112" max="15112" width="16.7109375" style="816" customWidth="1"/>
    <col min="15113" max="15113" width="6.28515625" style="816" customWidth="1"/>
    <col min="15114" max="15114" width="13.85546875" style="816" customWidth="1"/>
    <col min="15115" max="15115" width="6.42578125" style="816" customWidth="1"/>
    <col min="15116" max="15116" width="15.140625" style="816" customWidth="1"/>
    <col min="15117" max="15117" width="10" style="816" customWidth="1"/>
    <col min="15118" max="15118" width="19.85546875" style="816" customWidth="1"/>
    <col min="15119" max="15360" width="9.140625" style="816"/>
    <col min="15361" max="15361" width="10.42578125" style="816" customWidth="1"/>
    <col min="15362" max="15362" width="30.28515625" style="816" customWidth="1"/>
    <col min="15363" max="15363" width="12.85546875" style="816" customWidth="1"/>
    <col min="15364" max="15364" width="10" style="816" customWidth="1"/>
    <col min="15365" max="15365" width="10.85546875" style="816" customWidth="1"/>
    <col min="15366" max="15366" width="14.85546875" style="816" customWidth="1"/>
    <col min="15367" max="15367" width="9" style="816" customWidth="1"/>
    <col min="15368" max="15368" width="16.7109375" style="816" customWidth="1"/>
    <col min="15369" max="15369" width="6.28515625" style="816" customWidth="1"/>
    <col min="15370" max="15370" width="13.85546875" style="816" customWidth="1"/>
    <col min="15371" max="15371" width="6.42578125" style="816" customWidth="1"/>
    <col min="15372" max="15372" width="15.140625" style="816" customWidth="1"/>
    <col min="15373" max="15373" width="10" style="816" customWidth="1"/>
    <col min="15374" max="15374" width="19.85546875" style="816" customWidth="1"/>
    <col min="15375" max="15616" width="9.140625" style="816"/>
    <col min="15617" max="15617" width="10.42578125" style="816" customWidth="1"/>
    <col min="15618" max="15618" width="30.28515625" style="816" customWidth="1"/>
    <col min="15619" max="15619" width="12.85546875" style="816" customWidth="1"/>
    <col min="15620" max="15620" width="10" style="816" customWidth="1"/>
    <col min="15621" max="15621" width="10.85546875" style="816" customWidth="1"/>
    <col min="15622" max="15622" width="14.85546875" style="816" customWidth="1"/>
    <col min="15623" max="15623" width="9" style="816" customWidth="1"/>
    <col min="15624" max="15624" width="16.7109375" style="816" customWidth="1"/>
    <col min="15625" max="15625" width="6.28515625" style="816" customWidth="1"/>
    <col min="15626" max="15626" width="13.85546875" style="816" customWidth="1"/>
    <col min="15627" max="15627" width="6.42578125" style="816" customWidth="1"/>
    <col min="15628" max="15628" width="15.140625" style="816" customWidth="1"/>
    <col min="15629" max="15629" width="10" style="816" customWidth="1"/>
    <col min="15630" max="15630" width="19.85546875" style="816" customWidth="1"/>
    <col min="15631" max="15872" width="9.140625" style="816"/>
    <col min="15873" max="15873" width="10.42578125" style="816" customWidth="1"/>
    <col min="15874" max="15874" width="30.28515625" style="816" customWidth="1"/>
    <col min="15875" max="15875" width="12.85546875" style="816" customWidth="1"/>
    <col min="15876" max="15876" width="10" style="816" customWidth="1"/>
    <col min="15877" max="15877" width="10.85546875" style="816" customWidth="1"/>
    <col min="15878" max="15878" width="14.85546875" style="816" customWidth="1"/>
    <col min="15879" max="15879" width="9" style="816" customWidth="1"/>
    <col min="15880" max="15880" width="16.7109375" style="816" customWidth="1"/>
    <col min="15881" max="15881" width="6.28515625" style="816" customWidth="1"/>
    <col min="15882" max="15882" width="13.85546875" style="816" customWidth="1"/>
    <col min="15883" max="15883" width="6.42578125" style="816" customWidth="1"/>
    <col min="15884" max="15884" width="15.140625" style="816" customWidth="1"/>
    <col min="15885" max="15885" width="10" style="816" customWidth="1"/>
    <col min="15886" max="15886" width="19.85546875" style="816" customWidth="1"/>
    <col min="15887" max="16128" width="9.140625" style="816"/>
    <col min="16129" max="16129" width="10.42578125" style="816" customWidth="1"/>
    <col min="16130" max="16130" width="30.28515625" style="816" customWidth="1"/>
    <col min="16131" max="16131" width="12.85546875" style="816" customWidth="1"/>
    <col min="16132" max="16132" width="10" style="816" customWidth="1"/>
    <col min="16133" max="16133" width="10.85546875" style="816" customWidth="1"/>
    <col min="16134" max="16134" width="14.85546875" style="816" customWidth="1"/>
    <col min="16135" max="16135" width="9" style="816" customWidth="1"/>
    <col min="16136" max="16136" width="16.7109375" style="816" customWidth="1"/>
    <col min="16137" max="16137" width="6.28515625" style="816" customWidth="1"/>
    <col min="16138" max="16138" width="13.85546875" style="816" customWidth="1"/>
    <col min="16139" max="16139" width="6.42578125" style="816" customWidth="1"/>
    <col min="16140" max="16140" width="15.140625" style="816" customWidth="1"/>
    <col min="16141" max="16141" width="10" style="816" customWidth="1"/>
    <col min="16142" max="16142" width="19.85546875" style="816" customWidth="1"/>
    <col min="16143" max="16384" width="9.140625" style="816"/>
  </cols>
  <sheetData>
    <row r="1" spans="1:15" ht="15.75" x14ac:dyDescent="0.25">
      <c r="A1" s="813" t="s">
        <v>0</v>
      </c>
      <c r="B1" s="813"/>
      <c r="C1" s="814"/>
      <c r="D1" s="813"/>
      <c r="E1" s="813"/>
      <c r="F1" s="813"/>
      <c r="G1" s="813"/>
      <c r="H1" s="813"/>
      <c r="I1" s="813"/>
      <c r="J1" s="813"/>
      <c r="K1" s="813"/>
      <c r="L1" s="813"/>
      <c r="M1" s="813"/>
      <c r="N1" s="813"/>
      <c r="O1" s="815"/>
    </row>
    <row r="2" spans="1:15" ht="15.75" x14ac:dyDescent="0.25">
      <c r="A2" s="1585" t="s">
        <v>1047</v>
      </c>
      <c r="B2" s="1585"/>
      <c r="C2" s="1585"/>
      <c r="D2" s="1585"/>
      <c r="E2" s="1585"/>
      <c r="F2" s="1585"/>
      <c r="G2" s="1585"/>
      <c r="H2" s="1585"/>
      <c r="I2" s="1585"/>
      <c r="J2" s="1585"/>
      <c r="K2" s="1585"/>
      <c r="L2" s="1585"/>
      <c r="M2" s="1585"/>
      <c r="N2" s="1585"/>
      <c r="O2" s="1585"/>
    </row>
    <row r="3" spans="1:15" ht="15.75" x14ac:dyDescent="0.25">
      <c r="A3" s="1587" t="s">
        <v>1048</v>
      </c>
      <c r="B3" s="1587"/>
      <c r="C3" s="1587"/>
      <c r="D3" s="1587"/>
      <c r="E3" s="1587"/>
      <c r="F3" s="1587"/>
      <c r="G3" s="1587"/>
      <c r="H3" s="1587"/>
      <c r="I3" s="1587"/>
      <c r="J3" s="1587"/>
      <c r="K3" s="1587"/>
      <c r="L3" s="1587"/>
      <c r="M3" s="1587"/>
      <c r="N3" s="1587"/>
      <c r="O3" s="1587"/>
    </row>
    <row r="4" spans="1:15" ht="11.25" customHeight="1" x14ac:dyDescent="0.25">
      <c r="A4" s="813"/>
      <c r="B4" s="813"/>
      <c r="C4" s="817"/>
      <c r="D4" s="818"/>
      <c r="E4" s="819"/>
      <c r="F4" s="820"/>
      <c r="G4" s="813"/>
      <c r="H4" s="813"/>
      <c r="I4" s="813"/>
      <c r="J4" s="813"/>
      <c r="K4" s="813"/>
      <c r="L4" s="813"/>
      <c r="M4" s="813"/>
      <c r="N4" s="813"/>
      <c r="O4" s="815"/>
    </row>
    <row r="5" spans="1:15" ht="15.75" customHeight="1" x14ac:dyDescent="0.25">
      <c r="A5" s="821" t="s">
        <v>1049</v>
      </c>
      <c r="B5" s="821"/>
      <c r="C5" s="817" t="s">
        <v>1050</v>
      </c>
      <c r="D5" s="818"/>
      <c r="E5" s="819"/>
      <c r="F5" s="813"/>
      <c r="G5" s="813"/>
      <c r="H5" s="813"/>
      <c r="I5" s="813"/>
      <c r="J5" s="813"/>
      <c r="K5" s="813"/>
      <c r="L5" s="813"/>
      <c r="M5" s="813"/>
      <c r="N5" s="813"/>
      <c r="O5" s="815"/>
    </row>
    <row r="6" spans="1:15" ht="27" customHeight="1" x14ac:dyDescent="0.25">
      <c r="A6" s="822" t="s">
        <v>564</v>
      </c>
      <c r="B6" s="823"/>
      <c r="C6" s="824"/>
      <c r="D6" s="825"/>
      <c r="E6" s="826"/>
      <c r="F6" s="827" t="s">
        <v>8</v>
      </c>
      <c r="G6" s="828"/>
      <c r="H6" s="828"/>
      <c r="I6" s="828"/>
      <c r="J6" s="829"/>
      <c r="K6" s="823" t="s">
        <v>904</v>
      </c>
      <c r="L6" s="823"/>
      <c r="M6" s="823"/>
      <c r="N6" s="830"/>
      <c r="O6" s="815"/>
    </row>
    <row r="7" spans="1:15" ht="21.75" customHeight="1" x14ac:dyDescent="0.25">
      <c r="A7" s="831" t="s">
        <v>1051</v>
      </c>
      <c r="B7" s="821" t="s">
        <v>1052</v>
      </c>
      <c r="C7" s="832"/>
      <c r="D7" s="833"/>
      <c r="E7" s="834"/>
      <c r="F7" s="835" t="s">
        <v>11</v>
      </c>
      <c r="G7" s="835" t="s">
        <v>12</v>
      </c>
      <c r="H7" s="836"/>
      <c r="I7" s="827" t="s">
        <v>13</v>
      </c>
      <c r="J7" s="829"/>
      <c r="K7" s="837" t="s">
        <v>14</v>
      </c>
      <c r="L7" s="837"/>
      <c r="M7" s="837"/>
      <c r="N7" s="836"/>
      <c r="O7" s="815"/>
    </row>
    <row r="8" spans="1:15" ht="15.75" x14ac:dyDescent="0.25">
      <c r="A8" s="838"/>
      <c r="B8" s="822"/>
      <c r="C8" s="839"/>
      <c r="D8" s="840"/>
      <c r="E8" s="841"/>
      <c r="F8" s="822"/>
      <c r="G8" s="1588" t="s">
        <v>15</v>
      </c>
      <c r="H8" s="1589"/>
      <c r="I8" s="1589"/>
      <c r="J8" s="1589"/>
      <c r="K8" s="1589"/>
      <c r="L8" s="1589"/>
      <c r="M8" s="1589"/>
      <c r="N8" s="1590"/>
      <c r="O8" s="815"/>
    </row>
    <row r="9" spans="1:15" ht="15.75" x14ac:dyDescent="0.25">
      <c r="A9" s="842" t="s">
        <v>16</v>
      </c>
      <c r="B9" s="843" t="s">
        <v>17</v>
      </c>
      <c r="C9" s="844" t="s">
        <v>18</v>
      </c>
      <c r="D9" s="1591" t="s">
        <v>19</v>
      </c>
      <c r="E9" s="1592"/>
      <c r="F9" s="843" t="s">
        <v>20</v>
      </c>
      <c r="G9" s="1588" t="s">
        <v>21</v>
      </c>
      <c r="H9" s="1590"/>
      <c r="I9" s="1588" t="s">
        <v>22</v>
      </c>
      <c r="J9" s="1590"/>
      <c r="K9" s="1588" t="s">
        <v>23</v>
      </c>
      <c r="L9" s="1590"/>
      <c r="M9" s="1588" t="s">
        <v>24</v>
      </c>
      <c r="N9" s="1590"/>
      <c r="O9" s="815"/>
    </row>
    <row r="10" spans="1:15" ht="15.75" x14ac:dyDescent="0.25">
      <c r="A10" s="845"/>
      <c r="B10" s="835"/>
      <c r="C10" s="846"/>
      <c r="D10" s="847"/>
      <c r="E10" s="848"/>
      <c r="F10" s="835"/>
      <c r="G10" s="849" t="s">
        <v>25</v>
      </c>
      <c r="H10" s="850" t="s">
        <v>26</v>
      </c>
      <c r="I10" s="850" t="s">
        <v>25</v>
      </c>
      <c r="J10" s="850" t="s">
        <v>27</v>
      </c>
      <c r="K10" s="849" t="s">
        <v>25</v>
      </c>
      <c r="L10" s="851" t="s">
        <v>27</v>
      </c>
      <c r="M10" s="849" t="s">
        <v>25</v>
      </c>
      <c r="N10" s="849" t="s">
        <v>26</v>
      </c>
      <c r="O10" s="815"/>
    </row>
    <row r="11" spans="1:15" s="858" customFormat="1" ht="15" customHeight="1" x14ac:dyDescent="0.25">
      <c r="A11" s="850">
        <v>1</v>
      </c>
      <c r="B11" s="852" t="s">
        <v>281</v>
      </c>
      <c r="C11" s="853">
        <v>1980</v>
      </c>
      <c r="D11" s="854">
        <v>1</v>
      </c>
      <c r="E11" s="855" t="s">
        <v>355</v>
      </c>
      <c r="F11" s="856">
        <v>1980</v>
      </c>
      <c r="G11" s="850">
        <v>1</v>
      </c>
      <c r="H11" s="856" t="s">
        <v>1053</v>
      </c>
      <c r="I11" s="850"/>
      <c r="J11" s="857"/>
      <c r="K11" s="850"/>
      <c r="L11" s="857"/>
      <c r="M11" s="850"/>
      <c r="N11" s="857"/>
      <c r="O11" s="815"/>
    </row>
    <row r="12" spans="1:15" s="858" customFormat="1" ht="15" customHeight="1" x14ac:dyDescent="0.25">
      <c r="A12" s="850">
        <v>2</v>
      </c>
      <c r="B12" s="852" t="s">
        <v>1054</v>
      </c>
      <c r="C12" s="853">
        <v>270</v>
      </c>
      <c r="D12" s="854">
        <v>1</v>
      </c>
      <c r="E12" s="855" t="s">
        <v>355</v>
      </c>
      <c r="F12" s="856">
        <v>270</v>
      </c>
      <c r="G12" s="850">
        <v>1</v>
      </c>
      <c r="H12" s="856">
        <v>270</v>
      </c>
      <c r="I12" s="850"/>
      <c r="J12" s="857"/>
      <c r="K12" s="850"/>
      <c r="L12" s="857"/>
      <c r="M12" s="850"/>
      <c r="N12" s="857"/>
      <c r="O12" s="815"/>
    </row>
    <row r="13" spans="1:15" s="858" customFormat="1" ht="15" customHeight="1" x14ac:dyDescent="0.25">
      <c r="A13" s="850">
        <v>3</v>
      </c>
      <c r="B13" s="852" t="s">
        <v>1014</v>
      </c>
      <c r="C13" s="853">
        <v>143</v>
      </c>
      <c r="D13" s="854">
        <v>1</v>
      </c>
      <c r="E13" s="855" t="s">
        <v>1055</v>
      </c>
      <c r="F13" s="856">
        <v>143</v>
      </c>
      <c r="G13" s="850">
        <v>1</v>
      </c>
      <c r="H13" s="856">
        <v>143</v>
      </c>
      <c r="I13" s="850"/>
      <c r="J13" s="857"/>
      <c r="K13" s="850"/>
      <c r="L13" s="857"/>
      <c r="M13" s="850"/>
      <c r="N13" s="857"/>
      <c r="O13" s="815"/>
    </row>
    <row r="14" spans="1:15" s="858" customFormat="1" ht="15" customHeight="1" x14ac:dyDescent="0.25">
      <c r="A14" s="850">
        <v>4</v>
      </c>
      <c r="B14" s="852" t="s">
        <v>705</v>
      </c>
      <c r="C14" s="859">
        <v>200</v>
      </c>
      <c r="D14" s="854">
        <v>2</v>
      </c>
      <c r="E14" s="855" t="s">
        <v>1055</v>
      </c>
      <c r="F14" s="856">
        <v>400</v>
      </c>
      <c r="G14" s="850">
        <v>2</v>
      </c>
      <c r="H14" s="856">
        <v>400</v>
      </c>
      <c r="I14" s="850"/>
      <c r="J14" s="857"/>
      <c r="K14" s="850"/>
      <c r="L14" s="857"/>
      <c r="M14" s="850"/>
      <c r="N14" s="857"/>
      <c r="O14" s="815"/>
    </row>
    <row r="15" spans="1:15" s="858" customFormat="1" ht="15" customHeight="1" x14ac:dyDescent="0.25">
      <c r="A15" s="850">
        <v>5</v>
      </c>
      <c r="B15" s="852" t="s">
        <v>1056</v>
      </c>
      <c r="C15" s="859">
        <v>105</v>
      </c>
      <c r="D15" s="854">
        <v>2</v>
      </c>
      <c r="E15" s="855" t="s">
        <v>1055</v>
      </c>
      <c r="F15" s="856">
        <v>210</v>
      </c>
      <c r="G15" s="850">
        <v>2</v>
      </c>
      <c r="H15" s="856">
        <v>210</v>
      </c>
      <c r="I15" s="850"/>
      <c r="J15" s="857"/>
      <c r="K15" s="850"/>
      <c r="L15" s="857"/>
      <c r="M15" s="850"/>
      <c r="N15" s="857"/>
      <c r="O15" s="815"/>
    </row>
    <row r="16" spans="1:15" s="858" customFormat="1" ht="15" customHeight="1" x14ac:dyDescent="0.25">
      <c r="A16" s="850">
        <v>6</v>
      </c>
      <c r="B16" s="852" t="s">
        <v>1057</v>
      </c>
      <c r="C16" s="853">
        <v>27000</v>
      </c>
      <c r="D16" s="854">
        <v>1</v>
      </c>
      <c r="E16" s="855" t="s">
        <v>100</v>
      </c>
      <c r="F16" s="856">
        <v>27000</v>
      </c>
      <c r="G16" s="850"/>
      <c r="H16" s="860"/>
      <c r="I16" s="850"/>
      <c r="J16" s="857"/>
      <c r="K16" s="850">
        <v>1</v>
      </c>
      <c r="L16" s="861">
        <v>27000</v>
      </c>
      <c r="M16" s="850"/>
      <c r="N16" s="857"/>
      <c r="O16" s="815"/>
    </row>
    <row r="17" spans="1:15" s="858" customFormat="1" ht="15" customHeight="1" x14ac:dyDescent="0.25">
      <c r="A17" s="850">
        <v>7</v>
      </c>
      <c r="B17" s="852" t="s">
        <v>1058</v>
      </c>
      <c r="C17" s="853">
        <v>700</v>
      </c>
      <c r="D17" s="854">
        <v>1</v>
      </c>
      <c r="E17" s="855" t="s">
        <v>1059</v>
      </c>
      <c r="F17" s="856">
        <v>700</v>
      </c>
      <c r="G17" s="850">
        <v>1</v>
      </c>
      <c r="H17" s="856">
        <v>700</v>
      </c>
      <c r="I17" s="850"/>
      <c r="J17" s="857"/>
      <c r="K17" s="850"/>
      <c r="L17" s="857"/>
      <c r="M17" s="850"/>
      <c r="N17" s="857"/>
      <c r="O17" s="815"/>
    </row>
    <row r="18" spans="1:15" s="858" customFormat="1" ht="15" customHeight="1" x14ac:dyDescent="0.25">
      <c r="A18" s="850">
        <v>8</v>
      </c>
      <c r="B18" s="852" t="s">
        <v>1060</v>
      </c>
      <c r="C18" s="853">
        <v>200</v>
      </c>
      <c r="D18" s="854">
        <v>1</v>
      </c>
      <c r="E18" s="855" t="s">
        <v>1055</v>
      </c>
      <c r="F18" s="856">
        <v>200</v>
      </c>
      <c r="G18" s="850">
        <v>1</v>
      </c>
      <c r="H18" s="856">
        <v>200</v>
      </c>
      <c r="I18" s="850"/>
      <c r="J18" s="857"/>
      <c r="K18" s="850"/>
      <c r="L18" s="857"/>
      <c r="M18" s="850"/>
      <c r="N18" s="857"/>
      <c r="O18" s="815"/>
    </row>
    <row r="19" spans="1:15" s="858" customFormat="1" ht="15" customHeight="1" x14ac:dyDescent="0.25">
      <c r="A19" s="850">
        <v>9</v>
      </c>
      <c r="B19" s="852" t="s">
        <v>1061</v>
      </c>
      <c r="C19" s="853">
        <v>200</v>
      </c>
      <c r="D19" s="854">
        <v>20</v>
      </c>
      <c r="E19" s="855" t="s">
        <v>30</v>
      </c>
      <c r="F19" s="856">
        <v>4000</v>
      </c>
      <c r="G19" s="850">
        <v>10</v>
      </c>
      <c r="H19" s="856">
        <v>2000</v>
      </c>
      <c r="I19" s="850"/>
      <c r="J19" s="857"/>
      <c r="K19" s="850">
        <v>10</v>
      </c>
      <c r="L19" s="857">
        <v>2000</v>
      </c>
      <c r="M19" s="850"/>
      <c r="N19" s="857"/>
      <c r="O19" s="815"/>
    </row>
    <row r="20" spans="1:15" s="858" customFormat="1" ht="15" customHeight="1" x14ac:dyDescent="0.25">
      <c r="A20" s="850">
        <v>10</v>
      </c>
      <c r="B20" s="852" t="s">
        <v>1062</v>
      </c>
      <c r="C20" s="853">
        <v>200</v>
      </c>
      <c r="D20" s="854">
        <v>20</v>
      </c>
      <c r="E20" s="855" t="s">
        <v>30</v>
      </c>
      <c r="F20" s="856">
        <v>4000</v>
      </c>
      <c r="G20" s="850">
        <v>10</v>
      </c>
      <c r="H20" s="857">
        <v>2000</v>
      </c>
      <c r="I20" s="850"/>
      <c r="J20" s="857"/>
      <c r="K20" s="850">
        <v>10</v>
      </c>
      <c r="L20" s="857">
        <v>2000</v>
      </c>
      <c r="M20" s="850"/>
      <c r="N20" s="857"/>
      <c r="O20" s="815"/>
    </row>
    <row r="21" spans="1:15" s="858" customFormat="1" ht="15" customHeight="1" x14ac:dyDescent="0.25">
      <c r="A21" s="850">
        <v>11</v>
      </c>
      <c r="B21" s="852" t="s">
        <v>1063</v>
      </c>
      <c r="C21" s="853">
        <v>195</v>
      </c>
      <c r="D21" s="854">
        <v>20</v>
      </c>
      <c r="E21" s="855" t="s">
        <v>30</v>
      </c>
      <c r="F21" s="856">
        <v>3900</v>
      </c>
      <c r="G21" s="850">
        <v>10</v>
      </c>
      <c r="H21" s="857">
        <v>1950</v>
      </c>
      <c r="I21" s="850"/>
      <c r="J21" s="857"/>
      <c r="K21" s="850">
        <v>10</v>
      </c>
      <c r="L21" s="857">
        <v>1950</v>
      </c>
      <c r="M21" s="850"/>
      <c r="N21" s="857"/>
      <c r="O21" s="815"/>
    </row>
    <row r="22" spans="1:15" s="858" customFormat="1" ht="15" customHeight="1" x14ac:dyDescent="0.25">
      <c r="A22" s="850">
        <v>12</v>
      </c>
      <c r="B22" s="852" t="s">
        <v>1064</v>
      </c>
      <c r="C22" s="853">
        <v>195</v>
      </c>
      <c r="D22" s="854">
        <v>20</v>
      </c>
      <c r="E22" s="855" t="s">
        <v>30</v>
      </c>
      <c r="F22" s="856">
        <v>3900</v>
      </c>
      <c r="G22" s="850">
        <v>10</v>
      </c>
      <c r="H22" s="857">
        <v>1950</v>
      </c>
      <c r="I22" s="850"/>
      <c r="J22" s="857"/>
      <c r="K22" s="850">
        <v>10</v>
      </c>
      <c r="L22" s="857">
        <v>1950</v>
      </c>
      <c r="M22" s="850"/>
      <c r="N22" s="857"/>
      <c r="O22" s="815"/>
    </row>
    <row r="23" spans="1:15" s="858" customFormat="1" ht="15" customHeight="1" x14ac:dyDescent="0.25">
      <c r="A23" s="850">
        <v>13</v>
      </c>
      <c r="B23" s="852" t="s">
        <v>1065</v>
      </c>
      <c r="C23" s="853">
        <v>35</v>
      </c>
      <c r="D23" s="854">
        <v>10</v>
      </c>
      <c r="E23" s="855" t="s">
        <v>79</v>
      </c>
      <c r="F23" s="856">
        <v>350</v>
      </c>
      <c r="G23" s="850">
        <v>5</v>
      </c>
      <c r="H23" s="857">
        <v>175</v>
      </c>
      <c r="I23" s="850"/>
      <c r="J23" s="857"/>
      <c r="K23" s="850">
        <v>5</v>
      </c>
      <c r="L23" s="857">
        <v>175</v>
      </c>
      <c r="M23" s="850"/>
      <c r="N23" s="857"/>
      <c r="O23" s="815"/>
    </row>
    <row r="24" spans="1:15" s="858" customFormat="1" ht="15" customHeight="1" x14ac:dyDescent="0.25">
      <c r="A24" s="850">
        <v>14</v>
      </c>
      <c r="B24" s="852" t="s">
        <v>292</v>
      </c>
      <c r="C24" s="853">
        <v>11</v>
      </c>
      <c r="D24" s="854">
        <v>100</v>
      </c>
      <c r="E24" s="855" t="s">
        <v>158</v>
      </c>
      <c r="F24" s="856">
        <v>1100</v>
      </c>
      <c r="G24" s="850">
        <v>50</v>
      </c>
      <c r="H24" s="857">
        <v>550</v>
      </c>
      <c r="I24" s="850"/>
      <c r="J24" s="857"/>
      <c r="K24" s="850">
        <v>50</v>
      </c>
      <c r="L24" s="857">
        <v>550</v>
      </c>
      <c r="M24" s="850"/>
      <c r="N24" s="857"/>
      <c r="O24" s="815"/>
    </row>
    <row r="25" spans="1:15" s="858" customFormat="1" ht="15" customHeight="1" x14ac:dyDescent="0.25">
      <c r="A25" s="850">
        <v>15</v>
      </c>
      <c r="B25" s="852" t="s">
        <v>1066</v>
      </c>
      <c r="C25" s="853">
        <v>75</v>
      </c>
      <c r="D25" s="854">
        <v>6</v>
      </c>
      <c r="E25" s="855" t="s">
        <v>158</v>
      </c>
      <c r="F25" s="856">
        <v>450</v>
      </c>
      <c r="G25" s="850">
        <v>3</v>
      </c>
      <c r="H25" s="857">
        <v>225</v>
      </c>
      <c r="I25" s="850"/>
      <c r="J25" s="857"/>
      <c r="K25" s="850">
        <v>3</v>
      </c>
      <c r="L25" s="857">
        <v>225</v>
      </c>
      <c r="M25" s="850"/>
      <c r="N25" s="857"/>
      <c r="O25" s="815"/>
    </row>
    <row r="26" spans="1:15" s="858" customFormat="1" ht="15" hidden="1" customHeight="1" x14ac:dyDescent="0.25">
      <c r="A26" s="850"/>
      <c r="B26" s="852"/>
      <c r="C26" s="853"/>
      <c r="D26" s="854"/>
      <c r="E26" s="855"/>
      <c r="F26" s="856"/>
      <c r="G26" s="850"/>
      <c r="H26" s="857"/>
      <c r="I26" s="850"/>
      <c r="J26" s="857"/>
      <c r="K26" s="850"/>
      <c r="L26" s="857"/>
      <c r="M26" s="850"/>
      <c r="N26" s="857"/>
      <c r="O26" s="815"/>
    </row>
    <row r="27" spans="1:15" s="858" customFormat="1" ht="15" hidden="1" customHeight="1" x14ac:dyDescent="0.25">
      <c r="A27" s="850"/>
      <c r="B27" s="852"/>
      <c r="C27" s="853"/>
      <c r="D27" s="854"/>
      <c r="E27" s="855"/>
      <c r="F27" s="856"/>
      <c r="G27" s="850"/>
      <c r="H27" s="857"/>
      <c r="I27" s="850"/>
      <c r="J27" s="857"/>
      <c r="K27" s="850"/>
      <c r="L27" s="857"/>
      <c r="M27" s="850"/>
      <c r="N27" s="857"/>
      <c r="O27" s="815"/>
    </row>
    <row r="28" spans="1:15" s="858" customFormat="1" ht="15" customHeight="1" x14ac:dyDescent="0.25">
      <c r="A28" s="850">
        <v>16</v>
      </c>
      <c r="B28" s="852" t="s">
        <v>1067</v>
      </c>
      <c r="C28" s="853">
        <v>5</v>
      </c>
      <c r="D28" s="854">
        <v>100</v>
      </c>
      <c r="E28" s="855" t="s">
        <v>158</v>
      </c>
      <c r="F28" s="856">
        <v>500</v>
      </c>
      <c r="G28" s="850">
        <v>25</v>
      </c>
      <c r="H28" s="857">
        <v>125</v>
      </c>
      <c r="I28" s="850"/>
      <c r="J28" s="857"/>
      <c r="K28" s="850">
        <v>25</v>
      </c>
      <c r="L28" s="857">
        <v>125</v>
      </c>
      <c r="M28" s="850"/>
      <c r="N28" s="857"/>
      <c r="O28" s="815"/>
    </row>
    <row r="29" spans="1:15" s="858" customFormat="1" ht="15" customHeight="1" x14ac:dyDescent="0.25">
      <c r="A29" s="850">
        <v>17</v>
      </c>
      <c r="B29" s="852" t="s">
        <v>1068</v>
      </c>
      <c r="C29" s="853">
        <v>2.5</v>
      </c>
      <c r="D29" s="854">
        <v>100</v>
      </c>
      <c r="E29" s="855" t="s">
        <v>158</v>
      </c>
      <c r="F29" s="856">
        <v>250</v>
      </c>
      <c r="G29" s="850">
        <v>50</v>
      </c>
      <c r="H29" s="857">
        <v>100</v>
      </c>
      <c r="I29" s="850"/>
      <c r="J29" s="857"/>
      <c r="K29" s="850"/>
      <c r="L29" s="857"/>
      <c r="M29" s="850">
        <v>50</v>
      </c>
      <c r="N29" s="861">
        <v>100</v>
      </c>
      <c r="O29" s="815"/>
    </row>
    <row r="30" spans="1:15" s="858" customFormat="1" ht="15" customHeight="1" x14ac:dyDescent="0.25">
      <c r="A30" s="850">
        <v>18</v>
      </c>
      <c r="B30" s="852" t="s">
        <v>1069</v>
      </c>
      <c r="C30" s="853">
        <v>5</v>
      </c>
      <c r="D30" s="854">
        <v>100</v>
      </c>
      <c r="E30" s="855" t="s">
        <v>158</v>
      </c>
      <c r="F30" s="856">
        <v>500</v>
      </c>
      <c r="G30" s="850">
        <v>50</v>
      </c>
      <c r="H30" s="857">
        <v>250</v>
      </c>
      <c r="I30" s="850"/>
      <c r="J30" s="857"/>
      <c r="K30" s="850">
        <v>50</v>
      </c>
      <c r="L30" s="857">
        <v>250</v>
      </c>
      <c r="M30" s="850"/>
      <c r="N30" s="857"/>
      <c r="O30" s="815"/>
    </row>
    <row r="31" spans="1:15" s="858" customFormat="1" ht="15" customHeight="1" x14ac:dyDescent="0.25">
      <c r="A31" s="850">
        <v>19</v>
      </c>
      <c r="B31" s="852" t="s">
        <v>1070</v>
      </c>
      <c r="C31" s="859">
        <v>70</v>
      </c>
      <c r="D31" s="854">
        <v>24</v>
      </c>
      <c r="E31" s="855" t="s">
        <v>158</v>
      </c>
      <c r="F31" s="856">
        <v>1680</v>
      </c>
      <c r="G31" s="850">
        <v>12</v>
      </c>
      <c r="H31" s="857">
        <v>840</v>
      </c>
      <c r="I31" s="850"/>
      <c r="J31" s="857"/>
      <c r="K31" s="850">
        <v>12</v>
      </c>
      <c r="L31" s="857">
        <v>840</v>
      </c>
      <c r="M31" s="850"/>
      <c r="N31" s="857"/>
      <c r="O31" s="815"/>
    </row>
    <row r="32" spans="1:15" s="858" customFormat="1" ht="15" customHeight="1" x14ac:dyDescent="0.25">
      <c r="A32" s="850" t="s">
        <v>66</v>
      </c>
      <c r="B32" s="852"/>
      <c r="C32" s="859"/>
      <c r="D32" s="854"/>
      <c r="E32" s="855"/>
      <c r="F32" s="856">
        <f>SUM(F11:F31)</f>
        <v>51533</v>
      </c>
      <c r="G32" s="850"/>
      <c r="H32" s="857">
        <f>SUM(H12:H31)</f>
        <v>12088</v>
      </c>
      <c r="I32" s="850"/>
      <c r="J32" s="857"/>
      <c r="K32" s="850"/>
      <c r="L32" s="861">
        <f>SUM(L16:L31)</f>
        <v>37065</v>
      </c>
      <c r="M32" s="850"/>
      <c r="N32" s="861">
        <v>100</v>
      </c>
      <c r="O32" s="815"/>
    </row>
    <row r="33" spans="1:15" ht="15.75" x14ac:dyDescent="0.25">
      <c r="A33" s="822"/>
      <c r="B33" s="823"/>
      <c r="C33" s="824"/>
      <c r="D33" s="825"/>
      <c r="E33" s="826"/>
      <c r="F33" s="862"/>
      <c r="G33" s="820"/>
      <c r="H33" s="823"/>
      <c r="I33" s="823"/>
      <c r="J33" s="823"/>
      <c r="K33" s="823"/>
      <c r="L33" s="823"/>
      <c r="M33" s="823"/>
      <c r="N33" s="830"/>
      <c r="O33" s="815"/>
    </row>
    <row r="34" spans="1:15" ht="15.75" x14ac:dyDescent="0.25">
      <c r="A34" s="863"/>
      <c r="B34" s="820" t="s">
        <v>67</v>
      </c>
      <c r="C34" s="864"/>
      <c r="D34" s="865"/>
      <c r="E34" s="866"/>
      <c r="F34" s="820"/>
      <c r="G34" s="820"/>
      <c r="H34" s="820"/>
      <c r="I34" s="820"/>
      <c r="J34" s="820"/>
      <c r="K34" s="820"/>
      <c r="L34" s="820"/>
      <c r="M34" s="820"/>
      <c r="N34" s="867"/>
      <c r="O34" s="815"/>
    </row>
    <row r="35" spans="1:15" ht="15.75" x14ac:dyDescent="0.25">
      <c r="A35" s="863"/>
      <c r="B35" s="820"/>
      <c r="C35" s="864"/>
      <c r="D35" s="865"/>
      <c r="E35" s="866"/>
      <c r="F35" s="820"/>
      <c r="G35" s="820"/>
      <c r="H35" s="820"/>
      <c r="I35" s="820"/>
      <c r="J35" s="1583"/>
      <c r="K35" s="1583"/>
      <c r="L35" s="1583"/>
      <c r="M35" s="820"/>
      <c r="N35" s="867"/>
      <c r="O35" s="815"/>
    </row>
    <row r="36" spans="1:15" ht="15.75" x14ac:dyDescent="0.25">
      <c r="A36" s="863"/>
      <c r="B36" s="820" t="s">
        <v>560</v>
      </c>
      <c r="C36" s="864" t="s">
        <v>1071</v>
      </c>
      <c r="D36" s="865"/>
      <c r="E36" s="866"/>
      <c r="F36" s="820" t="s">
        <v>1072</v>
      </c>
      <c r="G36" s="820"/>
      <c r="H36" s="820" t="s">
        <v>691</v>
      </c>
      <c r="I36" s="820"/>
      <c r="J36" s="1584" t="s">
        <v>69</v>
      </c>
      <c r="K36" s="1584"/>
      <c r="L36" s="1584"/>
      <c r="M36" s="820"/>
      <c r="N36" s="867"/>
      <c r="O36" s="815"/>
    </row>
    <row r="37" spans="1:15" ht="15.75" x14ac:dyDescent="0.25">
      <c r="A37" s="835"/>
      <c r="B37" s="837"/>
      <c r="C37" s="832" t="s">
        <v>1073</v>
      </c>
      <c r="D37" s="833"/>
      <c r="E37" s="834"/>
      <c r="F37" s="837" t="s">
        <v>1074</v>
      </c>
      <c r="G37" s="837"/>
      <c r="H37" s="837"/>
      <c r="I37" s="837"/>
      <c r="J37" s="837"/>
      <c r="K37" s="837" t="s">
        <v>1075</v>
      </c>
      <c r="L37" s="837"/>
      <c r="M37" s="837"/>
      <c r="N37" s="836"/>
      <c r="O37" s="815"/>
    </row>
    <row r="48" spans="1:15" ht="15.75" x14ac:dyDescent="0.25">
      <c r="A48" s="813" t="s">
        <v>0</v>
      </c>
      <c r="B48" s="813"/>
      <c r="C48" s="814"/>
      <c r="D48" s="813"/>
      <c r="E48" s="813"/>
      <c r="F48" s="813"/>
      <c r="G48" s="813"/>
      <c r="H48" s="813"/>
      <c r="I48" s="813"/>
      <c r="J48" s="813"/>
      <c r="K48" s="813"/>
      <c r="L48" s="813"/>
      <c r="M48" s="813"/>
      <c r="N48" s="813"/>
      <c r="O48" s="815"/>
    </row>
    <row r="49" spans="1:15" ht="15.75" x14ac:dyDescent="0.25">
      <c r="A49" s="1585" t="s">
        <v>4</v>
      </c>
      <c r="B49" s="1585"/>
      <c r="C49" s="1585"/>
      <c r="D49" s="1585"/>
      <c r="E49" s="1585"/>
      <c r="F49" s="1585"/>
      <c r="G49" s="1585"/>
      <c r="H49" s="1585"/>
      <c r="I49" s="1585"/>
      <c r="J49" s="1585"/>
      <c r="K49" s="1585"/>
      <c r="L49" s="1585"/>
      <c r="M49" s="1585"/>
      <c r="N49" s="1585"/>
      <c r="O49" s="1585"/>
    </row>
    <row r="50" spans="1:15" ht="15.75" x14ac:dyDescent="0.25">
      <c r="A50" s="1586" t="s">
        <v>1076</v>
      </c>
      <c r="B50" s="1586"/>
      <c r="C50" s="1586"/>
      <c r="D50" s="1586"/>
      <c r="E50" s="1586"/>
      <c r="F50" s="1586"/>
      <c r="G50" s="1586"/>
      <c r="H50" s="1586"/>
      <c r="I50" s="1586"/>
      <c r="J50" s="1586"/>
      <c r="K50" s="1586"/>
      <c r="L50" s="1586"/>
      <c r="M50" s="1586"/>
      <c r="N50" s="1586"/>
      <c r="O50" s="1586"/>
    </row>
    <row r="51" spans="1:15" ht="15.75" x14ac:dyDescent="0.25">
      <c r="A51" s="813"/>
      <c r="B51" s="813"/>
      <c r="C51" s="817"/>
      <c r="D51" s="818"/>
      <c r="E51" s="819"/>
      <c r="F51" s="820"/>
      <c r="G51" s="813"/>
      <c r="H51" s="813"/>
      <c r="I51" s="813"/>
      <c r="J51" s="813"/>
      <c r="K51" s="813"/>
      <c r="L51" s="813"/>
      <c r="M51" s="813"/>
      <c r="N51" s="813"/>
      <c r="O51" s="815"/>
    </row>
    <row r="52" spans="1:15" ht="15.75" x14ac:dyDescent="0.25">
      <c r="A52" s="821" t="s">
        <v>1049</v>
      </c>
      <c r="B52" s="821"/>
      <c r="C52" s="817" t="s">
        <v>1077</v>
      </c>
      <c r="D52" s="818"/>
      <c r="E52" s="819"/>
      <c r="F52" s="813"/>
      <c r="G52" s="813"/>
      <c r="H52" s="813"/>
      <c r="I52" s="813"/>
      <c r="J52" s="813"/>
      <c r="K52" s="813"/>
      <c r="L52" s="813"/>
      <c r="M52" s="813"/>
      <c r="N52" s="813"/>
      <c r="O52" s="815"/>
    </row>
    <row r="53" spans="1:15" ht="15.75" x14ac:dyDescent="0.25">
      <c r="A53" s="822" t="s">
        <v>564</v>
      </c>
      <c r="B53" s="823"/>
      <c r="C53" s="824"/>
      <c r="D53" s="825"/>
      <c r="E53" s="826"/>
      <c r="F53" s="827" t="s">
        <v>8</v>
      </c>
      <c r="G53" s="828"/>
      <c r="H53" s="828"/>
      <c r="I53" s="828"/>
      <c r="J53" s="829"/>
      <c r="K53" s="823" t="s">
        <v>1078</v>
      </c>
      <c r="L53" s="823"/>
      <c r="M53" s="823"/>
      <c r="N53" s="830"/>
      <c r="O53" s="815"/>
    </row>
    <row r="54" spans="1:15" ht="15.75" x14ac:dyDescent="0.25">
      <c r="A54" s="831" t="s">
        <v>1051</v>
      </c>
      <c r="B54" s="821" t="s">
        <v>1052</v>
      </c>
      <c r="C54" s="832"/>
      <c r="D54" s="833"/>
      <c r="E54" s="834"/>
      <c r="F54" s="835" t="s">
        <v>11</v>
      </c>
      <c r="G54" s="835" t="s">
        <v>12</v>
      </c>
      <c r="H54" s="836"/>
      <c r="I54" s="827" t="s">
        <v>13</v>
      </c>
      <c r="J54" s="829"/>
      <c r="K54" s="837" t="s">
        <v>14</v>
      </c>
      <c r="L54" s="837"/>
      <c r="M54" s="837"/>
      <c r="N54" s="836"/>
      <c r="O54" s="815"/>
    </row>
    <row r="55" spans="1:15" ht="15.75" x14ac:dyDescent="0.25">
      <c r="A55" s="838"/>
      <c r="B55" s="822"/>
      <c r="C55" s="839"/>
      <c r="D55" s="840"/>
      <c r="E55" s="841"/>
      <c r="F55" s="822"/>
      <c r="G55" s="1588" t="s">
        <v>15</v>
      </c>
      <c r="H55" s="1589"/>
      <c r="I55" s="1589"/>
      <c r="J55" s="1589"/>
      <c r="K55" s="1589"/>
      <c r="L55" s="1589"/>
      <c r="M55" s="1589"/>
      <c r="N55" s="1590"/>
      <c r="O55" s="815"/>
    </row>
    <row r="56" spans="1:15" ht="15.75" x14ac:dyDescent="0.25">
      <c r="A56" s="842" t="s">
        <v>16</v>
      </c>
      <c r="B56" s="843" t="s">
        <v>17</v>
      </c>
      <c r="C56" s="844" t="s">
        <v>18</v>
      </c>
      <c r="D56" s="843" t="s">
        <v>19</v>
      </c>
      <c r="E56" s="868"/>
      <c r="F56" s="843" t="s">
        <v>20</v>
      </c>
      <c r="G56" s="1588" t="s">
        <v>21</v>
      </c>
      <c r="H56" s="1590"/>
      <c r="I56" s="1588" t="s">
        <v>22</v>
      </c>
      <c r="J56" s="1590"/>
      <c r="K56" s="1588" t="s">
        <v>23</v>
      </c>
      <c r="L56" s="1590"/>
      <c r="M56" s="1588" t="s">
        <v>24</v>
      </c>
      <c r="N56" s="1589"/>
      <c r="O56" s="815"/>
    </row>
    <row r="57" spans="1:15" ht="15.75" x14ac:dyDescent="0.25">
      <c r="A57" s="845"/>
      <c r="B57" s="835"/>
      <c r="C57" s="846"/>
      <c r="D57" s="847"/>
      <c r="E57" s="848"/>
      <c r="F57" s="835"/>
      <c r="G57" s="849" t="s">
        <v>25</v>
      </c>
      <c r="H57" s="850" t="s">
        <v>26</v>
      </c>
      <c r="I57" s="850" t="s">
        <v>25</v>
      </c>
      <c r="J57" s="850" t="s">
        <v>27</v>
      </c>
      <c r="K57" s="849" t="s">
        <v>25</v>
      </c>
      <c r="L57" s="851" t="s">
        <v>27</v>
      </c>
      <c r="M57" s="849" t="s">
        <v>25</v>
      </c>
      <c r="N57" s="849" t="s">
        <v>26</v>
      </c>
      <c r="O57" s="815"/>
    </row>
    <row r="58" spans="1:15" ht="15.75" x14ac:dyDescent="0.25">
      <c r="A58" s="850">
        <v>20</v>
      </c>
      <c r="B58" s="852" t="s">
        <v>1028</v>
      </c>
      <c r="C58" s="853">
        <v>45</v>
      </c>
      <c r="D58" s="854">
        <v>4</v>
      </c>
      <c r="E58" s="855" t="s">
        <v>42</v>
      </c>
      <c r="F58" s="856">
        <v>180</v>
      </c>
      <c r="G58" s="850">
        <v>2</v>
      </c>
      <c r="H58" s="860">
        <v>90</v>
      </c>
      <c r="I58" s="850"/>
      <c r="J58" s="857"/>
      <c r="K58" s="850"/>
      <c r="L58" s="857"/>
      <c r="M58" s="850">
        <v>2</v>
      </c>
      <c r="N58" s="857">
        <v>90</v>
      </c>
      <c r="O58" s="815"/>
    </row>
    <row r="59" spans="1:15" ht="15.75" x14ac:dyDescent="0.25">
      <c r="A59" s="850">
        <v>22</v>
      </c>
      <c r="B59" s="852" t="s">
        <v>1079</v>
      </c>
      <c r="C59" s="853">
        <v>80</v>
      </c>
      <c r="D59" s="854">
        <v>6</v>
      </c>
      <c r="E59" s="855" t="s">
        <v>42</v>
      </c>
      <c r="F59" s="856">
        <v>480</v>
      </c>
      <c r="G59" s="850">
        <v>2</v>
      </c>
      <c r="H59" s="856">
        <v>160</v>
      </c>
      <c r="I59" s="850"/>
      <c r="J59" s="857"/>
      <c r="K59" s="850">
        <v>2</v>
      </c>
      <c r="L59" s="857">
        <v>160</v>
      </c>
      <c r="M59" s="850">
        <v>2</v>
      </c>
      <c r="N59" s="861">
        <v>100</v>
      </c>
      <c r="O59" s="815"/>
    </row>
    <row r="60" spans="1:15" ht="15.75" x14ac:dyDescent="0.25">
      <c r="A60" s="850">
        <v>23</v>
      </c>
      <c r="B60" s="852" t="s">
        <v>1080</v>
      </c>
      <c r="C60" s="853">
        <v>90</v>
      </c>
      <c r="D60" s="854">
        <v>10</v>
      </c>
      <c r="E60" s="855" t="s">
        <v>733</v>
      </c>
      <c r="F60" s="856">
        <v>900</v>
      </c>
      <c r="G60" s="850">
        <v>5</v>
      </c>
      <c r="H60" s="856">
        <v>450</v>
      </c>
      <c r="I60" s="850"/>
      <c r="J60" s="857"/>
      <c r="K60" s="850">
        <v>5</v>
      </c>
      <c r="L60" s="857">
        <v>450</v>
      </c>
      <c r="M60" s="850"/>
      <c r="N60" s="857"/>
      <c r="O60" s="815"/>
    </row>
    <row r="61" spans="1:15" ht="15.75" x14ac:dyDescent="0.25">
      <c r="A61" s="850">
        <v>24</v>
      </c>
      <c r="B61" s="852" t="s">
        <v>1081</v>
      </c>
      <c r="C61" s="859">
        <v>35</v>
      </c>
      <c r="D61" s="854">
        <v>3</v>
      </c>
      <c r="E61" s="855" t="s">
        <v>42</v>
      </c>
      <c r="F61" s="856">
        <v>105</v>
      </c>
      <c r="G61" s="850">
        <v>2</v>
      </c>
      <c r="H61" s="856">
        <v>70</v>
      </c>
      <c r="I61" s="850"/>
      <c r="J61" s="857"/>
      <c r="K61" s="850"/>
      <c r="L61" s="857"/>
      <c r="M61" s="850">
        <v>1</v>
      </c>
      <c r="N61" s="857">
        <v>35</v>
      </c>
      <c r="O61" s="815"/>
    </row>
    <row r="62" spans="1:15" ht="15.75" x14ac:dyDescent="0.25">
      <c r="A62" s="850">
        <v>25</v>
      </c>
      <c r="B62" s="852" t="s">
        <v>1082</v>
      </c>
      <c r="C62" s="859">
        <v>150</v>
      </c>
      <c r="D62" s="854">
        <v>15</v>
      </c>
      <c r="E62" s="855" t="s">
        <v>158</v>
      </c>
      <c r="F62" s="856">
        <v>2250</v>
      </c>
      <c r="G62" s="850">
        <v>4</v>
      </c>
      <c r="H62" s="856">
        <v>600</v>
      </c>
      <c r="I62" s="850">
        <v>6</v>
      </c>
      <c r="J62" s="857">
        <v>900</v>
      </c>
      <c r="K62" s="850"/>
      <c r="L62" s="857"/>
      <c r="M62" s="850">
        <v>5</v>
      </c>
      <c r="N62" s="861">
        <v>750</v>
      </c>
      <c r="O62" s="815"/>
    </row>
    <row r="63" spans="1:15" ht="15.75" x14ac:dyDescent="0.25">
      <c r="A63" s="850">
        <v>26</v>
      </c>
      <c r="B63" s="852" t="s">
        <v>1083</v>
      </c>
      <c r="C63" s="853">
        <v>55</v>
      </c>
      <c r="D63" s="854">
        <v>10</v>
      </c>
      <c r="E63" s="855" t="s">
        <v>158</v>
      </c>
      <c r="F63" s="856">
        <v>550</v>
      </c>
      <c r="G63" s="850">
        <v>5</v>
      </c>
      <c r="H63" s="860">
        <v>275</v>
      </c>
      <c r="I63" s="850"/>
      <c r="J63" s="857"/>
      <c r="K63" s="850">
        <v>5</v>
      </c>
      <c r="L63" s="857">
        <v>275</v>
      </c>
      <c r="M63" s="850"/>
      <c r="N63" s="857"/>
      <c r="O63" s="815"/>
    </row>
    <row r="64" spans="1:15" ht="15.75" x14ac:dyDescent="0.25">
      <c r="A64" s="850">
        <v>27</v>
      </c>
      <c r="B64" s="852" t="s">
        <v>1084</v>
      </c>
      <c r="C64" s="853">
        <v>75</v>
      </c>
      <c r="D64" s="854">
        <v>5</v>
      </c>
      <c r="E64" s="855" t="s">
        <v>1085</v>
      </c>
      <c r="F64" s="856"/>
      <c r="G64" s="850">
        <v>2</v>
      </c>
      <c r="H64" s="856">
        <v>150</v>
      </c>
      <c r="I64" s="850"/>
      <c r="J64" s="857"/>
      <c r="K64" s="850">
        <v>3</v>
      </c>
      <c r="L64" s="857">
        <v>225</v>
      </c>
      <c r="M64" s="850"/>
      <c r="N64" s="857"/>
      <c r="O64" s="815"/>
    </row>
    <row r="65" spans="1:15" ht="15.75" x14ac:dyDescent="0.25">
      <c r="A65" s="850">
        <v>28</v>
      </c>
      <c r="B65" s="852" t="s">
        <v>1086</v>
      </c>
      <c r="C65" s="853">
        <v>65</v>
      </c>
      <c r="D65" s="854">
        <v>2</v>
      </c>
      <c r="E65" s="855" t="s">
        <v>1087</v>
      </c>
      <c r="F65" s="856"/>
      <c r="G65" s="850">
        <v>2</v>
      </c>
      <c r="H65" s="856">
        <v>130</v>
      </c>
      <c r="I65" s="850"/>
      <c r="J65" s="857"/>
      <c r="K65" s="850"/>
      <c r="L65" s="857"/>
      <c r="M65" s="850"/>
      <c r="N65" s="857"/>
      <c r="O65" s="815"/>
    </row>
    <row r="66" spans="1:15" ht="15.75" x14ac:dyDescent="0.25">
      <c r="A66" s="850">
        <v>29</v>
      </c>
      <c r="B66" s="852" t="s">
        <v>1088</v>
      </c>
      <c r="C66" s="853">
        <v>10</v>
      </c>
      <c r="D66" s="854">
        <v>20</v>
      </c>
      <c r="E66" s="855" t="s">
        <v>158</v>
      </c>
      <c r="F66" s="856">
        <v>2000</v>
      </c>
      <c r="G66" s="850">
        <v>10</v>
      </c>
      <c r="H66" s="856">
        <v>1000</v>
      </c>
      <c r="I66" s="850"/>
      <c r="J66" s="857"/>
      <c r="K66" s="850">
        <v>10</v>
      </c>
      <c r="L66" s="857">
        <v>1000</v>
      </c>
      <c r="M66" s="850"/>
      <c r="N66" s="857"/>
      <c r="O66" s="815"/>
    </row>
    <row r="67" spans="1:15" ht="15.75" x14ac:dyDescent="0.25">
      <c r="A67" s="850">
        <v>30</v>
      </c>
      <c r="B67" s="852" t="s">
        <v>1089</v>
      </c>
      <c r="C67" s="853">
        <v>125</v>
      </c>
      <c r="D67" s="854">
        <v>2</v>
      </c>
      <c r="E67" s="855" t="s">
        <v>158</v>
      </c>
      <c r="F67" s="856">
        <v>250</v>
      </c>
      <c r="G67" s="850">
        <v>1</v>
      </c>
      <c r="H67" s="857">
        <v>125</v>
      </c>
      <c r="I67" s="850"/>
      <c r="J67" s="857"/>
      <c r="K67" s="850">
        <v>1</v>
      </c>
      <c r="L67" s="857">
        <v>125</v>
      </c>
      <c r="M67" s="850"/>
      <c r="N67" s="857"/>
      <c r="O67" s="815"/>
    </row>
    <row r="68" spans="1:15" ht="15.75" x14ac:dyDescent="0.25">
      <c r="A68" s="850">
        <v>32</v>
      </c>
      <c r="B68" s="852" t="s">
        <v>1090</v>
      </c>
      <c r="C68" s="853">
        <v>180</v>
      </c>
      <c r="D68" s="854">
        <v>6</v>
      </c>
      <c r="E68" s="855" t="s">
        <v>318</v>
      </c>
      <c r="F68" s="856">
        <v>1080</v>
      </c>
      <c r="G68" s="850">
        <v>3</v>
      </c>
      <c r="H68" s="857">
        <v>540</v>
      </c>
      <c r="I68" s="850"/>
      <c r="J68" s="857"/>
      <c r="K68" s="850">
        <v>3</v>
      </c>
      <c r="L68" s="857">
        <v>540</v>
      </c>
      <c r="M68" s="850"/>
      <c r="N68" s="857"/>
      <c r="O68" s="815"/>
    </row>
    <row r="69" spans="1:15" ht="15.75" x14ac:dyDescent="0.25">
      <c r="A69" s="850">
        <v>33</v>
      </c>
      <c r="B69" s="852" t="s">
        <v>1091</v>
      </c>
      <c r="C69" s="853">
        <v>150</v>
      </c>
      <c r="D69" s="854">
        <v>8</v>
      </c>
      <c r="E69" s="855" t="s">
        <v>1092</v>
      </c>
      <c r="F69" s="856">
        <v>1200</v>
      </c>
      <c r="G69" s="850">
        <v>4</v>
      </c>
      <c r="H69" s="857">
        <v>600</v>
      </c>
      <c r="I69" s="850"/>
      <c r="J69" s="857"/>
      <c r="K69" s="850">
        <v>4</v>
      </c>
      <c r="L69" s="857">
        <v>600</v>
      </c>
      <c r="M69" s="850">
        <v>2</v>
      </c>
      <c r="N69" s="861">
        <v>150</v>
      </c>
      <c r="O69" s="815"/>
    </row>
    <row r="70" spans="1:15" ht="15.75" x14ac:dyDescent="0.25">
      <c r="A70" s="850">
        <v>34</v>
      </c>
      <c r="B70" s="852" t="s">
        <v>1093</v>
      </c>
      <c r="C70" s="853">
        <v>80</v>
      </c>
      <c r="D70" s="854">
        <v>6</v>
      </c>
      <c r="E70" s="855" t="s">
        <v>733</v>
      </c>
      <c r="F70" s="856">
        <v>480</v>
      </c>
      <c r="G70" s="850">
        <v>3</v>
      </c>
      <c r="H70" s="857">
        <v>240</v>
      </c>
      <c r="I70" s="850"/>
      <c r="J70" s="857"/>
      <c r="K70" s="850">
        <v>3</v>
      </c>
      <c r="L70" s="857">
        <v>240</v>
      </c>
      <c r="M70" s="850"/>
      <c r="N70" s="861"/>
      <c r="O70" s="815"/>
    </row>
    <row r="71" spans="1:15" ht="15.75" x14ac:dyDescent="0.25">
      <c r="A71" s="850">
        <v>35</v>
      </c>
      <c r="B71" s="852" t="s">
        <v>1094</v>
      </c>
      <c r="C71" s="853">
        <v>105</v>
      </c>
      <c r="D71" s="854">
        <v>4</v>
      </c>
      <c r="E71" s="855" t="s">
        <v>1095</v>
      </c>
      <c r="F71" s="856">
        <v>420</v>
      </c>
      <c r="G71" s="850">
        <v>2</v>
      </c>
      <c r="H71" s="857">
        <v>210</v>
      </c>
      <c r="I71" s="850"/>
      <c r="J71" s="857" t="s">
        <v>692</v>
      </c>
      <c r="K71" s="850">
        <v>2</v>
      </c>
      <c r="L71" s="857">
        <v>210</v>
      </c>
      <c r="M71" s="850"/>
      <c r="N71" s="857"/>
      <c r="O71" s="815"/>
    </row>
    <row r="72" spans="1:15" ht="15.75" x14ac:dyDescent="0.25">
      <c r="A72" s="850">
        <v>36</v>
      </c>
      <c r="B72" s="852" t="s">
        <v>124</v>
      </c>
      <c r="C72" s="853">
        <v>110</v>
      </c>
      <c r="D72" s="854">
        <v>2</v>
      </c>
      <c r="E72" s="855" t="s">
        <v>158</v>
      </c>
      <c r="F72" s="856">
        <v>220</v>
      </c>
      <c r="G72" s="850">
        <v>1</v>
      </c>
      <c r="H72" s="857">
        <v>110</v>
      </c>
      <c r="I72" s="850"/>
      <c r="J72" s="857"/>
      <c r="K72" s="850">
        <v>1</v>
      </c>
      <c r="L72" s="857">
        <v>110</v>
      </c>
      <c r="M72" s="850"/>
      <c r="N72" s="857"/>
      <c r="O72" s="815"/>
    </row>
    <row r="73" spans="1:15" ht="15.75" x14ac:dyDescent="0.25">
      <c r="A73" s="850">
        <v>37</v>
      </c>
      <c r="B73" s="852" t="s">
        <v>1096</v>
      </c>
      <c r="C73" s="853">
        <v>350</v>
      </c>
      <c r="D73" s="854">
        <v>4</v>
      </c>
      <c r="E73" s="855" t="s">
        <v>158</v>
      </c>
      <c r="F73" s="856">
        <v>1400</v>
      </c>
      <c r="G73" s="850">
        <v>2</v>
      </c>
      <c r="H73" s="856">
        <v>700</v>
      </c>
      <c r="K73" s="850">
        <v>2</v>
      </c>
      <c r="L73" s="857">
        <v>700</v>
      </c>
      <c r="M73" s="850"/>
      <c r="N73" s="857"/>
      <c r="O73" s="815"/>
    </row>
    <row r="74" spans="1:15" ht="15.75" x14ac:dyDescent="0.25">
      <c r="A74" s="850">
        <v>38</v>
      </c>
      <c r="B74" s="852" t="s">
        <v>398</v>
      </c>
      <c r="C74" s="853">
        <v>600</v>
      </c>
      <c r="D74" s="854">
        <v>2</v>
      </c>
      <c r="E74" s="855" t="s">
        <v>158</v>
      </c>
      <c r="F74" s="856">
        <v>1200</v>
      </c>
      <c r="G74" s="850"/>
      <c r="H74" s="857"/>
      <c r="I74" s="850">
        <v>2</v>
      </c>
      <c r="J74" s="857">
        <v>1200</v>
      </c>
      <c r="K74" s="850"/>
      <c r="L74" s="857"/>
      <c r="M74" s="850"/>
      <c r="N74" s="857"/>
      <c r="O74" s="815"/>
    </row>
    <row r="75" spans="1:15" ht="15.75" x14ac:dyDescent="0.25">
      <c r="A75" s="850">
        <v>39</v>
      </c>
      <c r="B75" s="852" t="s">
        <v>789</v>
      </c>
      <c r="C75" s="853">
        <v>2000</v>
      </c>
      <c r="D75" s="854">
        <v>1</v>
      </c>
      <c r="E75" s="855" t="s">
        <v>39</v>
      </c>
      <c r="F75" s="856">
        <v>2000</v>
      </c>
      <c r="G75" s="850"/>
      <c r="H75" s="856"/>
      <c r="I75" s="850">
        <v>1</v>
      </c>
      <c r="J75" s="857">
        <v>2000</v>
      </c>
      <c r="K75" s="850"/>
      <c r="L75" s="857"/>
      <c r="M75" s="850"/>
      <c r="N75" s="861"/>
      <c r="O75" s="815"/>
    </row>
    <row r="76" spans="1:15" ht="15.75" x14ac:dyDescent="0.25">
      <c r="A76" s="850">
        <v>40</v>
      </c>
      <c r="B76" s="852" t="s">
        <v>1097</v>
      </c>
      <c r="C76" s="853">
        <v>150</v>
      </c>
      <c r="D76" s="854">
        <v>4</v>
      </c>
      <c r="E76" s="855" t="s">
        <v>158</v>
      </c>
      <c r="F76" s="856"/>
      <c r="G76" s="850"/>
      <c r="H76" s="857"/>
      <c r="I76" s="850">
        <v>4</v>
      </c>
      <c r="J76" s="857">
        <v>600</v>
      </c>
      <c r="K76" s="850"/>
      <c r="L76" s="857"/>
      <c r="M76" s="850"/>
      <c r="N76" s="857"/>
      <c r="O76" s="815"/>
    </row>
    <row r="77" spans="1:15" ht="15.75" x14ac:dyDescent="0.25">
      <c r="A77" s="850">
        <v>41</v>
      </c>
      <c r="B77" s="852" t="s">
        <v>722</v>
      </c>
      <c r="C77" s="859">
        <v>1500</v>
      </c>
      <c r="D77" s="854">
        <v>1</v>
      </c>
      <c r="E77" s="855" t="s">
        <v>39</v>
      </c>
      <c r="F77" s="856"/>
      <c r="G77" s="850"/>
      <c r="H77" s="857"/>
      <c r="I77" s="850">
        <v>1</v>
      </c>
      <c r="J77" s="857">
        <v>1500</v>
      </c>
      <c r="K77" s="850"/>
      <c r="L77" s="857"/>
      <c r="M77" s="850"/>
      <c r="N77" s="857"/>
      <c r="O77" s="815"/>
    </row>
    <row r="78" spans="1:15" ht="15.75" x14ac:dyDescent="0.25">
      <c r="A78" s="850" t="s">
        <v>66</v>
      </c>
      <c r="B78" s="852"/>
      <c r="C78" s="859"/>
      <c r="D78" s="854"/>
      <c r="E78" s="855"/>
      <c r="F78" s="856">
        <f>SUM(F58:F77)</f>
        <v>14715</v>
      </c>
      <c r="G78" s="850"/>
      <c r="H78" s="856">
        <f>SUM(H58:H77)</f>
        <v>5450</v>
      </c>
      <c r="I78" s="850"/>
      <c r="J78" s="857">
        <f>SUM(J73:J77)</f>
        <v>5300</v>
      </c>
      <c r="K78" s="850"/>
      <c r="L78" s="861">
        <f>SUM(L59:L77)</f>
        <v>4635</v>
      </c>
      <c r="M78" s="850"/>
      <c r="N78" s="861">
        <f>SUM(N58:N77)</f>
        <v>1125</v>
      </c>
      <c r="O78" s="815"/>
    </row>
    <row r="79" spans="1:15" ht="15.75" x14ac:dyDescent="0.25">
      <c r="A79" s="822"/>
      <c r="B79" s="823"/>
      <c r="C79" s="824"/>
      <c r="D79" s="825"/>
      <c r="E79" s="826"/>
      <c r="F79" s="862"/>
      <c r="G79" s="820"/>
      <c r="H79" s="823"/>
      <c r="I79" s="823"/>
      <c r="J79" s="823"/>
      <c r="K79" s="823"/>
      <c r="L79" s="823"/>
      <c r="M79" s="823"/>
      <c r="N79" s="830"/>
      <c r="O79" s="815"/>
    </row>
    <row r="80" spans="1:15" ht="15.75" x14ac:dyDescent="0.25">
      <c r="A80" s="863"/>
      <c r="B80" s="820" t="s">
        <v>67</v>
      </c>
      <c r="C80" s="864"/>
      <c r="D80" s="865"/>
      <c r="E80" s="866"/>
      <c r="F80" s="820"/>
      <c r="G80" s="820"/>
      <c r="H80" s="820"/>
      <c r="I80" s="820"/>
      <c r="J80" s="820"/>
      <c r="K80" s="820"/>
      <c r="L80" s="820"/>
      <c r="M80" s="820"/>
      <c r="N80" s="867"/>
      <c r="O80" s="815"/>
    </row>
    <row r="81" spans="1:15" ht="15.75" x14ac:dyDescent="0.25">
      <c r="A81" s="863"/>
      <c r="B81" s="820"/>
      <c r="C81" s="864"/>
      <c r="D81" s="865"/>
      <c r="E81" s="866"/>
      <c r="F81" s="820"/>
      <c r="G81" s="820"/>
      <c r="H81" s="820"/>
      <c r="I81" s="820"/>
      <c r="J81" s="870"/>
      <c r="K81" s="870"/>
      <c r="L81" s="870"/>
      <c r="M81" s="820"/>
      <c r="N81" s="867"/>
      <c r="O81" s="815"/>
    </row>
    <row r="82" spans="1:15" ht="15.75" x14ac:dyDescent="0.25">
      <c r="A82" s="863"/>
      <c r="B82" s="820" t="s">
        <v>560</v>
      </c>
      <c r="C82" s="864" t="s">
        <v>1071</v>
      </c>
      <c r="D82" s="865"/>
      <c r="E82" s="866"/>
      <c r="F82" s="820" t="s">
        <v>1098</v>
      </c>
      <c r="G82" s="820"/>
      <c r="H82" s="820" t="s">
        <v>691</v>
      </c>
      <c r="I82" s="820"/>
      <c r="J82" s="871" t="s">
        <v>1099</v>
      </c>
      <c r="K82" s="871"/>
      <c r="L82" s="871"/>
      <c r="M82" s="820"/>
      <c r="N82" s="867"/>
      <c r="O82" s="815"/>
    </row>
    <row r="83" spans="1:15" ht="15.75" x14ac:dyDescent="0.25">
      <c r="A83" s="835"/>
      <c r="B83" s="837"/>
      <c r="C83" s="832" t="s">
        <v>1073</v>
      </c>
      <c r="D83" s="833"/>
      <c r="E83" s="834"/>
      <c r="F83" s="837" t="s">
        <v>1074</v>
      </c>
      <c r="G83" s="837"/>
      <c r="H83" s="837"/>
      <c r="I83" s="837"/>
      <c r="J83" s="837"/>
      <c r="K83" s="837" t="s">
        <v>1075</v>
      </c>
      <c r="L83" s="837"/>
      <c r="M83" s="837"/>
      <c r="N83" s="836"/>
      <c r="O83" s="815"/>
    </row>
    <row r="84" spans="1:15" x14ac:dyDescent="0.2">
      <c r="B84" s="816"/>
      <c r="C84" s="816"/>
      <c r="D84" s="816"/>
      <c r="E84" s="816"/>
      <c r="F84" s="816"/>
      <c r="G84" s="816"/>
      <c r="H84" s="816"/>
      <c r="I84" s="816"/>
      <c r="J84" s="816"/>
      <c r="K84" s="816"/>
      <c r="L84" s="816"/>
      <c r="M84" s="816"/>
      <c r="N84" s="816"/>
    </row>
    <row r="86" spans="1:15" ht="15.75" x14ac:dyDescent="0.25">
      <c r="A86" s="813" t="s">
        <v>0</v>
      </c>
      <c r="B86" s="813"/>
      <c r="C86" s="814"/>
      <c r="D86" s="813"/>
      <c r="E86" s="813"/>
      <c r="F86" s="813"/>
      <c r="G86" s="813"/>
      <c r="H86" s="813"/>
      <c r="I86" s="813"/>
      <c r="J86" s="813"/>
      <c r="K86" s="813"/>
      <c r="L86" s="813"/>
      <c r="M86" s="813"/>
      <c r="N86" s="813"/>
      <c r="O86" s="815"/>
    </row>
    <row r="87" spans="1:15" ht="15.75" x14ac:dyDescent="0.25">
      <c r="A87" s="1585" t="s">
        <v>4</v>
      </c>
      <c r="B87" s="1585"/>
      <c r="C87" s="1585"/>
      <c r="D87" s="1585"/>
      <c r="E87" s="1585"/>
      <c r="F87" s="1585"/>
      <c r="G87" s="1585"/>
      <c r="H87" s="1585"/>
      <c r="I87" s="1585"/>
      <c r="J87" s="1585"/>
      <c r="K87" s="1585"/>
      <c r="L87" s="1585"/>
      <c r="M87" s="1585"/>
      <c r="N87" s="1585"/>
      <c r="O87" s="1585"/>
    </row>
    <row r="88" spans="1:15" ht="15.75" x14ac:dyDescent="0.25">
      <c r="A88" s="1586" t="s">
        <v>1100</v>
      </c>
      <c r="B88" s="1586"/>
      <c r="C88" s="1586"/>
      <c r="D88" s="1586"/>
      <c r="E88" s="1586"/>
      <c r="F88" s="1586"/>
      <c r="G88" s="1586"/>
      <c r="H88" s="1586"/>
      <c r="I88" s="1586"/>
      <c r="J88" s="1586"/>
      <c r="K88" s="1586"/>
      <c r="L88" s="1586"/>
      <c r="M88" s="1586"/>
      <c r="N88" s="1586"/>
      <c r="O88" s="1586"/>
    </row>
    <row r="89" spans="1:15" ht="15.75" x14ac:dyDescent="0.25">
      <c r="A89" s="813"/>
      <c r="B89" s="813"/>
      <c r="C89" s="817"/>
      <c r="D89" s="818"/>
      <c r="E89" s="819"/>
      <c r="F89" s="820"/>
      <c r="G89" s="813"/>
      <c r="H89" s="813"/>
      <c r="I89" s="813"/>
      <c r="J89" s="813"/>
      <c r="K89" s="813"/>
      <c r="L89" s="813"/>
      <c r="M89" s="813"/>
      <c r="N89" s="813"/>
      <c r="O89" s="815"/>
    </row>
    <row r="90" spans="1:15" ht="15.75" x14ac:dyDescent="0.25">
      <c r="A90" s="821" t="s">
        <v>1049</v>
      </c>
      <c r="B90" s="821"/>
      <c r="C90" s="817" t="s">
        <v>1077</v>
      </c>
      <c r="D90" s="818"/>
      <c r="E90" s="819"/>
      <c r="F90" s="813"/>
      <c r="G90" s="813"/>
      <c r="H90" s="813"/>
      <c r="I90" s="813"/>
      <c r="J90" s="813"/>
      <c r="K90" s="813"/>
      <c r="L90" s="813"/>
      <c r="M90" s="813"/>
      <c r="N90" s="813"/>
      <c r="O90" s="815"/>
    </row>
    <row r="91" spans="1:15" ht="15.75" x14ac:dyDescent="0.25">
      <c r="A91" s="822" t="s">
        <v>564</v>
      </c>
      <c r="B91" s="823"/>
      <c r="C91" s="824"/>
      <c r="D91" s="825"/>
      <c r="E91" s="826"/>
      <c r="F91" s="827" t="s">
        <v>8</v>
      </c>
      <c r="G91" s="828"/>
      <c r="H91" s="828"/>
      <c r="I91" s="828"/>
      <c r="J91" s="829"/>
      <c r="K91" s="823" t="s">
        <v>1101</v>
      </c>
      <c r="L91" s="823"/>
      <c r="M91" s="823"/>
      <c r="N91" s="830"/>
      <c r="O91" s="815"/>
    </row>
    <row r="92" spans="1:15" ht="15.75" x14ac:dyDescent="0.25">
      <c r="A92" s="831" t="s">
        <v>1051</v>
      </c>
      <c r="B92" s="821" t="s">
        <v>1102</v>
      </c>
      <c r="C92" s="832" t="s">
        <v>1103</v>
      </c>
      <c r="D92" s="833"/>
      <c r="E92" s="834"/>
      <c r="F92" s="835" t="s">
        <v>11</v>
      </c>
      <c r="G92" s="835" t="s">
        <v>12</v>
      </c>
      <c r="H92" s="836"/>
      <c r="I92" s="827" t="s">
        <v>13</v>
      </c>
      <c r="J92" s="829"/>
      <c r="K92" s="837" t="s">
        <v>14</v>
      </c>
      <c r="L92" s="837"/>
      <c r="M92" s="837"/>
      <c r="N92" s="836"/>
      <c r="O92" s="815"/>
    </row>
    <row r="93" spans="1:15" ht="15.75" x14ac:dyDescent="0.25">
      <c r="A93" s="838"/>
      <c r="B93" s="822"/>
      <c r="C93" s="839"/>
      <c r="D93" s="840"/>
      <c r="E93" s="841"/>
      <c r="F93" s="822"/>
      <c r="G93" s="872" t="s">
        <v>15</v>
      </c>
      <c r="H93" s="873"/>
      <c r="I93" s="873"/>
      <c r="J93" s="873"/>
      <c r="K93" s="873"/>
      <c r="L93" s="873"/>
      <c r="M93" s="873"/>
      <c r="N93" s="874"/>
      <c r="O93" s="815"/>
    </row>
    <row r="94" spans="1:15" ht="15.75" x14ac:dyDescent="0.25">
      <c r="A94" s="842" t="s">
        <v>16</v>
      </c>
      <c r="B94" s="843" t="s">
        <v>17</v>
      </c>
      <c r="C94" s="844" t="s">
        <v>18</v>
      </c>
      <c r="D94" s="843" t="s">
        <v>19</v>
      </c>
      <c r="E94" s="868"/>
      <c r="F94" s="843" t="s">
        <v>20</v>
      </c>
      <c r="G94" s="1588" t="s">
        <v>21</v>
      </c>
      <c r="H94" s="1590"/>
      <c r="I94" s="1588" t="s">
        <v>22</v>
      </c>
      <c r="J94" s="1589"/>
      <c r="K94" s="1589" t="s">
        <v>23</v>
      </c>
      <c r="L94" s="1590"/>
      <c r="M94" s="1588" t="s">
        <v>24</v>
      </c>
      <c r="N94" s="1589"/>
      <c r="O94" s="815"/>
    </row>
    <row r="95" spans="1:15" ht="15.75" x14ac:dyDescent="0.25">
      <c r="A95" s="845"/>
      <c r="B95" s="835"/>
      <c r="C95" s="846"/>
      <c r="D95" s="847"/>
      <c r="E95" s="848"/>
      <c r="F95" s="835"/>
      <c r="G95" s="849" t="s">
        <v>25</v>
      </c>
      <c r="H95" s="850" t="s">
        <v>26</v>
      </c>
      <c r="I95" s="850" t="s">
        <v>25</v>
      </c>
      <c r="J95" s="850" t="s">
        <v>27</v>
      </c>
      <c r="K95" s="849" t="s">
        <v>25</v>
      </c>
      <c r="L95" s="851" t="s">
        <v>27</v>
      </c>
      <c r="M95" s="849" t="s">
        <v>25</v>
      </c>
      <c r="N95" s="849" t="s">
        <v>26</v>
      </c>
      <c r="O95" s="815"/>
    </row>
    <row r="96" spans="1:15" ht="15.75" x14ac:dyDescent="0.25">
      <c r="A96" s="850">
        <v>42</v>
      </c>
      <c r="B96" s="875" t="s">
        <v>1104</v>
      </c>
      <c r="C96" s="853" t="s">
        <v>1105</v>
      </c>
      <c r="D96" s="854">
        <v>5</v>
      </c>
      <c r="E96" s="855" t="s">
        <v>318</v>
      </c>
      <c r="F96" s="856" t="s">
        <v>1106</v>
      </c>
      <c r="G96" s="850"/>
      <c r="H96" s="860"/>
      <c r="I96" s="850">
        <v>5</v>
      </c>
      <c r="J96" s="857">
        <v>9500</v>
      </c>
      <c r="K96" s="850"/>
      <c r="L96" s="857"/>
      <c r="M96" s="850"/>
      <c r="N96" s="857"/>
      <c r="O96" s="815"/>
    </row>
    <row r="97" spans="1:15" ht="15.75" x14ac:dyDescent="0.25">
      <c r="A97" s="850">
        <v>43</v>
      </c>
      <c r="B97" s="852" t="s">
        <v>1107</v>
      </c>
      <c r="C97" s="853">
        <v>170</v>
      </c>
      <c r="D97" s="854">
        <v>3</v>
      </c>
      <c r="E97" s="855" t="s">
        <v>158</v>
      </c>
      <c r="F97" s="856">
        <v>510</v>
      </c>
      <c r="G97" s="850"/>
      <c r="H97" s="856"/>
      <c r="I97" s="850">
        <v>3</v>
      </c>
      <c r="J97" s="857">
        <v>510</v>
      </c>
      <c r="K97" s="850"/>
      <c r="L97" s="857"/>
      <c r="M97" s="850"/>
      <c r="N97" s="861"/>
      <c r="O97" s="815"/>
    </row>
    <row r="98" spans="1:15" ht="15.75" x14ac:dyDescent="0.25">
      <c r="A98" s="850">
        <v>44</v>
      </c>
      <c r="B98" s="852" t="s">
        <v>1108</v>
      </c>
      <c r="C98" s="853">
        <v>45</v>
      </c>
      <c r="D98" s="854">
        <v>2</v>
      </c>
      <c r="E98" s="855" t="s">
        <v>158</v>
      </c>
      <c r="F98" s="856">
        <v>90</v>
      </c>
      <c r="G98" s="850"/>
      <c r="H98" s="856"/>
      <c r="I98" s="850">
        <v>2</v>
      </c>
      <c r="J98" s="857">
        <v>90</v>
      </c>
      <c r="K98" s="850"/>
      <c r="L98" s="857"/>
      <c r="M98" s="850"/>
      <c r="N98" s="857"/>
      <c r="O98" s="815"/>
    </row>
    <row r="99" spans="1:15" ht="15.75" x14ac:dyDescent="0.25">
      <c r="A99" s="850">
        <v>45</v>
      </c>
      <c r="B99" s="852" t="s">
        <v>1109</v>
      </c>
      <c r="C99" s="859">
        <v>6000</v>
      </c>
      <c r="D99" s="854">
        <v>10</v>
      </c>
      <c r="E99" s="855" t="s">
        <v>158</v>
      </c>
      <c r="F99" s="856">
        <v>60000</v>
      </c>
      <c r="G99" s="850"/>
      <c r="H99" s="856"/>
      <c r="I99" s="850"/>
      <c r="J99" s="857"/>
      <c r="K99" s="850">
        <v>10</v>
      </c>
      <c r="L99" s="857">
        <v>60000</v>
      </c>
      <c r="M99" s="850"/>
      <c r="N99" s="857"/>
      <c r="O99" s="815"/>
    </row>
    <row r="100" spans="1:15" ht="15.75" x14ac:dyDescent="0.25">
      <c r="A100" s="850">
        <v>46</v>
      </c>
      <c r="B100" s="852" t="s">
        <v>1110</v>
      </c>
      <c r="C100" s="859">
        <v>2500</v>
      </c>
      <c r="D100" s="854">
        <v>10</v>
      </c>
      <c r="E100" s="855" t="s">
        <v>158</v>
      </c>
      <c r="F100" s="856">
        <v>25000</v>
      </c>
      <c r="G100" s="850"/>
      <c r="H100" s="856"/>
      <c r="I100" s="850"/>
      <c r="J100" s="857"/>
      <c r="K100" s="850">
        <v>10</v>
      </c>
      <c r="L100" s="857">
        <v>25000</v>
      </c>
      <c r="M100" s="850"/>
      <c r="N100" s="861"/>
      <c r="O100" s="815"/>
    </row>
    <row r="101" spans="1:15" ht="15.75" x14ac:dyDescent="0.25">
      <c r="A101" s="850">
        <v>48</v>
      </c>
      <c r="B101" s="852" t="s">
        <v>1111</v>
      </c>
      <c r="C101" s="853">
        <v>2500</v>
      </c>
      <c r="D101" s="854">
        <v>20</v>
      </c>
      <c r="E101" s="855" t="s">
        <v>158</v>
      </c>
      <c r="F101" s="856">
        <v>50000</v>
      </c>
      <c r="G101" s="850"/>
      <c r="H101" s="856"/>
      <c r="I101" s="850"/>
      <c r="J101" s="857"/>
      <c r="K101" s="850">
        <v>20</v>
      </c>
      <c r="L101" s="857">
        <v>50000</v>
      </c>
      <c r="M101" s="850"/>
      <c r="N101" s="857"/>
      <c r="O101" s="815"/>
    </row>
    <row r="102" spans="1:15" ht="15.75" x14ac:dyDescent="0.25">
      <c r="A102" s="850">
        <v>50</v>
      </c>
      <c r="B102" s="852" t="s">
        <v>794</v>
      </c>
      <c r="C102" s="853">
        <v>15000</v>
      </c>
      <c r="D102" s="854">
        <v>1</v>
      </c>
      <c r="E102" s="855" t="s">
        <v>39</v>
      </c>
      <c r="F102" s="856">
        <v>15000</v>
      </c>
      <c r="G102" s="850"/>
      <c r="H102" s="856"/>
      <c r="I102" s="850">
        <v>1</v>
      </c>
      <c r="J102" s="857">
        <v>15000</v>
      </c>
      <c r="K102" s="850"/>
      <c r="L102" s="857"/>
      <c r="M102" s="850"/>
      <c r="N102" s="857"/>
      <c r="O102" s="815"/>
    </row>
    <row r="103" spans="1:15" ht="15.75" x14ac:dyDescent="0.25">
      <c r="A103" s="850">
        <v>51</v>
      </c>
      <c r="B103" s="852" t="s">
        <v>1112</v>
      </c>
      <c r="C103" s="853">
        <v>6000</v>
      </c>
      <c r="D103" s="854">
        <v>1</v>
      </c>
      <c r="E103" s="855" t="s">
        <v>158</v>
      </c>
      <c r="F103" s="856">
        <v>6000</v>
      </c>
      <c r="G103" s="850"/>
      <c r="H103" s="857"/>
      <c r="I103" s="850"/>
      <c r="J103" s="857"/>
      <c r="K103" s="850">
        <v>1</v>
      </c>
      <c r="L103" s="857">
        <v>6000</v>
      </c>
      <c r="M103" s="850"/>
      <c r="N103" s="857"/>
      <c r="O103" s="815"/>
    </row>
    <row r="104" spans="1:15" ht="15.75" x14ac:dyDescent="0.25">
      <c r="A104" s="850">
        <v>52</v>
      </c>
      <c r="B104" s="852" t="s">
        <v>1113</v>
      </c>
      <c r="C104" s="853">
        <v>2500</v>
      </c>
      <c r="D104" s="854">
        <v>1</v>
      </c>
      <c r="E104" s="855" t="s">
        <v>158</v>
      </c>
      <c r="F104" s="856">
        <v>2500</v>
      </c>
      <c r="G104" s="850"/>
      <c r="H104" s="857"/>
      <c r="I104" s="850"/>
      <c r="J104" s="857"/>
      <c r="K104" s="850">
        <v>1</v>
      </c>
      <c r="L104" s="857">
        <v>2500</v>
      </c>
      <c r="M104" s="850"/>
      <c r="N104" s="857"/>
      <c r="O104" s="815"/>
    </row>
    <row r="105" spans="1:15" ht="15.75" x14ac:dyDescent="0.25">
      <c r="A105" s="850">
        <v>53</v>
      </c>
      <c r="B105" s="852" t="s">
        <v>1114</v>
      </c>
      <c r="C105" s="853">
        <v>6000</v>
      </c>
      <c r="D105" s="854">
        <v>2</v>
      </c>
      <c r="E105" s="855" t="s">
        <v>158</v>
      </c>
      <c r="F105" s="856">
        <v>12000</v>
      </c>
      <c r="G105" s="850"/>
      <c r="H105" s="857"/>
      <c r="I105" s="850"/>
      <c r="J105" s="857"/>
      <c r="K105" s="850">
        <v>1</v>
      </c>
      <c r="L105" s="857">
        <v>12000</v>
      </c>
      <c r="M105" s="850"/>
      <c r="N105" s="857"/>
      <c r="O105" s="815"/>
    </row>
    <row r="106" spans="1:15" ht="15.75" x14ac:dyDescent="0.25">
      <c r="A106" s="850">
        <v>54</v>
      </c>
      <c r="B106" s="852" t="s">
        <v>1115</v>
      </c>
      <c r="C106" s="853">
        <v>2500</v>
      </c>
      <c r="D106" s="854">
        <v>1</v>
      </c>
      <c r="E106" s="855" t="s">
        <v>158</v>
      </c>
      <c r="F106" s="856">
        <v>2500</v>
      </c>
      <c r="G106" s="850"/>
      <c r="H106" s="857"/>
      <c r="I106" s="850"/>
      <c r="J106" s="857"/>
      <c r="K106" s="850">
        <v>1</v>
      </c>
      <c r="L106" s="857">
        <v>2500</v>
      </c>
      <c r="M106" s="850"/>
      <c r="N106" s="861"/>
      <c r="O106" s="815"/>
    </row>
    <row r="107" spans="1:15" ht="15.75" x14ac:dyDescent="0.25">
      <c r="A107" s="850">
        <v>55</v>
      </c>
      <c r="B107" s="852" t="s">
        <v>1116</v>
      </c>
      <c r="C107" s="853">
        <v>600</v>
      </c>
      <c r="D107" s="854">
        <v>6</v>
      </c>
      <c r="E107" s="855" t="s">
        <v>163</v>
      </c>
      <c r="F107" s="856">
        <v>3600</v>
      </c>
      <c r="G107" s="850"/>
      <c r="H107" s="857"/>
      <c r="I107" s="850">
        <v>4</v>
      </c>
      <c r="J107" s="857">
        <v>2400</v>
      </c>
      <c r="K107" s="850"/>
      <c r="L107" s="857"/>
      <c r="M107" s="850">
        <v>2</v>
      </c>
      <c r="N107" s="861">
        <v>1200</v>
      </c>
      <c r="O107" s="815"/>
    </row>
    <row r="108" spans="1:15" ht="15.75" x14ac:dyDescent="0.25">
      <c r="A108" s="850">
        <v>56</v>
      </c>
      <c r="B108" s="852" t="s">
        <v>1117</v>
      </c>
      <c r="C108" s="853">
        <v>600</v>
      </c>
      <c r="D108" s="854">
        <v>2</v>
      </c>
      <c r="E108" s="855" t="s">
        <v>163</v>
      </c>
      <c r="F108" s="856">
        <v>1200</v>
      </c>
      <c r="G108" s="850"/>
      <c r="H108" s="857"/>
      <c r="I108" s="850">
        <v>2</v>
      </c>
      <c r="J108" s="857">
        <v>1200</v>
      </c>
      <c r="K108" s="850"/>
      <c r="L108" s="857"/>
      <c r="M108" s="850"/>
      <c r="N108" s="857"/>
      <c r="O108" s="815"/>
    </row>
    <row r="109" spans="1:15" ht="15.75" x14ac:dyDescent="0.25">
      <c r="A109" s="850">
        <v>57</v>
      </c>
      <c r="B109" s="852" t="s">
        <v>1118</v>
      </c>
      <c r="C109" s="853">
        <v>600</v>
      </c>
      <c r="D109" s="854">
        <v>2</v>
      </c>
      <c r="E109" s="855" t="s">
        <v>163</v>
      </c>
      <c r="F109" s="856">
        <v>1200</v>
      </c>
      <c r="G109" s="850"/>
      <c r="H109" s="857"/>
      <c r="I109" s="850">
        <v>2</v>
      </c>
      <c r="J109" s="857">
        <v>1200</v>
      </c>
      <c r="K109" s="850"/>
      <c r="L109" s="857"/>
      <c r="M109" s="850"/>
      <c r="N109" s="857"/>
      <c r="O109" s="815"/>
    </row>
    <row r="110" spans="1:15" ht="15.75" x14ac:dyDescent="0.25">
      <c r="A110" s="850">
        <v>58</v>
      </c>
      <c r="B110" s="852" t="s">
        <v>1119</v>
      </c>
      <c r="C110" s="853">
        <v>600</v>
      </c>
      <c r="D110" s="854">
        <v>2</v>
      </c>
      <c r="E110" s="855" t="s">
        <v>163</v>
      </c>
      <c r="F110" s="856">
        <v>1200</v>
      </c>
      <c r="G110" s="850"/>
      <c r="H110" s="856"/>
      <c r="I110" s="850">
        <v>2</v>
      </c>
      <c r="J110" s="857">
        <v>1200</v>
      </c>
      <c r="K110" s="850"/>
      <c r="L110" s="857"/>
      <c r="M110" s="850"/>
      <c r="N110" s="857"/>
      <c r="O110" s="815"/>
    </row>
    <row r="111" spans="1:15" ht="15.75" x14ac:dyDescent="0.25">
      <c r="A111" s="850">
        <v>59</v>
      </c>
      <c r="B111" s="852" t="s">
        <v>308</v>
      </c>
      <c r="C111" s="853">
        <v>110</v>
      </c>
      <c r="D111" s="854">
        <v>1</v>
      </c>
      <c r="E111" s="855" t="s">
        <v>163</v>
      </c>
      <c r="F111" s="856">
        <v>110</v>
      </c>
      <c r="G111" s="850"/>
      <c r="H111" s="857"/>
      <c r="I111" s="850">
        <v>1</v>
      </c>
      <c r="J111" s="857">
        <v>110</v>
      </c>
      <c r="K111" s="850"/>
      <c r="L111" s="857"/>
      <c r="M111" s="850"/>
      <c r="N111" s="857"/>
      <c r="O111" s="815"/>
    </row>
    <row r="112" spans="1:15" ht="15.75" x14ac:dyDescent="0.25">
      <c r="A112" s="850">
        <v>60</v>
      </c>
      <c r="B112" s="852" t="s">
        <v>1120</v>
      </c>
      <c r="C112" s="853">
        <v>250</v>
      </c>
      <c r="D112" s="854">
        <v>4</v>
      </c>
      <c r="E112" s="855" t="s">
        <v>163</v>
      </c>
      <c r="F112" s="856">
        <v>1000</v>
      </c>
      <c r="G112" s="850">
        <v>1</v>
      </c>
      <c r="H112" s="856">
        <v>250</v>
      </c>
      <c r="I112" s="850">
        <v>1</v>
      </c>
      <c r="J112" s="857">
        <v>250</v>
      </c>
      <c r="K112" s="850">
        <v>1</v>
      </c>
      <c r="L112" s="857">
        <v>250</v>
      </c>
      <c r="M112" s="850">
        <v>1</v>
      </c>
      <c r="N112" s="861">
        <v>250</v>
      </c>
      <c r="O112" s="815"/>
    </row>
    <row r="113" spans="1:15" ht="15.75" x14ac:dyDescent="0.25">
      <c r="A113" s="850">
        <v>61</v>
      </c>
      <c r="B113" s="852" t="s">
        <v>1121</v>
      </c>
      <c r="C113" s="853">
        <v>50</v>
      </c>
      <c r="D113" s="854">
        <v>4</v>
      </c>
      <c r="E113" s="855" t="s">
        <v>158</v>
      </c>
      <c r="F113" s="856">
        <v>200</v>
      </c>
      <c r="G113" s="850">
        <v>1</v>
      </c>
      <c r="H113" s="857">
        <v>50</v>
      </c>
      <c r="I113" s="850">
        <v>1</v>
      </c>
      <c r="J113" s="857">
        <v>50</v>
      </c>
      <c r="K113" s="850">
        <v>1</v>
      </c>
      <c r="L113" s="857">
        <v>50</v>
      </c>
      <c r="M113" s="850">
        <v>1</v>
      </c>
      <c r="N113" s="857">
        <v>50</v>
      </c>
      <c r="O113" s="815"/>
    </row>
    <row r="114" spans="1:15" ht="15.75" x14ac:dyDescent="0.25">
      <c r="A114" s="850">
        <v>62</v>
      </c>
      <c r="B114" s="852" t="s">
        <v>1122</v>
      </c>
      <c r="C114" s="859">
        <v>1200</v>
      </c>
      <c r="D114" s="854">
        <v>1</v>
      </c>
      <c r="E114" s="855" t="s">
        <v>39</v>
      </c>
      <c r="F114" s="856">
        <v>1200</v>
      </c>
      <c r="G114" s="850">
        <v>1</v>
      </c>
      <c r="H114" s="857">
        <v>1200</v>
      </c>
      <c r="K114" s="850"/>
      <c r="L114" s="857"/>
      <c r="M114" s="850"/>
      <c r="N114" s="857"/>
      <c r="O114" s="815"/>
    </row>
    <row r="115" spans="1:15" ht="15.75" x14ac:dyDescent="0.25">
      <c r="A115" s="850"/>
      <c r="B115" s="852" t="s">
        <v>66</v>
      </c>
      <c r="C115" s="859"/>
      <c r="D115" s="854"/>
      <c r="E115" s="855"/>
      <c r="F115" s="856">
        <f>SUM(F97:F114)</f>
        <v>183310</v>
      </c>
      <c r="G115" s="850"/>
      <c r="H115" s="856">
        <f>SUM(H112:H114)</f>
        <v>1500</v>
      </c>
      <c r="I115" s="850"/>
      <c r="J115" s="857">
        <f>SUM(J96:J114)</f>
        <v>31510</v>
      </c>
      <c r="K115" s="850"/>
      <c r="L115" s="861">
        <f>SUM(L99:L114)</f>
        <v>158300</v>
      </c>
      <c r="M115" s="850"/>
      <c r="N115" s="861">
        <f>SUM(N102:N114)</f>
        <v>1500</v>
      </c>
      <c r="O115" s="815"/>
    </row>
    <row r="116" spans="1:15" ht="15.75" x14ac:dyDescent="0.25">
      <c r="A116" s="822"/>
      <c r="B116" s="823"/>
      <c r="C116" s="824"/>
      <c r="D116" s="825"/>
      <c r="E116" s="826"/>
      <c r="F116" s="862"/>
      <c r="G116" s="820"/>
      <c r="H116" s="823"/>
      <c r="I116" s="823"/>
      <c r="J116" s="823"/>
      <c r="K116" s="823"/>
      <c r="L116" s="823"/>
      <c r="M116" s="823"/>
      <c r="N116" s="830"/>
      <c r="O116" s="815"/>
    </row>
    <row r="117" spans="1:15" ht="15.75" x14ac:dyDescent="0.25">
      <c r="A117" s="863"/>
      <c r="B117" s="820" t="s">
        <v>67</v>
      </c>
      <c r="C117" s="864"/>
      <c r="D117" s="865"/>
      <c r="E117" s="866"/>
      <c r="F117" s="820"/>
      <c r="G117" s="820"/>
      <c r="H117" s="820"/>
      <c r="I117" s="820"/>
      <c r="J117" s="820"/>
      <c r="K117" s="820"/>
      <c r="L117" s="820"/>
      <c r="M117" s="820"/>
      <c r="N117" s="867"/>
      <c r="O117" s="815"/>
    </row>
    <row r="118" spans="1:15" ht="15.75" x14ac:dyDescent="0.25">
      <c r="A118" s="863"/>
      <c r="B118" s="820"/>
      <c r="C118" s="864"/>
      <c r="D118" s="865"/>
      <c r="E118" s="866"/>
      <c r="F118" s="820"/>
      <c r="G118" s="820"/>
      <c r="H118" s="820"/>
      <c r="I118" s="820"/>
      <c r="J118" s="876"/>
      <c r="K118" s="876"/>
      <c r="L118" s="876"/>
      <c r="M118" s="820"/>
      <c r="N118" s="867"/>
      <c r="O118" s="815"/>
    </row>
    <row r="119" spans="1:15" ht="15.75" x14ac:dyDescent="0.25">
      <c r="A119" s="863"/>
      <c r="B119" s="820" t="s">
        <v>560</v>
      </c>
      <c r="C119" s="864" t="s">
        <v>1071</v>
      </c>
      <c r="D119" s="865"/>
      <c r="E119" s="866"/>
      <c r="F119" s="820" t="s">
        <v>1098</v>
      </c>
      <c r="G119" s="820"/>
      <c r="H119" s="820" t="s">
        <v>691</v>
      </c>
      <c r="I119" s="820" t="s">
        <v>1123</v>
      </c>
      <c r="J119" s="871"/>
      <c r="K119" s="871"/>
      <c r="L119" s="871"/>
      <c r="M119" s="820"/>
      <c r="N119" s="867"/>
      <c r="O119" s="815"/>
    </row>
    <row r="120" spans="1:15" ht="15.75" x14ac:dyDescent="0.25">
      <c r="A120" s="835"/>
      <c r="B120" s="837"/>
      <c r="C120" s="832" t="s">
        <v>1073</v>
      </c>
      <c r="D120" s="833"/>
      <c r="E120" s="834"/>
      <c r="F120" s="837" t="s">
        <v>1074</v>
      </c>
      <c r="G120" s="837"/>
      <c r="H120" s="837"/>
      <c r="I120" s="837"/>
      <c r="J120" s="837"/>
      <c r="K120" s="837" t="s">
        <v>1075</v>
      </c>
      <c r="L120" s="837"/>
      <c r="M120" s="837"/>
      <c r="N120" s="836"/>
      <c r="O120" s="815"/>
    </row>
    <row r="124" spans="1:15" ht="15.75" x14ac:dyDescent="0.25">
      <c r="A124" s="813" t="s">
        <v>0</v>
      </c>
      <c r="B124" s="813"/>
      <c r="C124" s="814"/>
      <c r="D124" s="813"/>
      <c r="E124" s="813"/>
      <c r="F124" s="813"/>
      <c r="G124" s="813"/>
      <c r="H124" s="813"/>
      <c r="I124" s="813"/>
      <c r="J124" s="813"/>
      <c r="K124" s="813"/>
      <c r="L124" s="813"/>
      <c r="M124" s="813"/>
      <c r="N124" s="813"/>
      <c r="O124" s="815"/>
    </row>
    <row r="125" spans="1:15" ht="15.75" x14ac:dyDescent="0.25">
      <c r="A125" s="1585" t="s">
        <v>4</v>
      </c>
      <c r="B125" s="1585"/>
      <c r="C125" s="1585"/>
      <c r="D125" s="1585"/>
      <c r="E125" s="1585"/>
      <c r="F125" s="1585"/>
      <c r="G125" s="1585"/>
      <c r="H125" s="1585"/>
      <c r="I125" s="1585"/>
      <c r="J125" s="1585"/>
      <c r="K125" s="1585"/>
      <c r="L125" s="1585"/>
      <c r="M125" s="1585"/>
      <c r="N125" s="1585"/>
      <c r="O125" s="1585"/>
    </row>
    <row r="126" spans="1:15" ht="15.75" x14ac:dyDescent="0.25">
      <c r="A126" s="1586" t="s">
        <v>1124</v>
      </c>
      <c r="B126" s="1586"/>
      <c r="C126" s="1586"/>
      <c r="D126" s="1586"/>
      <c r="E126" s="1586"/>
      <c r="F126" s="1586"/>
      <c r="G126" s="1586"/>
      <c r="H126" s="1586"/>
      <c r="I126" s="1586"/>
      <c r="J126" s="1586"/>
      <c r="K126" s="1586"/>
      <c r="L126" s="1586"/>
      <c r="M126" s="1586"/>
      <c r="N126" s="1586"/>
      <c r="O126" s="1586"/>
    </row>
    <row r="127" spans="1:15" ht="15.75" x14ac:dyDescent="0.25">
      <c r="A127" s="813"/>
      <c r="B127" s="813"/>
      <c r="C127" s="817"/>
      <c r="D127" s="818"/>
      <c r="E127" s="819"/>
      <c r="F127" s="820"/>
      <c r="G127" s="813"/>
      <c r="H127" s="813"/>
      <c r="I127" s="813"/>
      <c r="J127" s="813"/>
      <c r="K127" s="813"/>
      <c r="L127" s="813"/>
      <c r="M127" s="813"/>
      <c r="N127" s="813"/>
      <c r="O127" s="815"/>
    </row>
    <row r="128" spans="1:15" ht="15.75" x14ac:dyDescent="0.25">
      <c r="A128" s="821" t="s">
        <v>1049</v>
      </c>
      <c r="B128" s="821"/>
      <c r="C128" s="817" t="s">
        <v>1077</v>
      </c>
      <c r="D128" s="818"/>
      <c r="E128" s="819"/>
      <c r="F128" s="813"/>
      <c r="G128" s="813"/>
      <c r="H128" s="813"/>
      <c r="I128" s="813"/>
      <c r="J128" s="813"/>
      <c r="K128" s="813"/>
      <c r="L128" s="813"/>
      <c r="M128" s="813"/>
      <c r="N128" s="813"/>
      <c r="O128" s="815"/>
    </row>
    <row r="129" spans="1:15" ht="15.75" x14ac:dyDescent="0.25">
      <c r="A129" s="822" t="s">
        <v>564</v>
      </c>
      <c r="B129" s="823"/>
      <c r="C129" s="824"/>
      <c r="D129" s="825"/>
      <c r="E129" s="826"/>
      <c r="F129" s="827" t="s">
        <v>8</v>
      </c>
      <c r="G129" s="828"/>
      <c r="H129" s="828"/>
      <c r="I129" s="828"/>
      <c r="J129" s="829"/>
      <c r="K129" s="823" t="s">
        <v>1125</v>
      </c>
      <c r="L129" s="823"/>
      <c r="M129" s="823"/>
      <c r="N129" s="830"/>
      <c r="O129" s="815"/>
    </row>
    <row r="130" spans="1:15" ht="15.75" x14ac:dyDescent="0.25">
      <c r="A130" s="831" t="s">
        <v>1051</v>
      </c>
      <c r="B130" s="821" t="s">
        <v>1126</v>
      </c>
      <c r="C130" s="832"/>
      <c r="D130" s="833"/>
      <c r="E130" s="834"/>
      <c r="F130" s="835" t="s">
        <v>11</v>
      </c>
      <c r="G130" s="835" t="s">
        <v>12</v>
      </c>
      <c r="H130" s="836"/>
      <c r="I130" s="827" t="s">
        <v>13</v>
      </c>
      <c r="J130" s="829"/>
      <c r="K130" s="837" t="s">
        <v>14</v>
      </c>
      <c r="L130" s="837"/>
      <c r="M130" s="837"/>
      <c r="N130" s="836"/>
      <c r="O130" s="815"/>
    </row>
    <row r="131" spans="1:15" ht="15.75" x14ac:dyDescent="0.25">
      <c r="A131" s="838"/>
      <c r="B131" s="822"/>
      <c r="C131" s="839"/>
      <c r="D131" s="840"/>
      <c r="E131" s="841"/>
      <c r="F131" s="822"/>
      <c r="G131" s="872" t="s">
        <v>15</v>
      </c>
      <c r="H131" s="873"/>
      <c r="I131" s="873"/>
      <c r="J131" s="873"/>
      <c r="K131" s="873"/>
      <c r="L131" s="873"/>
      <c r="M131" s="873"/>
      <c r="N131" s="874"/>
      <c r="O131" s="815"/>
    </row>
    <row r="132" spans="1:15" ht="15.75" x14ac:dyDescent="0.25">
      <c r="A132" s="842" t="s">
        <v>16</v>
      </c>
      <c r="B132" s="843" t="s">
        <v>17</v>
      </c>
      <c r="C132" s="844" t="s">
        <v>18</v>
      </c>
      <c r="D132" s="843" t="s">
        <v>19</v>
      </c>
      <c r="E132" s="868"/>
      <c r="F132" s="843" t="s">
        <v>20</v>
      </c>
      <c r="G132" s="1588" t="s">
        <v>21</v>
      </c>
      <c r="H132" s="1590"/>
      <c r="I132" s="1588" t="s">
        <v>22</v>
      </c>
      <c r="J132" s="1589"/>
      <c r="K132" s="1589" t="s">
        <v>23</v>
      </c>
      <c r="L132" s="1589"/>
      <c r="M132" s="1589" t="s">
        <v>24</v>
      </c>
      <c r="N132" s="1589"/>
      <c r="O132" s="815"/>
    </row>
    <row r="133" spans="1:15" ht="15.75" x14ac:dyDescent="0.25">
      <c r="A133" s="845"/>
      <c r="B133" s="835"/>
      <c r="C133" s="846"/>
      <c r="D133" s="847"/>
      <c r="E133" s="848"/>
      <c r="F133" s="835"/>
      <c r="G133" s="849" t="s">
        <v>25</v>
      </c>
      <c r="H133" s="850" t="s">
        <v>26</v>
      </c>
      <c r="I133" s="850" t="s">
        <v>25</v>
      </c>
      <c r="J133" s="850" t="s">
        <v>27</v>
      </c>
      <c r="K133" s="849" t="s">
        <v>25</v>
      </c>
      <c r="L133" s="851" t="s">
        <v>27</v>
      </c>
      <c r="M133" s="849" t="s">
        <v>25</v>
      </c>
      <c r="N133" s="849" t="s">
        <v>26</v>
      </c>
      <c r="O133" s="815"/>
    </row>
    <row r="134" spans="1:15" ht="15.75" x14ac:dyDescent="0.25">
      <c r="A134" s="850">
        <v>64</v>
      </c>
      <c r="B134" s="852" t="s">
        <v>1127</v>
      </c>
      <c r="C134" s="853">
        <v>6</v>
      </c>
      <c r="D134" s="854">
        <v>1</v>
      </c>
      <c r="E134" s="855" t="s">
        <v>1059</v>
      </c>
      <c r="F134" s="856">
        <v>72</v>
      </c>
      <c r="G134" s="850"/>
      <c r="H134" s="856"/>
      <c r="I134" s="850">
        <v>1</v>
      </c>
      <c r="J134" s="857">
        <v>72</v>
      </c>
      <c r="K134" s="850"/>
      <c r="L134" s="857"/>
      <c r="M134" s="850"/>
      <c r="N134" s="861"/>
      <c r="O134" s="815"/>
    </row>
    <row r="135" spans="1:15" ht="15.75" x14ac:dyDescent="0.25">
      <c r="A135" s="850">
        <v>67</v>
      </c>
      <c r="B135" s="852" t="s">
        <v>280</v>
      </c>
      <c r="C135" s="859">
        <v>1000</v>
      </c>
      <c r="D135" s="854">
        <v>2</v>
      </c>
      <c r="E135" s="855" t="s">
        <v>205</v>
      </c>
      <c r="F135" s="856">
        <v>2000</v>
      </c>
      <c r="G135" s="850">
        <v>1</v>
      </c>
      <c r="H135" s="856">
        <v>1000</v>
      </c>
      <c r="I135" s="850"/>
      <c r="J135" s="857"/>
      <c r="K135" s="850"/>
      <c r="L135" s="856"/>
      <c r="M135" s="850">
        <v>1</v>
      </c>
      <c r="N135" s="861">
        <v>1000</v>
      </c>
      <c r="O135" s="815"/>
    </row>
    <row r="136" spans="1:15" ht="15.75" x14ac:dyDescent="0.25">
      <c r="A136" s="850">
        <v>68</v>
      </c>
      <c r="B136" s="852" t="s">
        <v>1128</v>
      </c>
      <c r="C136" s="853">
        <v>500</v>
      </c>
      <c r="D136" s="854">
        <v>4</v>
      </c>
      <c r="E136" s="855" t="s">
        <v>205</v>
      </c>
      <c r="F136" s="856">
        <v>2000</v>
      </c>
      <c r="G136" s="850">
        <v>2</v>
      </c>
      <c r="H136" s="860">
        <v>1000</v>
      </c>
      <c r="I136" s="850"/>
      <c r="J136" s="857"/>
      <c r="K136" s="850">
        <v>2</v>
      </c>
      <c r="L136" s="856">
        <v>1000</v>
      </c>
      <c r="M136" s="850"/>
      <c r="N136" s="857"/>
      <c r="O136" s="815"/>
    </row>
    <row r="137" spans="1:15" ht="15.75" x14ac:dyDescent="0.25">
      <c r="A137" s="850">
        <v>69</v>
      </c>
      <c r="B137" s="877" t="s">
        <v>787</v>
      </c>
      <c r="C137" s="853">
        <v>9000</v>
      </c>
      <c r="D137" s="854">
        <v>1</v>
      </c>
      <c r="E137" s="855" t="s">
        <v>100</v>
      </c>
      <c r="F137" s="856">
        <v>9000</v>
      </c>
      <c r="G137" s="850">
        <v>1</v>
      </c>
      <c r="H137" s="856">
        <v>9000</v>
      </c>
      <c r="I137" s="850"/>
      <c r="J137" s="857"/>
      <c r="K137" s="850"/>
      <c r="L137" s="856"/>
      <c r="M137" s="850"/>
      <c r="N137" s="857"/>
      <c r="O137" s="815"/>
    </row>
    <row r="138" spans="1:15" ht="15.75" x14ac:dyDescent="0.25">
      <c r="A138" s="850">
        <v>70</v>
      </c>
      <c r="B138" s="852" t="s">
        <v>1129</v>
      </c>
      <c r="C138" s="853">
        <v>600</v>
      </c>
      <c r="D138" s="854">
        <v>6</v>
      </c>
      <c r="E138" s="855" t="s">
        <v>205</v>
      </c>
      <c r="F138" s="856">
        <v>3600</v>
      </c>
      <c r="G138" s="850">
        <v>6</v>
      </c>
      <c r="H138" s="856">
        <v>3600</v>
      </c>
      <c r="I138" s="850"/>
      <c r="J138" s="857"/>
      <c r="K138" s="850"/>
      <c r="L138" s="856"/>
      <c r="M138" s="850"/>
      <c r="N138" s="857"/>
      <c r="O138" s="815"/>
    </row>
    <row r="139" spans="1:15" ht="15.75" x14ac:dyDescent="0.25">
      <c r="A139" s="850">
        <v>71</v>
      </c>
      <c r="B139" s="852" t="s">
        <v>729</v>
      </c>
      <c r="C139" s="853">
        <v>50</v>
      </c>
      <c r="D139" s="854">
        <v>2</v>
      </c>
      <c r="E139" s="855" t="s">
        <v>205</v>
      </c>
      <c r="F139" s="856">
        <v>100</v>
      </c>
      <c r="G139" s="850">
        <v>2</v>
      </c>
      <c r="H139" s="856">
        <v>100</v>
      </c>
      <c r="I139" s="850"/>
      <c r="J139" s="857"/>
      <c r="K139" s="850"/>
      <c r="L139" s="857"/>
      <c r="M139" s="850"/>
      <c r="N139" s="857"/>
      <c r="O139" s="815"/>
    </row>
    <row r="140" spans="1:15" ht="15.75" x14ac:dyDescent="0.25">
      <c r="A140" s="850">
        <v>72</v>
      </c>
      <c r="B140" s="852" t="s">
        <v>316</v>
      </c>
      <c r="C140" s="853">
        <v>400</v>
      </c>
      <c r="D140" s="854">
        <v>20</v>
      </c>
      <c r="E140" s="855" t="s">
        <v>205</v>
      </c>
      <c r="F140" s="856">
        <v>8000</v>
      </c>
      <c r="G140" s="850"/>
      <c r="H140" s="857"/>
      <c r="I140" s="850"/>
      <c r="J140" s="857"/>
      <c r="K140" s="850">
        <v>20</v>
      </c>
      <c r="L140" s="857">
        <v>8000</v>
      </c>
      <c r="M140" s="850"/>
      <c r="N140" s="857"/>
      <c r="O140" s="815"/>
    </row>
    <row r="141" spans="1:15" ht="15.75" x14ac:dyDescent="0.25">
      <c r="A141" s="850">
        <v>73</v>
      </c>
      <c r="B141" s="852" t="s">
        <v>125</v>
      </c>
      <c r="C141" s="853">
        <v>180</v>
      </c>
      <c r="D141" s="854">
        <v>4</v>
      </c>
      <c r="E141" s="855" t="s">
        <v>205</v>
      </c>
      <c r="F141" s="856">
        <v>720</v>
      </c>
      <c r="G141" s="850"/>
      <c r="H141" s="857"/>
      <c r="I141" s="850">
        <v>4</v>
      </c>
      <c r="J141" s="857">
        <v>720</v>
      </c>
      <c r="K141" s="850"/>
      <c r="L141" s="857"/>
      <c r="M141" s="850"/>
      <c r="N141" s="857"/>
      <c r="O141" s="815"/>
    </row>
    <row r="142" spans="1:15" ht="15.75" x14ac:dyDescent="0.25">
      <c r="A142" s="850">
        <v>74</v>
      </c>
      <c r="B142" s="852" t="s">
        <v>1130</v>
      </c>
      <c r="C142" s="853">
        <v>900</v>
      </c>
      <c r="D142" s="854">
        <v>1</v>
      </c>
      <c r="E142" s="855" t="s">
        <v>205</v>
      </c>
      <c r="F142" s="856">
        <v>900</v>
      </c>
      <c r="G142" s="850">
        <v>1</v>
      </c>
      <c r="H142" s="857">
        <v>900</v>
      </c>
      <c r="I142" s="850"/>
      <c r="J142" s="857"/>
      <c r="K142" s="850"/>
      <c r="L142" s="857"/>
      <c r="M142" s="850"/>
      <c r="N142" s="857"/>
      <c r="O142" s="815"/>
    </row>
    <row r="143" spans="1:15" ht="15.75" x14ac:dyDescent="0.25">
      <c r="A143" s="850">
        <v>75</v>
      </c>
      <c r="B143" s="852" t="s">
        <v>1131</v>
      </c>
      <c r="C143" s="853">
        <v>100</v>
      </c>
      <c r="D143" s="854">
        <v>1</v>
      </c>
      <c r="E143" s="855" t="s">
        <v>205</v>
      </c>
      <c r="F143" s="856">
        <v>100</v>
      </c>
      <c r="G143" s="850">
        <v>1</v>
      </c>
      <c r="H143" s="857">
        <v>100</v>
      </c>
      <c r="I143" s="850"/>
      <c r="J143" s="857"/>
      <c r="K143" s="850"/>
      <c r="L143" s="857"/>
      <c r="M143" s="850"/>
      <c r="N143" s="861"/>
      <c r="O143" s="815"/>
    </row>
    <row r="144" spans="1:15" ht="15.75" x14ac:dyDescent="0.25">
      <c r="A144" s="850">
        <v>76</v>
      </c>
      <c r="B144" s="852" t="s">
        <v>1132</v>
      </c>
      <c r="C144" s="853">
        <v>150</v>
      </c>
      <c r="D144" s="854">
        <v>1</v>
      </c>
      <c r="E144" s="855" t="s">
        <v>205</v>
      </c>
      <c r="F144" s="856">
        <v>150</v>
      </c>
      <c r="G144" s="850">
        <v>1</v>
      </c>
      <c r="H144" s="857">
        <v>150</v>
      </c>
      <c r="I144" s="850"/>
      <c r="J144" s="857"/>
      <c r="K144" s="850"/>
      <c r="L144" s="857"/>
      <c r="M144" s="850"/>
      <c r="N144" s="861"/>
      <c r="O144" s="815"/>
    </row>
    <row r="145" spans="1:15" ht="15.75" x14ac:dyDescent="0.25">
      <c r="A145" s="850">
        <v>77</v>
      </c>
      <c r="B145" s="852" t="s">
        <v>1133</v>
      </c>
      <c r="C145" s="853">
        <v>170</v>
      </c>
      <c r="D145" s="854">
        <v>4</v>
      </c>
      <c r="E145" s="855" t="s">
        <v>205</v>
      </c>
      <c r="F145" s="856">
        <v>680</v>
      </c>
      <c r="G145" s="850">
        <v>2</v>
      </c>
      <c r="H145" s="857">
        <v>340</v>
      </c>
      <c r="I145" s="850"/>
      <c r="J145" s="857"/>
      <c r="K145" s="850">
        <v>2</v>
      </c>
      <c r="L145" s="857">
        <v>340</v>
      </c>
      <c r="M145" s="850"/>
      <c r="N145" s="857"/>
      <c r="O145" s="815"/>
    </row>
    <row r="146" spans="1:15" ht="15.75" x14ac:dyDescent="0.25">
      <c r="A146" s="850">
        <v>78</v>
      </c>
      <c r="B146" s="852" t="s">
        <v>1134</v>
      </c>
      <c r="C146" s="853">
        <v>250</v>
      </c>
      <c r="D146" s="854">
        <v>2</v>
      </c>
      <c r="E146" s="855" t="s">
        <v>205</v>
      </c>
      <c r="F146" s="856">
        <v>500</v>
      </c>
      <c r="G146" s="850">
        <v>1</v>
      </c>
      <c r="H146" s="857">
        <v>250</v>
      </c>
      <c r="I146" s="850"/>
      <c r="J146" s="857"/>
      <c r="K146" s="850">
        <v>1</v>
      </c>
      <c r="L146" s="857">
        <v>250</v>
      </c>
      <c r="M146" s="850"/>
      <c r="N146" s="857"/>
      <c r="O146" s="815"/>
    </row>
    <row r="147" spans="1:15" ht="15.75" x14ac:dyDescent="0.25">
      <c r="A147" s="850">
        <v>79</v>
      </c>
      <c r="B147" s="852" t="s">
        <v>1135</v>
      </c>
      <c r="C147" s="853">
        <v>250</v>
      </c>
      <c r="D147" s="854">
        <v>4</v>
      </c>
      <c r="E147" s="855" t="s">
        <v>205</v>
      </c>
      <c r="F147" s="856">
        <v>1000</v>
      </c>
      <c r="G147" s="850">
        <v>4</v>
      </c>
      <c r="H147" s="856">
        <v>1000</v>
      </c>
      <c r="I147" s="850"/>
      <c r="J147" s="857"/>
      <c r="K147" s="850"/>
      <c r="L147" s="857"/>
      <c r="M147" s="850"/>
      <c r="N147" s="857"/>
      <c r="O147" s="815"/>
    </row>
    <row r="148" spans="1:15" ht="15.75" x14ac:dyDescent="0.25">
      <c r="A148" s="850">
        <v>80</v>
      </c>
      <c r="B148" s="852" t="s">
        <v>1136</v>
      </c>
      <c r="C148" s="853">
        <v>50</v>
      </c>
      <c r="D148" s="854">
        <v>2</v>
      </c>
      <c r="E148" s="855" t="s">
        <v>591</v>
      </c>
      <c r="F148" s="856">
        <v>100</v>
      </c>
      <c r="G148" s="850"/>
      <c r="H148" s="857"/>
      <c r="I148" s="850">
        <v>2</v>
      </c>
      <c r="J148" s="857">
        <v>100</v>
      </c>
      <c r="K148" s="850"/>
      <c r="L148" s="857"/>
      <c r="M148" s="850"/>
      <c r="N148" s="857"/>
      <c r="O148" s="815"/>
    </row>
    <row r="149" spans="1:15" ht="15.75" x14ac:dyDescent="0.25">
      <c r="A149" s="850" t="s">
        <v>1137</v>
      </c>
      <c r="B149" s="852" t="s">
        <v>1138</v>
      </c>
      <c r="C149" s="853">
        <v>60</v>
      </c>
      <c r="D149" s="854">
        <v>4</v>
      </c>
      <c r="E149" s="855" t="s">
        <v>205</v>
      </c>
      <c r="F149" s="856">
        <v>240</v>
      </c>
      <c r="G149" s="850">
        <v>4</v>
      </c>
      <c r="H149" s="856">
        <v>240</v>
      </c>
      <c r="I149" s="850"/>
      <c r="J149" s="857"/>
      <c r="K149" s="850"/>
      <c r="L149" s="857"/>
      <c r="M149" s="850"/>
      <c r="N149" s="861"/>
      <c r="O149" s="815"/>
    </row>
    <row r="150" spans="1:15" ht="15.75" x14ac:dyDescent="0.25">
      <c r="A150" s="850">
        <v>82</v>
      </c>
      <c r="B150" s="852" t="s">
        <v>1139</v>
      </c>
      <c r="C150" s="853">
        <v>50</v>
      </c>
      <c r="D150" s="854">
        <v>6</v>
      </c>
      <c r="E150" s="855" t="s">
        <v>205</v>
      </c>
      <c r="F150" s="856">
        <v>300</v>
      </c>
      <c r="G150" s="850">
        <v>3</v>
      </c>
      <c r="H150" s="857">
        <v>150</v>
      </c>
      <c r="I150" s="850"/>
      <c r="J150" s="857"/>
      <c r="K150" s="850">
        <v>3</v>
      </c>
      <c r="L150" s="857">
        <v>150</v>
      </c>
      <c r="M150" s="850"/>
      <c r="N150" s="857"/>
      <c r="O150" s="815"/>
    </row>
    <row r="151" spans="1:15" ht="15.75" x14ac:dyDescent="0.25">
      <c r="A151" s="850">
        <v>83</v>
      </c>
      <c r="B151" s="852" t="s">
        <v>1140</v>
      </c>
      <c r="C151" s="878"/>
      <c r="D151" s="875"/>
      <c r="E151" s="875"/>
      <c r="F151" s="879">
        <v>26000</v>
      </c>
      <c r="G151" s="875"/>
      <c r="H151" s="875"/>
      <c r="I151" s="875"/>
      <c r="J151" s="875"/>
      <c r="K151" s="875"/>
      <c r="L151" s="875"/>
      <c r="M151" s="875"/>
      <c r="N151" s="875"/>
      <c r="O151" s="815"/>
    </row>
    <row r="152" spans="1:15" ht="15.75" x14ac:dyDescent="0.25">
      <c r="A152" s="850">
        <v>84</v>
      </c>
      <c r="B152" s="852" t="s">
        <v>1141</v>
      </c>
      <c r="C152" s="853">
        <v>58</v>
      </c>
      <c r="D152" s="854">
        <v>840</v>
      </c>
      <c r="E152" s="855" t="s">
        <v>336</v>
      </c>
      <c r="F152" s="856">
        <v>48720</v>
      </c>
      <c r="G152" s="850">
        <v>210</v>
      </c>
      <c r="H152" s="857">
        <v>12180</v>
      </c>
      <c r="I152" s="850">
        <v>210</v>
      </c>
      <c r="J152" s="857">
        <v>12180</v>
      </c>
      <c r="K152" s="850">
        <v>210</v>
      </c>
      <c r="L152" s="857">
        <v>12180</v>
      </c>
      <c r="M152" s="850">
        <v>210</v>
      </c>
      <c r="N152" s="857">
        <v>12180</v>
      </c>
      <c r="O152" s="815"/>
    </row>
    <row r="153" spans="1:15" ht="15.75" x14ac:dyDescent="0.25">
      <c r="A153" s="858">
        <v>85</v>
      </c>
      <c r="B153" s="852"/>
      <c r="C153" s="859"/>
      <c r="D153" s="854"/>
      <c r="E153" s="855"/>
      <c r="F153" s="856"/>
      <c r="G153" s="850"/>
      <c r="H153" s="857"/>
      <c r="I153" s="850"/>
      <c r="J153" s="857"/>
      <c r="K153" s="850"/>
      <c r="L153" s="857"/>
      <c r="M153" s="850"/>
      <c r="N153" s="857"/>
      <c r="O153" s="815"/>
    </row>
    <row r="154" spans="1:15" ht="15.75" x14ac:dyDescent="0.25">
      <c r="A154" s="850"/>
      <c r="B154" s="852" t="s">
        <v>66</v>
      </c>
      <c r="C154" s="859"/>
      <c r="D154" s="854"/>
      <c r="E154" s="855"/>
      <c r="F154" s="856">
        <f>SUM(F134:F153)</f>
        <v>104182</v>
      </c>
      <c r="G154" s="850"/>
      <c r="H154" s="856"/>
      <c r="I154" s="850"/>
      <c r="J154" s="857">
        <f>SUM(J134:J153)</f>
        <v>13072</v>
      </c>
      <c r="K154" s="850"/>
      <c r="L154" s="861">
        <f>SUM(L135:L153)</f>
        <v>21920</v>
      </c>
      <c r="M154" s="850"/>
      <c r="N154" s="861">
        <f>SUM(N138:N153)</f>
        <v>12180</v>
      </c>
      <c r="O154" s="815"/>
    </row>
    <row r="155" spans="1:15" ht="15.75" x14ac:dyDescent="0.25">
      <c r="A155" s="822"/>
      <c r="B155" s="823"/>
      <c r="C155" s="824"/>
      <c r="D155" s="825"/>
      <c r="E155" s="826"/>
      <c r="F155" s="862"/>
      <c r="G155" s="820"/>
      <c r="H155" s="823"/>
      <c r="I155" s="823"/>
      <c r="J155" s="823"/>
      <c r="K155" s="823"/>
      <c r="L155" s="823"/>
      <c r="M155" s="823"/>
      <c r="N155" s="830"/>
      <c r="O155" s="815"/>
    </row>
    <row r="156" spans="1:15" ht="15.75" x14ac:dyDescent="0.25">
      <c r="A156" s="863"/>
      <c r="B156" s="820" t="s">
        <v>67</v>
      </c>
      <c r="C156" s="864"/>
      <c r="D156" s="865"/>
      <c r="E156" s="866"/>
      <c r="F156" s="820"/>
      <c r="G156" s="820"/>
      <c r="H156" s="820"/>
      <c r="I156" s="820"/>
      <c r="J156" s="820"/>
      <c r="K156" s="820"/>
      <c r="L156" s="820"/>
      <c r="M156" s="820"/>
      <c r="N156" s="867"/>
      <c r="O156" s="815"/>
    </row>
    <row r="157" spans="1:15" ht="15.75" x14ac:dyDescent="0.25">
      <c r="A157" s="863"/>
      <c r="B157" s="820"/>
      <c r="C157" s="864"/>
      <c r="D157" s="865"/>
      <c r="E157" s="866"/>
      <c r="F157" s="820"/>
      <c r="G157" s="820"/>
      <c r="H157" s="820"/>
      <c r="I157" s="820"/>
      <c r="J157" s="876"/>
      <c r="K157" s="876"/>
      <c r="L157" s="876"/>
      <c r="M157" s="820"/>
      <c r="N157" s="867"/>
      <c r="O157" s="815"/>
    </row>
    <row r="158" spans="1:15" ht="15.75" x14ac:dyDescent="0.25">
      <c r="A158" s="863"/>
      <c r="B158" s="820" t="s">
        <v>560</v>
      </c>
      <c r="C158" s="864" t="s">
        <v>1071</v>
      </c>
      <c r="D158" s="865"/>
      <c r="E158" s="866"/>
      <c r="F158" s="820" t="s">
        <v>1098</v>
      </c>
      <c r="G158" s="820"/>
      <c r="H158" s="820" t="s">
        <v>1142</v>
      </c>
      <c r="I158" s="1593" t="s">
        <v>1143</v>
      </c>
      <c r="J158" s="1593"/>
      <c r="K158" s="1593"/>
      <c r="L158" s="1593"/>
      <c r="M158" s="820"/>
      <c r="N158" s="867"/>
      <c r="O158" s="815"/>
    </row>
    <row r="159" spans="1:15" ht="15.75" x14ac:dyDescent="0.25">
      <c r="A159" s="835"/>
      <c r="B159" s="837"/>
      <c r="C159" s="832" t="s">
        <v>1073</v>
      </c>
      <c r="D159" s="833"/>
      <c r="E159" s="834"/>
      <c r="F159" s="837" t="s">
        <v>1074</v>
      </c>
      <c r="G159" s="837"/>
      <c r="H159" s="837"/>
      <c r="I159" s="837"/>
      <c r="J159" s="837"/>
      <c r="K159" s="837" t="s">
        <v>1075</v>
      </c>
      <c r="L159" s="837"/>
      <c r="M159" s="837"/>
      <c r="N159" s="836"/>
      <c r="O159" s="815"/>
    </row>
  </sheetData>
  <sheetProtection algorithmName="SHA-512" hashValue="YMxnAflteJhDc9AUKzdvybDBtTDpkBz3R3kCu/OVkHdAg3c0Mc5iTpKiPXR0P+5BP51GQmAVZjO8iepvC5YQFg==" saltValue="jZG/iIHIx8jlNT1xtRv05w==" spinCount="100000" sheet="1" objects="1" scenarios="1" selectLockedCells="1" selectUnlockedCells="1"/>
  <mergeCells count="30">
    <mergeCell ref="I158:L158"/>
    <mergeCell ref="A125:O125"/>
    <mergeCell ref="A126:O126"/>
    <mergeCell ref="G132:H132"/>
    <mergeCell ref="I132:J132"/>
    <mergeCell ref="K132:L132"/>
    <mergeCell ref="M132:N132"/>
    <mergeCell ref="G55:N55"/>
    <mergeCell ref="A87:O87"/>
    <mergeCell ref="A88:O88"/>
    <mergeCell ref="G94:H94"/>
    <mergeCell ref="I94:J94"/>
    <mergeCell ref="K94:L94"/>
    <mergeCell ref="M94:N94"/>
    <mergeCell ref="G56:H56"/>
    <mergeCell ref="I56:J56"/>
    <mergeCell ref="K56:L56"/>
    <mergeCell ref="M56:N56"/>
    <mergeCell ref="J35:L35"/>
    <mergeCell ref="J36:L36"/>
    <mergeCell ref="A49:O49"/>
    <mergeCell ref="A50:O50"/>
    <mergeCell ref="A2:O2"/>
    <mergeCell ref="A3:O3"/>
    <mergeCell ref="G8:N8"/>
    <mergeCell ref="D9:E9"/>
    <mergeCell ref="G9:H9"/>
    <mergeCell ref="I9:J9"/>
    <mergeCell ref="K9:L9"/>
    <mergeCell ref="M9:N9"/>
  </mergeCells>
  <pageMargins left="0.85" right="0.91" top="0.75" bottom="0.75" header="0.5" footer="0.5"/>
  <pageSetup paperSize="5" scale="78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7"/>
  <sheetViews>
    <sheetView view="pageBreakPreview" topLeftCell="A21" zoomScale="70" zoomScaleNormal="70" zoomScaleSheetLayoutView="70" workbookViewId="0">
      <selection activeCell="N64" sqref="N64"/>
    </sheetView>
  </sheetViews>
  <sheetFormatPr defaultRowHeight="12.75" x14ac:dyDescent="0.2"/>
  <cols>
    <col min="1" max="1" width="7.28515625" style="80" customWidth="1"/>
    <col min="2" max="2" width="39.85546875" style="80" customWidth="1"/>
    <col min="3" max="3" width="13.85546875" style="81" customWidth="1"/>
    <col min="4" max="4" width="7.7109375" style="201" customWidth="1"/>
    <col min="5" max="5" width="6.42578125" style="80" customWidth="1"/>
    <col min="6" max="6" width="17.7109375" style="244" customWidth="1"/>
    <col min="7" max="7" width="10.7109375" style="80" customWidth="1"/>
    <col min="8" max="8" width="15.7109375" style="244" customWidth="1"/>
    <col min="9" max="9" width="10.7109375" style="80" customWidth="1"/>
    <col min="10" max="10" width="15.7109375" style="244" customWidth="1"/>
    <col min="11" max="11" width="10.7109375" style="80" customWidth="1"/>
    <col min="12" max="12" width="15.7109375" style="244" customWidth="1"/>
    <col min="13" max="13" width="10.7109375" style="80" customWidth="1"/>
    <col min="14" max="14" width="15.5703125" style="244" customWidth="1"/>
    <col min="15" max="15" width="2.7109375" style="68" hidden="1" customWidth="1"/>
    <col min="16" max="16" width="12.5703125" style="68" customWidth="1"/>
    <col min="17" max="17" width="13.140625" style="68" customWidth="1"/>
    <col min="18" max="256" width="9.140625" style="68"/>
    <col min="257" max="257" width="7.28515625" style="68" customWidth="1"/>
    <col min="258" max="258" width="39.85546875" style="68" customWidth="1"/>
    <col min="259" max="259" width="13.85546875" style="68" customWidth="1"/>
    <col min="260" max="260" width="7.7109375" style="68" customWidth="1"/>
    <col min="261" max="261" width="6.42578125" style="68" customWidth="1"/>
    <col min="262" max="262" width="17.7109375" style="68" customWidth="1"/>
    <col min="263" max="263" width="10.7109375" style="68" customWidth="1"/>
    <col min="264" max="264" width="15.7109375" style="68" customWidth="1"/>
    <col min="265" max="265" width="10.7109375" style="68" customWidth="1"/>
    <col min="266" max="266" width="15.7109375" style="68" customWidth="1"/>
    <col min="267" max="267" width="10.7109375" style="68" customWidth="1"/>
    <col min="268" max="268" width="15.7109375" style="68" customWidth="1"/>
    <col min="269" max="269" width="10.7109375" style="68" customWidth="1"/>
    <col min="270" max="270" width="15.5703125" style="68" customWidth="1"/>
    <col min="271" max="271" width="0" style="68" hidden="1" customWidth="1"/>
    <col min="272" max="272" width="12.5703125" style="68" customWidth="1"/>
    <col min="273" max="273" width="13.140625" style="68" customWidth="1"/>
    <col min="274" max="512" width="9.140625" style="68"/>
    <col min="513" max="513" width="7.28515625" style="68" customWidth="1"/>
    <col min="514" max="514" width="39.85546875" style="68" customWidth="1"/>
    <col min="515" max="515" width="13.85546875" style="68" customWidth="1"/>
    <col min="516" max="516" width="7.7109375" style="68" customWidth="1"/>
    <col min="517" max="517" width="6.42578125" style="68" customWidth="1"/>
    <col min="518" max="518" width="17.7109375" style="68" customWidth="1"/>
    <col min="519" max="519" width="10.7109375" style="68" customWidth="1"/>
    <col min="520" max="520" width="15.7109375" style="68" customWidth="1"/>
    <col min="521" max="521" width="10.7109375" style="68" customWidth="1"/>
    <col min="522" max="522" width="15.7109375" style="68" customWidth="1"/>
    <col min="523" max="523" width="10.7109375" style="68" customWidth="1"/>
    <col min="524" max="524" width="15.7109375" style="68" customWidth="1"/>
    <col min="525" max="525" width="10.7109375" style="68" customWidth="1"/>
    <col min="526" max="526" width="15.5703125" style="68" customWidth="1"/>
    <col min="527" max="527" width="0" style="68" hidden="1" customWidth="1"/>
    <col min="528" max="528" width="12.5703125" style="68" customWidth="1"/>
    <col min="529" max="529" width="13.140625" style="68" customWidth="1"/>
    <col min="530" max="768" width="9.140625" style="68"/>
    <col min="769" max="769" width="7.28515625" style="68" customWidth="1"/>
    <col min="770" max="770" width="39.85546875" style="68" customWidth="1"/>
    <col min="771" max="771" width="13.85546875" style="68" customWidth="1"/>
    <col min="772" max="772" width="7.7109375" style="68" customWidth="1"/>
    <col min="773" max="773" width="6.42578125" style="68" customWidth="1"/>
    <col min="774" max="774" width="17.7109375" style="68" customWidth="1"/>
    <col min="775" max="775" width="10.7109375" style="68" customWidth="1"/>
    <col min="776" max="776" width="15.7109375" style="68" customWidth="1"/>
    <col min="777" max="777" width="10.7109375" style="68" customWidth="1"/>
    <col min="778" max="778" width="15.7109375" style="68" customWidth="1"/>
    <col min="779" max="779" width="10.7109375" style="68" customWidth="1"/>
    <col min="780" max="780" width="15.7109375" style="68" customWidth="1"/>
    <col min="781" max="781" width="10.7109375" style="68" customWidth="1"/>
    <col min="782" max="782" width="15.5703125" style="68" customWidth="1"/>
    <col min="783" max="783" width="0" style="68" hidden="1" customWidth="1"/>
    <col min="784" max="784" width="12.5703125" style="68" customWidth="1"/>
    <col min="785" max="785" width="13.140625" style="68" customWidth="1"/>
    <col min="786" max="1024" width="9.140625" style="68"/>
    <col min="1025" max="1025" width="7.28515625" style="68" customWidth="1"/>
    <col min="1026" max="1026" width="39.85546875" style="68" customWidth="1"/>
    <col min="1027" max="1027" width="13.85546875" style="68" customWidth="1"/>
    <col min="1028" max="1028" width="7.7109375" style="68" customWidth="1"/>
    <col min="1029" max="1029" width="6.42578125" style="68" customWidth="1"/>
    <col min="1030" max="1030" width="17.7109375" style="68" customWidth="1"/>
    <col min="1031" max="1031" width="10.7109375" style="68" customWidth="1"/>
    <col min="1032" max="1032" width="15.7109375" style="68" customWidth="1"/>
    <col min="1033" max="1033" width="10.7109375" style="68" customWidth="1"/>
    <col min="1034" max="1034" width="15.7109375" style="68" customWidth="1"/>
    <col min="1035" max="1035" width="10.7109375" style="68" customWidth="1"/>
    <col min="1036" max="1036" width="15.7109375" style="68" customWidth="1"/>
    <col min="1037" max="1037" width="10.7109375" style="68" customWidth="1"/>
    <col min="1038" max="1038" width="15.5703125" style="68" customWidth="1"/>
    <col min="1039" max="1039" width="0" style="68" hidden="1" customWidth="1"/>
    <col min="1040" max="1040" width="12.5703125" style="68" customWidth="1"/>
    <col min="1041" max="1041" width="13.140625" style="68" customWidth="1"/>
    <col min="1042" max="1280" width="9.140625" style="68"/>
    <col min="1281" max="1281" width="7.28515625" style="68" customWidth="1"/>
    <col min="1282" max="1282" width="39.85546875" style="68" customWidth="1"/>
    <col min="1283" max="1283" width="13.85546875" style="68" customWidth="1"/>
    <col min="1284" max="1284" width="7.7109375" style="68" customWidth="1"/>
    <col min="1285" max="1285" width="6.42578125" style="68" customWidth="1"/>
    <col min="1286" max="1286" width="17.7109375" style="68" customWidth="1"/>
    <col min="1287" max="1287" width="10.7109375" style="68" customWidth="1"/>
    <col min="1288" max="1288" width="15.7109375" style="68" customWidth="1"/>
    <col min="1289" max="1289" width="10.7109375" style="68" customWidth="1"/>
    <col min="1290" max="1290" width="15.7109375" style="68" customWidth="1"/>
    <col min="1291" max="1291" width="10.7109375" style="68" customWidth="1"/>
    <col min="1292" max="1292" width="15.7109375" style="68" customWidth="1"/>
    <col min="1293" max="1293" width="10.7109375" style="68" customWidth="1"/>
    <col min="1294" max="1294" width="15.5703125" style="68" customWidth="1"/>
    <col min="1295" max="1295" width="0" style="68" hidden="1" customWidth="1"/>
    <col min="1296" max="1296" width="12.5703125" style="68" customWidth="1"/>
    <col min="1297" max="1297" width="13.140625" style="68" customWidth="1"/>
    <col min="1298" max="1536" width="9.140625" style="68"/>
    <col min="1537" max="1537" width="7.28515625" style="68" customWidth="1"/>
    <col min="1538" max="1538" width="39.85546875" style="68" customWidth="1"/>
    <col min="1539" max="1539" width="13.85546875" style="68" customWidth="1"/>
    <col min="1540" max="1540" width="7.7109375" style="68" customWidth="1"/>
    <col min="1541" max="1541" width="6.42578125" style="68" customWidth="1"/>
    <col min="1542" max="1542" width="17.7109375" style="68" customWidth="1"/>
    <col min="1543" max="1543" width="10.7109375" style="68" customWidth="1"/>
    <col min="1544" max="1544" width="15.7109375" style="68" customWidth="1"/>
    <col min="1545" max="1545" width="10.7109375" style="68" customWidth="1"/>
    <col min="1546" max="1546" width="15.7109375" style="68" customWidth="1"/>
    <col min="1547" max="1547" width="10.7109375" style="68" customWidth="1"/>
    <col min="1548" max="1548" width="15.7109375" style="68" customWidth="1"/>
    <col min="1549" max="1549" width="10.7109375" style="68" customWidth="1"/>
    <col min="1550" max="1550" width="15.5703125" style="68" customWidth="1"/>
    <col min="1551" max="1551" width="0" style="68" hidden="1" customWidth="1"/>
    <col min="1552" max="1552" width="12.5703125" style="68" customWidth="1"/>
    <col min="1553" max="1553" width="13.140625" style="68" customWidth="1"/>
    <col min="1554" max="1792" width="9.140625" style="68"/>
    <col min="1793" max="1793" width="7.28515625" style="68" customWidth="1"/>
    <col min="1794" max="1794" width="39.85546875" style="68" customWidth="1"/>
    <col min="1795" max="1795" width="13.85546875" style="68" customWidth="1"/>
    <col min="1796" max="1796" width="7.7109375" style="68" customWidth="1"/>
    <col min="1797" max="1797" width="6.42578125" style="68" customWidth="1"/>
    <col min="1798" max="1798" width="17.7109375" style="68" customWidth="1"/>
    <col min="1799" max="1799" width="10.7109375" style="68" customWidth="1"/>
    <col min="1800" max="1800" width="15.7109375" style="68" customWidth="1"/>
    <col min="1801" max="1801" width="10.7109375" style="68" customWidth="1"/>
    <col min="1802" max="1802" width="15.7109375" style="68" customWidth="1"/>
    <col min="1803" max="1803" width="10.7109375" style="68" customWidth="1"/>
    <col min="1804" max="1804" width="15.7109375" style="68" customWidth="1"/>
    <col min="1805" max="1805" width="10.7109375" style="68" customWidth="1"/>
    <col min="1806" max="1806" width="15.5703125" style="68" customWidth="1"/>
    <col min="1807" max="1807" width="0" style="68" hidden="1" customWidth="1"/>
    <col min="1808" max="1808" width="12.5703125" style="68" customWidth="1"/>
    <col min="1809" max="1809" width="13.140625" style="68" customWidth="1"/>
    <col min="1810" max="2048" width="9.140625" style="68"/>
    <col min="2049" max="2049" width="7.28515625" style="68" customWidth="1"/>
    <col min="2050" max="2050" width="39.85546875" style="68" customWidth="1"/>
    <col min="2051" max="2051" width="13.85546875" style="68" customWidth="1"/>
    <col min="2052" max="2052" width="7.7109375" style="68" customWidth="1"/>
    <col min="2053" max="2053" width="6.42578125" style="68" customWidth="1"/>
    <col min="2054" max="2054" width="17.7109375" style="68" customWidth="1"/>
    <col min="2055" max="2055" width="10.7109375" style="68" customWidth="1"/>
    <col min="2056" max="2056" width="15.7109375" style="68" customWidth="1"/>
    <col min="2057" max="2057" width="10.7109375" style="68" customWidth="1"/>
    <col min="2058" max="2058" width="15.7109375" style="68" customWidth="1"/>
    <col min="2059" max="2059" width="10.7109375" style="68" customWidth="1"/>
    <col min="2060" max="2060" width="15.7109375" style="68" customWidth="1"/>
    <col min="2061" max="2061" width="10.7109375" style="68" customWidth="1"/>
    <col min="2062" max="2062" width="15.5703125" style="68" customWidth="1"/>
    <col min="2063" max="2063" width="0" style="68" hidden="1" customWidth="1"/>
    <col min="2064" max="2064" width="12.5703125" style="68" customWidth="1"/>
    <col min="2065" max="2065" width="13.140625" style="68" customWidth="1"/>
    <col min="2066" max="2304" width="9.140625" style="68"/>
    <col min="2305" max="2305" width="7.28515625" style="68" customWidth="1"/>
    <col min="2306" max="2306" width="39.85546875" style="68" customWidth="1"/>
    <col min="2307" max="2307" width="13.85546875" style="68" customWidth="1"/>
    <col min="2308" max="2308" width="7.7109375" style="68" customWidth="1"/>
    <col min="2309" max="2309" width="6.42578125" style="68" customWidth="1"/>
    <col min="2310" max="2310" width="17.7109375" style="68" customWidth="1"/>
    <col min="2311" max="2311" width="10.7109375" style="68" customWidth="1"/>
    <col min="2312" max="2312" width="15.7109375" style="68" customWidth="1"/>
    <col min="2313" max="2313" width="10.7109375" style="68" customWidth="1"/>
    <col min="2314" max="2314" width="15.7109375" style="68" customWidth="1"/>
    <col min="2315" max="2315" width="10.7109375" style="68" customWidth="1"/>
    <col min="2316" max="2316" width="15.7109375" style="68" customWidth="1"/>
    <col min="2317" max="2317" width="10.7109375" style="68" customWidth="1"/>
    <col min="2318" max="2318" width="15.5703125" style="68" customWidth="1"/>
    <col min="2319" max="2319" width="0" style="68" hidden="1" customWidth="1"/>
    <col min="2320" max="2320" width="12.5703125" style="68" customWidth="1"/>
    <col min="2321" max="2321" width="13.140625" style="68" customWidth="1"/>
    <col min="2322" max="2560" width="9.140625" style="68"/>
    <col min="2561" max="2561" width="7.28515625" style="68" customWidth="1"/>
    <col min="2562" max="2562" width="39.85546875" style="68" customWidth="1"/>
    <col min="2563" max="2563" width="13.85546875" style="68" customWidth="1"/>
    <col min="2564" max="2564" width="7.7109375" style="68" customWidth="1"/>
    <col min="2565" max="2565" width="6.42578125" style="68" customWidth="1"/>
    <col min="2566" max="2566" width="17.7109375" style="68" customWidth="1"/>
    <col min="2567" max="2567" width="10.7109375" style="68" customWidth="1"/>
    <col min="2568" max="2568" width="15.7109375" style="68" customWidth="1"/>
    <col min="2569" max="2569" width="10.7109375" style="68" customWidth="1"/>
    <col min="2570" max="2570" width="15.7109375" style="68" customWidth="1"/>
    <col min="2571" max="2571" width="10.7109375" style="68" customWidth="1"/>
    <col min="2572" max="2572" width="15.7109375" style="68" customWidth="1"/>
    <col min="2573" max="2573" width="10.7109375" style="68" customWidth="1"/>
    <col min="2574" max="2574" width="15.5703125" style="68" customWidth="1"/>
    <col min="2575" max="2575" width="0" style="68" hidden="1" customWidth="1"/>
    <col min="2576" max="2576" width="12.5703125" style="68" customWidth="1"/>
    <col min="2577" max="2577" width="13.140625" style="68" customWidth="1"/>
    <col min="2578" max="2816" width="9.140625" style="68"/>
    <col min="2817" max="2817" width="7.28515625" style="68" customWidth="1"/>
    <col min="2818" max="2818" width="39.85546875" style="68" customWidth="1"/>
    <col min="2819" max="2819" width="13.85546875" style="68" customWidth="1"/>
    <col min="2820" max="2820" width="7.7109375" style="68" customWidth="1"/>
    <col min="2821" max="2821" width="6.42578125" style="68" customWidth="1"/>
    <col min="2822" max="2822" width="17.7109375" style="68" customWidth="1"/>
    <col min="2823" max="2823" width="10.7109375" style="68" customWidth="1"/>
    <col min="2824" max="2824" width="15.7109375" style="68" customWidth="1"/>
    <col min="2825" max="2825" width="10.7109375" style="68" customWidth="1"/>
    <col min="2826" max="2826" width="15.7109375" style="68" customWidth="1"/>
    <col min="2827" max="2827" width="10.7109375" style="68" customWidth="1"/>
    <col min="2828" max="2828" width="15.7109375" style="68" customWidth="1"/>
    <col min="2829" max="2829" width="10.7109375" style="68" customWidth="1"/>
    <col min="2830" max="2830" width="15.5703125" style="68" customWidth="1"/>
    <col min="2831" max="2831" width="0" style="68" hidden="1" customWidth="1"/>
    <col min="2832" max="2832" width="12.5703125" style="68" customWidth="1"/>
    <col min="2833" max="2833" width="13.140625" style="68" customWidth="1"/>
    <col min="2834" max="3072" width="9.140625" style="68"/>
    <col min="3073" max="3073" width="7.28515625" style="68" customWidth="1"/>
    <col min="3074" max="3074" width="39.85546875" style="68" customWidth="1"/>
    <col min="3075" max="3075" width="13.85546875" style="68" customWidth="1"/>
    <col min="3076" max="3076" width="7.7109375" style="68" customWidth="1"/>
    <col min="3077" max="3077" width="6.42578125" style="68" customWidth="1"/>
    <col min="3078" max="3078" width="17.7109375" style="68" customWidth="1"/>
    <col min="3079" max="3079" width="10.7109375" style="68" customWidth="1"/>
    <col min="3080" max="3080" width="15.7109375" style="68" customWidth="1"/>
    <col min="3081" max="3081" width="10.7109375" style="68" customWidth="1"/>
    <col min="3082" max="3082" width="15.7109375" style="68" customWidth="1"/>
    <col min="3083" max="3083" width="10.7109375" style="68" customWidth="1"/>
    <col min="3084" max="3084" width="15.7109375" style="68" customWidth="1"/>
    <col min="3085" max="3085" width="10.7109375" style="68" customWidth="1"/>
    <col min="3086" max="3086" width="15.5703125" style="68" customWidth="1"/>
    <col min="3087" max="3087" width="0" style="68" hidden="1" customWidth="1"/>
    <col min="3088" max="3088" width="12.5703125" style="68" customWidth="1"/>
    <col min="3089" max="3089" width="13.140625" style="68" customWidth="1"/>
    <col min="3090" max="3328" width="9.140625" style="68"/>
    <col min="3329" max="3329" width="7.28515625" style="68" customWidth="1"/>
    <col min="3330" max="3330" width="39.85546875" style="68" customWidth="1"/>
    <col min="3331" max="3331" width="13.85546875" style="68" customWidth="1"/>
    <col min="3332" max="3332" width="7.7109375" style="68" customWidth="1"/>
    <col min="3333" max="3333" width="6.42578125" style="68" customWidth="1"/>
    <col min="3334" max="3334" width="17.7109375" style="68" customWidth="1"/>
    <col min="3335" max="3335" width="10.7109375" style="68" customWidth="1"/>
    <col min="3336" max="3336" width="15.7109375" style="68" customWidth="1"/>
    <col min="3337" max="3337" width="10.7109375" style="68" customWidth="1"/>
    <col min="3338" max="3338" width="15.7109375" style="68" customWidth="1"/>
    <col min="3339" max="3339" width="10.7109375" style="68" customWidth="1"/>
    <col min="3340" max="3340" width="15.7109375" style="68" customWidth="1"/>
    <col min="3341" max="3341" width="10.7109375" style="68" customWidth="1"/>
    <col min="3342" max="3342" width="15.5703125" style="68" customWidth="1"/>
    <col min="3343" max="3343" width="0" style="68" hidden="1" customWidth="1"/>
    <col min="3344" max="3344" width="12.5703125" style="68" customWidth="1"/>
    <col min="3345" max="3345" width="13.140625" style="68" customWidth="1"/>
    <col min="3346" max="3584" width="9.140625" style="68"/>
    <col min="3585" max="3585" width="7.28515625" style="68" customWidth="1"/>
    <col min="3586" max="3586" width="39.85546875" style="68" customWidth="1"/>
    <col min="3587" max="3587" width="13.85546875" style="68" customWidth="1"/>
    <col min="3588" max="3588" width="7.7109375" style="68" customWidth="1"/>
    <col min="3589" max="3589" width="6.42578125" style="68" customWidth="1"/>
    <col min="3590" max="3590" width="17.7109375" style="68" customWidth="1"/>
    <col min="3591" max="3591" width="10.7109375" style="68" customWidth="1"/>
    <col min="3592" max="3592" width="15.7109375" style="68" customWidth="1"/>
    <col min="3593" max="3593" width="10.7109375" style="68" customWidth="1"/>
    <col min="3594" max="3594" width="15.7109375" style="68" customWidth="1"/>
    <col min="3595" max="3595" width="10.7109375" style="68" customWidth="1"/>
    <col min="3596" max="3596" width="15.7109375" style="68" customWidth="1"/>
    <col min="3597" max="3597" width="10.7109375" style="68" customWidth="1"/>
    <col min="3598" max="3598" width="15.5703125" style="68" customWidth="1"/>
    <col min="3599" max="3599" width="0" style="68" hidden="1" customWidth="1"/>
    <col min="3600" max="3600" width="12.5703125" style="68" customWidth="1"/>
    <col min="3601" max="3601" width="13.140625" style="68" customWidth="1"/>
    <col min="3602" max="3840" width="9.140625" style="68"/>
    <col min="3841" max="3841" width="7.28515625" style="68" customWidth="1"/>
    <col min="3842" max="3842" width="39.85546875" style="68" customWidth="1"/>
    <col min="3843" max="3843" width="13.85546875" style="68" customWidth="1"/>
    <col min="3844" max="3844" width="7.7109375" style="68" customWidth="1"/>
    <col min="3845" max="3845" width="6.42578125" style="68" customWidth="1"/>
    <col min="3846" max="3846" width="17.7109375" style="68" customWidth="1"/>
    <col min="3847" max="3847" width="10.7109375" style="68" customWidth="1"/>
    <col min="3848" max="3848" width="15.7109375" style="68" customWidth="1"/>
    <col min="3849" max="3849" width="10.7109375" style="68" customWidth="1"/>
    <col min="3850" max="3850" width="15.7109375" style="68" customWidth="1"/>
    <col min="3851" max="3851" width="10.7109375" style="68" customWidth="1"/>
    <col min="3852" max="3852" width="15.7109375" style="68" customWidth="1"/>
    <col min="3853" max="3853" width="10.7109375" style="68" customWidth="1"/>
    <col min="3854" max="3854" width="15.5703125" style="68" customWidth="1"/>
    <col min="3855" max="3855" width="0" style="68" hidden="1" customWidth="1"/>
    <col min="3856" max="3856" width="12.5703125" style="68" customWidth="1"/>
    <col min="3857" max="3857" width="13.140625" style="68" customWidth="1"/>
    <col min="3858" max="4096" width="9.140625" style="68"/>
    <col min="4097" max="4097" width="7.28515625" style="68" customWidth="1"/>
    <col min="4098" max="4098" width="39.85546875" style="68" customWidth="1"/>
    <col min="4099" max="4099" width="13.85546875" style="68" customWidth="1"/>
    <col min="4100" max="4100" width="7.7109375" style="68" customWidth="1"/>
    <col min="4101" max="4101" width="6.42578125" style="68" customWidth="1"/>
    <col min="4102" max="4102" width="17.7109375" style="68" customWidth="1"/>
    <col min="4103" max="4103" width="10.7109375" style="68" customWidth="1"/>
    <col min="4104" max="4104" width="15.7109375" style="68" customWidth="1"/>
    <col min="4105" max="4105" width="10.7109375" style="68" customWidth="1"/>
    <col min="4106" max="4106" width="15.7109375" style="68" customWidth="1"/>
    <col min="4107" max="4107" width="10.7109375" style="68" customWidth="1"/>
    <col min="4108" max="4108" width="15.7109375" style="68" customWidth="1"/>
    <col min="4109" max="4109" width="10.7109375" style="68" customWidth="1"/>
    <col min="4110" max="4110" width="15.5703125" style="68" customWidth="1"/>
    <col min="4111" max="4111" width="0" style="68" hidden="1" customWidth="1"/>
    <col min="4112" max="4112" width="12.5703125" style="68" customWidth="1"/>
    <col min="4113" max="4113" width="13.140625" style="68" customWidth="1"/>
    <col min="4114" max="4352" width="9.140625" style="68"/>
    <col min="4353" max="4353" width="7.28515625" style="68" customWidth="1"/>
    <col min="4354" max="4354" width="39.85546875" style="68" customWidth="1"/>
    <col min="4355" max="4355" width="13.85546875" style="68" customWidth="1"/>
    <col min="4356" max="4356" width="7.7109375" style="68" customWidth="1"/>
    <col min="4357" max="4357" width="6.42578125" style="68" customWidth="1"/>
    <col min="4358" max="4358" width="17.7109375" style="68" customWidth="1"/>
    <col min="4359" max="4359" width="10.7109375" style="68" customWidth="1"/>
    <col min="4360" max="4360" width="15.7109375" style="68" customWidth="1"/>
    <col min="4361" max="4361" width="10.7109375" style="68" customWidth="1"/>
    <col min="4362" max="4362" width="15.7109375" style="68" customWidth="1"/>
    <col min="4363" max="4363" width="10.7109375" style="68" customWidth="1"/>
    <col min="4364" max="4364" width="15.7109375" style="68" customWidth="1"/>
    <col min="4365" max="4365" width="10.7109375" style="68" customWidth="1"/>
    <col min="4366" max="4366" width="15.5703125" style="68" customWidth="1"/>
    <col min="4367" max="4367" width="0" style="68" hidden="1" customWidth="1"/>
    <col min="4368" max="4368" width="12.5703125" style="68" customWidth="1"/>
    <col min="4369" max="4369" width="13.140625" style="68" customWidth="1"/>
    <col min="4370" max="4608" width="9.140625" style="68"/>
    <col min="4609" max="4609" width="7.28515625" style="68" customWidth="1"/>
    <col min="4610" max="4610" width="39.85546875" style="68" customWidth="1"/>
    <col min="4611" max="4611" width="13.85546875" style="68" customWidth="1"/>
    <col min="4612" max="4612" width="7.7109375" style="68" customWidth="1"/>
    <col min="4613" max="4613" width="6.42578125" style="68" customWidth="1"/>
    <col min="4614" max="4614" width="17.7109375" style="68" customWidth="1"/>
    <col min="4615" max="4615" width="10.7109375" style="68" customWidth="1"/>
    <col min="4616" max="4616" width="15.7109375" style="68" customWidth="1"/>
    <col min="4617" max="4617" width="10.7109375" style="68" customWidth="1"/>
    <col min="4618" max="4618" width="15.7109375" style="68" customWidth="1"/>
    <col min="4619" max="4619" width="10.7109375" style="68" customWidth="1"/>
    <col min="4620" max="4620" width="15.7109375" style="68" customWidth="1"/>
    <col min="4621" max="4621" width="10.7109375" style="68" customWidth="1"/>
    <col min="4622" max="4622" width="15.5703125" style="68" customWidth="1"/>
    <col min="4623" max="4623" width="0" style="68" hidden="1" customWidth="1"/>
    <col min="4624" max="4624" width="12.5703125" style="68" customWidth="1"/>
    <col min="4625" max="4625" width="13.140625" style="68" customWidth="1"/>
    <col min="4626" max="4864" width="9.140625" style="68"/>
    <col min="4865" max="4865" width="7.28515625" style="68" customWidth="1"/>
    <col min="4866" max="4866" width="39.85546875" style="68" customWidth="1"/>
    <col min="4867" max="4867" width="13.85546875" style="68" customWidth="1"/>
    <col min="4868" max="4868" width="7.7109375" style="68" customWidth="1"/>
    <col min="4869" max="4869" width="6.42578125" style="68" customWidth="1"/>
    <col min="4870" max="4870" width="17.7109375" style="68" customWidth="1"/>
    <col min="4871" max="4871" width="10.7109375" style="68" customWidth="1"/>
    <col min="4872" max="4872" width="15.7109375" style="68" customWidth="1"/>
    <col min="4873" max="4873" width="10.7109375" style="68" customWidth="1"/>
    <col min="4874" max="4874" width="15.7109375" style="68" customWidth="1"/>
    <col min="4875" max="4875" width="10.7109375" style="68" customWidth="1"/>
    <col min="4876" max="4876" width="15.7109375" style="68" customWidth="1"/>
    <col min="4877" max="4877" width="10.7109375" style="68" customWidth="1"/>
    <col min="4878" max="4878" width="15.5703125" style="68" customWidth="1"/>
    <col min="4879" max="4879" width="0" style="68" hidden="1" customWidth="1"/>
    <col min="4880" max="4880" width="12.5703125" style="68" customWidth="1"/>
    <col min="4881" max="4881" width="13.140625" style="68" customWidth="1"/>
    <col min="4882" max="5120" width="9.140625" style="68"/>
    <col min="5121" max="5121" width="7.28515625" style="68" customWidth="1"/>
    <col min="5122" max="5122" width="39.85546875" style="68" customWidth="1"/>
    <col min="5123" max="5123" width="13.85546875" style="68" customWidth="1"/>
    <col min="5124" max="5124" width="7.7109375" style="68" customWidth="1"/>
    <col min="5125" max="5125" width="6.42578125" style="68" customWidth="1"/>
    <col min="5126" max="5126" width="17.7109375" style="68" customWidth="1"/>
    <col min="5127" max="5127" width="10.7109375" style="68" customWidth="1"/>
    <col min="5128" max="5128" width="15.7109375" style="68" customWidth="1"/>
    <col min="5129" max="5129" width="10.7109375" style="68" customWidth="1"/>
    <col min="5130" max="5130" width="15.7109375" style="68" customWidth="1"/>
    <col min="5131" max="5131" width="10.7109375" style="68" customWidth="1"/>
    <col min="5132" max="5132" width="15.7109375" style="68" customWidth="1"/>
    <col min="5133" max="5133" width="10.7109375" style="68" customWidth="1"/>
    <col min="5134" max="5134" width="15.5703125" style="68" customWidth="1"/>
    <col min="5135" max="5135" width="0" style="68" hidden="1" customWidth="1"/>
    <col min="5136" max="5136" width="12.5703125" style="68" customWidth="1"/>
    <col min="5137" max="5137" width="13.140625" style="68" customWidth="1"/>
    <col min="5138" max="5376" width="9.140625" style="68"/>
    <col min="5377" max="5377" width="7.28515625" style="68" customWidth="1"/>
    <col min="5378" max="5378" width="39.85546875" style="68" customWidth="1"/>
    <col min="5379" max="5379" width="13.85546875" style="68" customWidth="1"/>
    <col min="5380" max="5380" width="7.7109375" style="68" customWidth="1"/>
    <col min="5381" max="5381" width="6.42578125" style="68" customWidth="1"/>
    <col min="5382" max="5382" width="17.7109375" style="68" customWidth="1"/>
    <col min="5383" max="5383" width="10.7109375" style="68" customWidth="1"/>
    <col min="5384" max="5384" width="15.7109375" style="68" customWidth="1"/>
    <col min="5385" max="5385" width="10.7109375" style="68" customWidth="1"/>
    <col min="5386" max="5386" width="15.7109375" style="68" customWidth="1"/>
    <col min="5387" max="5387" width="10.7109375" style="68" customWidth="1"/>
    <col min="5388" max="5388" width="15.7109375" style="68" customWidth="1"/>
    <col min="5389" max="5389" width="10.7109375" style="68" customWidth="1"/>
    <col min="5390" max="5390" width="15.5703125" style="68" customWidth="1"/>
    <col min="5391" max="5391" width="0" style="68" hidden="1" customWidth="1"/>
    <col min="5392" max="5392" width="12.5703125" style="68" customWidth="1"/>
    <col min="5393" max="5393" width="13.140625" style="68" customWidth="1"/>
    <col min="5394" max="5632" width="9.140625" style="68"/>
    <col min="5633" max="5633" width="7.28515625" style="68" customWidth="1"/>
    <col min="5634" max="5634" width="39.85546875" style="68" customWidth="1"/>
    <col min="5635" max="5635" width="13.85546875" style="68" customWidth="1"/>
    <col min="5636" max="5636" width="7.7109375" style="68" customWidth="1"/>
    <col min="5637" max="5637" width="6.42578125" style="68" customWidth="1"/>
    <col min="5638" max="5638" width="17.7109375" style="68" customWidth="1"/>
    <col min="5639" max="5639" width="10.7109375" style="68" customWidth="1"/>
    <col min="5640" max="5640" width="15.7109375" style="68" customWidth="1"/>
    <col min="5641" max="5641" width="10.7109375" style="68" customWidth="1"/>
    <col min="5642" max="5642" width="15.7109375" style="68" customWidth="1"/>
    <col min="5643" max="5643" width="10.7109375" style="68" customWidth="1"/>
    <col min="5644" max="5644" width="15.7109375" style="68" customWidth="1"/>
    <col min="5645" max="5645" width="10.7109375" style="68" customWidth="1"/>
    <col min="5646" max="5646" width="15.5703125" style="68" customWidth="1"/>
    <col min="5647" max="5647" width="0" style="68" hidden="1" customWidth="1"/>
    <col min="5648" max="5648" width="12.5703125" style="68" customWidth="1"/>
    <col min="5649" max="5649" width="13.140625" style="68" customWidth="1"/>
    <col min="5650" max="5888" width="9.140625" style="68"/>
    <col min="5889" max="5889" width="7.28515625" style="68" customWidth="1"/>
    <col min="5890" max="5890" width="39.85546875" style="68" customWidth="1"/>
    <col min="5891" max="5891" width="13.85546875" style="68" customWidth="1"/>
    <col min="5892" max="5892" width="7.7109375" style="68" customWidth="1"/>
    <col min="5893" max="5893" width="6.42578125" style="68" customWidth="1"/>
    <col min="5894" max="5894" width="17.7109375" style="68" customWidth="1"/>
    <col min="5895" max="5895" width="10.7109375" style="68" customWidth="1"/>
    <col min="5896" max="5896" width="15.7109375" style="68" customWidth="1"/>
    <col min="5897" max="5897" width="10.7109375" style="68" customWidth="1"/>
    <col min="5898" max="5898" width="15.7109375" style="68" customWidth="1"/>
    <col min="5899" max="5899" width="10.7109375" style="68" customWidth="1"/>
    <col min="5900" max="5900" width="15.7109375" style="68" customWidth="1"/>
    <col min="5901" max="5901" width="10.7109375" style="68" customWidth="1"/>
    <col min="5902" max="5902" width="15.5703125" style="68" customWidth="1"/>
    <col min="5903" max="5903" width="0" style="68" hidden="1" customWidth="1"/>
    <col min="5904" max="5904" width="12.5703125" style="68" customWidth="1"/>
    <col min="5905" max="5905" width="13.140625" style="68" customWidth="1"/>
    <col min="5906" max="6144" width="9.140625" style="68"/>
    <col min="6145" max="6145" width="7.28515625" style="68" customWidth="1"/>
    <col min="6146" max="6146" width="39.85546875" style="68" customWidth="1"/>
    <col min="6147" max="6147" width="13.85546875" style="68" customWidth="1"/>
    <col min="6148" max="6148" width="7.7109375" style="68" customWidth="1"/>
    <col min="6149" max="6149" width="6.42578125" style="68" customWidth="1"/>
    <col min="6150" max="6150" width="17.7109375" style="68" customWidth="1"/>
    <col min="6151" max="6151" width="10.7109375" style="68" customWidth="1"/>
    <col min="6152" max="6152" width="15.7109375" style="68" customWidth="1"/>
    <col min="6153" max="6153" width="10.7109375" style="68" customWidth="1"/>
    <col min="6154" max="6154" width="15.7109375" style="68" customWidth="1"/>
    <col min="6155" max="6155" width="10.7109375" style="68" customWidth="1"/>
    <col min="6156" max="6156" width="15.7109375" style="68" customWidth="1"/>
    <col min="6157" max="6157" width="10.7109375" style="68" customWidth="1"/>
    <col min="6158" max="6158" width="15.5703125" style="68" customWidth="1"/>
    <col min="6159" max="6159" width="0" style="68" hidden="1" customWidth="1"/>
    <col min="6160" max="6160" width="12.5703125" style="68" customWidth="1"/>
    <col min="6161" max="6161" width="13.140625" style="68" customWidth="1"/>
    <col min="6162" max="6400" width="9.140625" style="68"/>
    <col min="6401" max="6401" width="7.28515625" style="68" customWidth="1"/>
    <col min="6402" max="6402" width="39.85546875" style="68" customWidth="1"/>
    <col min="6403" max="6403" width="13.85546875" style="68" customWidth="1"/>
    <col min="6404" max="6404" width="7.7109375" style="68" customWidth="1"/>
    <col min="6405" max="6405" width="6.42578125" style="68" customWidth="1"/>
    <col min="6406" max="6406" width="17.7109375" style="68" customWidth="1"/>
    <col min="6407" max="6407" width="10.7109375" style="68" customWidth="1"/>
    <col min="6408" max="6408" width="15.7109375" style="68" customWidth="1"/>
    <col min="6409" max="6409" width="10.7109375" style="68" customWidth="1"/>
    <col min="6410" max="6410" width="15.7109375" style="68" customWidth="1"/>
    <col min="6411" max="6411" width="10.7109375" style="68" customWidth="1"/>
    <col min="6412" max="6412" width="15.7109375" style="68" customWidth="1"/>
    <col min="6413" max="6413" width="10.7109375" style="68" customWidth="1"/>
    <col min="6414" max="6414" width="15.5703125" style="68" customWidth="1"/>
    <col min="6415" max="6415" width="0" style="68" hidden="1" customWidth="1"/>
    <col min="6416" max="6416" width="12.5703125" style="68" customWidth="1"/>
    <col min="6417" max="6417" width="13.140625" style="68" customWidth="1"/>
    <col min="6418" max="6656" width="9.140625" style="68"/>
    <col min="6657" max="6657" width="7.28515625" style="68" customWidth="1"/>
    <col min="6658" max="6658" width="39.85546875" style="68" customWidth="1"/>
    <col min="6659" max="6659" width="13.85546875" style="68" customWidth="1"/>
    <col min="6660" max="6660" width="7.7109375" style="68" customWidth="1"/>
    <col min="6661" max="6661" width="6.42578125" style="68" customWidth="1"/>
    <col min="6662" max="6662" width="17.7109375" style="68" customWidth="1"/>
    <col min="6663" max="6663" width="10.7109375" style="68" customWidth="1"/>
    <col min="6664" max="6664" width="15.7109375" style="68" customWidth="1"/>
    <col min="6665" max="6665" width="10.7109375" style="68" customWidth="1"/>
    <col min="6666" max="6666" width="15.7109375" style="68" customWidth="1"/>
    <col min="6667" max="6667" width="10.7109375" style="68" customWidth="1"/>
    <col min="6668" max="6668" width="15.7109375" style="68" customWidth="1"/>
    <col min="6669" max="6669" width="10.7109375" style="68" customWidth="1"/>
    <col min="6670" max="6670" width="15.5703125" style="68" customWidth="1"/>
    <col min="6671" max="6671" width="0" style="68" hidden="1" customWidth="1"/>
    <col min="6672" max="6672" width="12.5703125" style="68" customWidth="1"/>
    <col min="6673" max="6673" width="13.140625" style="68" customWidth="1"/>
    <col min="6674" max="6912" width="9.140625" style="68"/>
    <col min="6913" max="6913" width="7.28515625" style="68" customWidth="1"/>
    <col min="6914" max="6914" width="39.85546875" style="68" customWidth="1"/>
    <col min="6915" max="6915" width="13.85546875" style="68" customWidth="1"/>
    <col min="6916" max="6916" width="7.7109375" style="68" customWidth="1"/>
    <col min="6917" max="6917" width="6.42578125" style="68" customWidth="1"/>
    <col min="6918" max="6918" width="17.7109375" style="68" customWidth="1"/>
    <col min="6919" max="6919" width="10.7109375" style="68" customWidth="1"/>
    <col min="6920" max="6920" width="15.7109375" style="68" customWidth="1"/>
    <col min="6921" max="6921" width="10.7109375" style="68" customWidth="1"/>
    <col min="6922" max="6922" width="15.7109375" style="68" customWidth="1"/>
    <col min="6923" max="6923" width="10.7109375" style="68" customWidth="1"/>
    <col min="6924" max="6924" width="15.7109375" style="68" customWidth="1"/>
    <col min="6925" max="6925" width="10.7109375" style="68" customWidth="1"/>
    <col min="6926" max="6926" width="15.5703125" style="68" customWidth="1"/>
    <col min="6927" max="6927" width="0" style="68" hidden="1" customWidth="1"/>
    <col min="6928" max="6928" width="12.5703125" style="68" customWidth="1"/>
    <col min="6929" max="6929" width="13.140625" style="68" customWidth="1"/>
    <col min="6930" max="7168" width="9.140625" style="68"/>
    <col min="7169" max="7169" width="7.28515625" style="68" customWidth="1"/>
    <col min="7170" max="7170" width="39.85546875" style="68" customWidth="1"/>
    <col min="7171" max="7171" width="13.85546875" style="68" customWidth="1"/>
    <col min="7172" max="7172" width="7.7109375" style="68" customWidth="1"/>
    <col min="7173" max="7173" width="6.42578125" style="68" customWidth="1"/>
    <col min="7174" max="7174" width="17.7109375" style="68" customWidth="1"/>
    <col min="7175" max="7175" width="10.7109375" style="68" customWidth="1"/>
    <col min="7176" max="7176" width="15.7109375" style="68" customWidth="1"/>
    <col min="7177" max="7177" width="10.7109375" style="68" customWidth="1"/>
    <col min="7178" max="7178" width="15.7109375" style="68" customWidth="1"/>
    <col min="7179" max="7179" width="10.7109375" style="68" customWidth="1"/>
    <col min="7180" max="7180" width="15.7109375" style="68" customWidth="1"/>
    <col min="7181" max="7181" width="10.7109375" style="68" customWidth="1"/>
    <col min="7182" max="7182" width="15.5703125" style="68" customWidth="1"/>
    <col min="7183" max="7183" width="0" style="68" hidden="1" customWidth="1"/>
    <col min="7184" max="7184" width="12.5703125" style="68" customWidth="1"/>
    <col min="7185" max="7185" width="13.140625" style="68" customWidth="1"/>
    <col min="7186" max="7424" width="9.140625" style="68"/>
    <col min="7425" max="7425" width="7.28515625" style="68" customWidth="1"/>
    <col min="7426" max="7426" width="39.85546875" style="68" customWidth="1"/>
    <col min="7427" max="7427" width="13.85546875" style="68" customWidth="1"/>
    <col min="7428" max="7428" width="7.7109375" style="68" customWidth="1"/>
    <col min="7429" max="7429" width="6.42578125" style="68" customWidth="1"/>
    <col min="7430" max="7430" width="17.7109375" style="68" customWidth="1"/>
    <col min="7431" max="7431" width="10.7109375" style="68" customWidth="1"/>
    <col min="7432" max="7432" width="15.7109375" style="68" customWidth="1"/>
    <col min="7433" max="7433" width="10.7109375" style="68" customWidth="1"/>
    <col min="7434" max="7434" width="15.7109375" style="68" customWidth="1"/>
    <col min="7435" max="7435" width="10.7109375" style="68" customWidth="1"/>
    <col min="7436" max="7436" width="15.7109375" style="68" customWidth="1"/>
    <col min="7437" max="7437" width="10.7109375" style="68" customWidth="1"/>
    <col min="7438" max="7438" width="15.5703125" style="68" customWidth="1"/>
    <col min="7439" max="7439" width="0" style="68" hidden="1" customWidth="1"/>
    <col min="7440" max="7440" width="12.5703125" style="68" customWidth="1"/>
    <col min="7441" max="7441" width="13.140625" style="68" customWidth="1"/>
    <col min="7442" max="7680" width="9.140625" style="68"/>
    <col min="7681" max="7681" width="7.28515625" style="68" customWidth="1"/>
    <col min="7682" max="7682" width="39.85546875" style="68" customWidth="1"/>
    <col min="7683" max="7683" width="13.85546875" style="68" customWidth="1"/>
    <col min="7684" max="7684" width="7.7109375" style="68" customWidth="1"/>
    <col min="7685" max="7685" width="6.42578125" style="68" customWidth="1"/>
    <col min="7686" max="7686" width="17.7109375" style="68" customWidth="1"/>
    <col min="7687" max="7687" width="10.7109375" style="68" customWidth="1"/>
    <col min="7688" max="7688" width="15.7109375" style="68" customWidth="1"/>
    <col min="7689" max="7689" width="10.7109375" style="68" customWidth="1"/>
    <col min="7690" max="7690" width="15.7109375" style="68" customWidth="1"/>
    <col min="7691" max="7691" width="10.7109375" style="68" customWidth="1"/>
    <col min="7692" max="7692" width="15.7109375" style="68" customWidth="1"/>
    <col min="7693" max="7693" width="10.7109375" style="68" customWidth="1"/>
    <col min="7694" max="7694" width="15.5703125" style="68" customWidth="1"/>
    <col min="7695" max="7695" width="0" style="68" hidden="1" customWidth="1"/>
    <col min="7696" max="7696" width="12.5703125" style="68" customWidth="1"/>
    <col min="7697" max="7697" width="13.140625" style="68" customWidth="1"/>
    <col min="7698" max="7936" width="9.140625" style="68"/>
    <col min="7937" max="7937" width="7.28515625" style="68" customWidth="1"/>
    <col min="7938" max="7938" width="39.85546875" style="68" customWidth="1"/>
    <col min="7939" max="7939" width="13.85546875" style="68" customWidth="1"/>
    <col min="7940" max="7940" width="7.7109375" style="68" customWidth="1"/>
    <col min="7941" max="7941" width="6.42578125" style="68" customWidth="1"/>
    <col min="7942" max="7942" width="17.7109375" style="68" customWidth="1"/>
    <col min="7943" max="7943" width="10.7109375" style="68" customWidth="1"/>
    <col min="7944" max="7944" width="15.7109375" style="68" customWidth="1"/>
    <col min="7945" max="7945" width="10.7109375" style="68" customWidth="1"/>
    <col min="7946" max="7946" width="15.7109375" style="68" customWidth="1"/>
    <col min="7947" max="7947" width="10.7109375" style="68" customWidth="1"/>
    <col min="7948" max="7948" width="15.7109375" style="68" customWidth="1"/>
    <col min="7949" max="7949" width="10.7109375" style="68" customWidth="1"/>
    <col min="7950" max="7950" width="15.5703125" style="68" customWidth="1"/>
    <col min="7951" max="7951" width="0" style="68" hidden="1" customWidth="1"/>
    <col min="7952" max="7952" width="12.5703125" style="68" customWidth="1"/>
    <col min="7953" max="7953" width="13.140625" style="68" customWidth="1"/>
    <col min="7954" max="8192" width="9.140625" style="68"/>
    <col min="8193" max="8193" width="7.28515625" style="68" customWidth="1"/>
    <col min="8194" max="8194" width="39.85546875" style="68" customWidth="1"/>
    <col min="8195" max="8195" width="13.85546875" style="68" customWidth="1"/>
    <col min="8196" max="8196" width="7.7109375" style="68" customWidth="1"/>
    <col min="8197" max="8197" width="6.42578125" style="68" customWidth="1"/>
    <col min="8198" max="8198" width="17.7109375" style="68" customWidth="1"/>
    <col min="8199" max="8199" width="10.7109375" style="68" customWidth="1"/>
    <col min="8200" max="8200" width="15.7109375" style="68" customWidth="1"/>
    <col min="8201" max="8201" width="10.7109375" style="68" customWidth="1"/>
    <col min="8202" max="8202" width="15.7109375" style="68" customWidth="1"/>
    <col min="8203" max="8203" width="10.7109375" style="68" customWidth="1"/>
    <col min="8204" max="8204" width="15.7109375" style="68" customWidth="1"/>
    <col min="8205" max="8205" width="10.7109375" style="68" customWidth="1"/>
    <col min="8206" max="8206" width="15.5703125" style="68" customWidth="1"/>
    <col min="8207" max="8207" width="0" style="68" hidden="1" customWidth="1"/>
    <col min="8208" max="8208" width="12.5703125" style="68" customWidth="1"/>
    <col min="8209" max="8209" width="13.140625" style="68" customWidth="1"/>
    <col min="8210" max="8448" width="9.140625" style="68"/>
    <col min="8449" max="8449" width="7.28515625" style="68" customWidth="1"/>
    <col min="8450" max="8450" width="39.85546875" style="68" customWidth="1"/>
    <col min="8451" max="8451" width="13.85546875" style="68" customWidth="1"/>
    <col min="8452" max="8452" width="7.7109375" style="68" customWidth="1"/>
    <col min="8453" max="8453" width="6.42578125" style="68" customWidth="1"/>
    <col min="8454" max="8454" width="17.7109375" style="68" customWidth="1"/>
    <col min="8455" max="8455" width="10.7109375" style="68" customWidth="1"/>
    <col min="8456" max="8456" width="15.7109375" style="68" customWidth="1"/>
    <col min="8457" max="8457" width="10.7109375" style="68" customWidth="1"/>
    <col min="8458" max="8458" width="15.7109375" style="68" customWidth="1"/>
    <col min="8459" max="8459" width="10.7109375" style="68" customWidth="1"/>
    <col min="8460" max="8460" width="15.7109375" style="68" customWidth="1"/>
    <col min="8461" max="8461" width="10.7109375" style="68" customWidth="1"/>
    <col min="8462" max="8462" width="15.5703125" style="68" customWidth="1"/>
    <col min="8463" max="8463" width="0" style="68" hidden="1" customWidth="1"/>
    <col min="8464" max="8464" width="12.5703125" style="68" customWidth="1"/>
    <col min="8465" max="8465" width="13.140625" style="68" customWidth="1"/>
    <col min="8466" max="8704" width="9.140625" style="68"/>
    <col min="8705" max="8705" width="7.28515625" style="68" customWidth="1"/>
    <col min="8706" max="8706" width="39.85546875" style="68" customWidth="1"/>
    <col min="8707" max="8707" width="13.85546875" style="68" customWidth="1"/>
    <col min="8708" max="8708" width="7.7109375" style="68" customWidth="1"/>
    <col min="8709" max="8709" width="6.42578125" style="68" customWidth="1"/>
    <col min="8710" max="8710" width="17.7109375" style="68" customWidth="1"/>
    <col min="8711" max="8711" width="10.7109375" style="68" customWidth="1"/>
    <col min="8712" max="8712" width="15.7109375" style="68" customWidth="1"/>
    <col min="8713" max="8713" width="10.7109375" style="68" customWidth="1"/>
    <col min="8714" max="8714" width="15.7109375" style="68" customWidth="1"/>
    <col min="8715" max="8715" width="10.7109375" style="68" customWidth="1"/>
    <col min="8716" max="8716" width="15.7109375" style="68" customWidth="1"/>
    <col min="8717" max="8717" width="10.7109375" style="68" customWidth="1"/>
    <col min="8718" max="8718" width="15.5703125" style="68" customWidth="1"/>
    <col min="8719" max="8719" width="0" style="68" hidden="1" customWidth="1"/>
    <col min="8720" max="8720" width="12.5703125" style="68" customWidth="1"/>
    <col min="8721" max="8721" width="13.140625" style="68" customWidth="1"/>
    <col min="8722" max="8960" width="9.140625" style="68"/>
    <col min="8961" max="8961" width="7.28515625" style="68" customWidth="1"/>
    <col min="8962" max="8962" width="39.85546875" style="68" customWidth="1"/>
    <col min="8963" max="8963" width="13.85546875" style="68" customWidth="1"/>
    <col min="8964" max="8964" width="7.7109375" style="68" customWidth="1"/>
    <col min="8965" max="8965" width="6.42578125" style="68" customWidth="1"/>
    <col min="8966" max="8966" width="17.7109375" style="68" customWidth="1"/>
    <col min="8967" max="8967" width="10.7109375" style="68" customWidth="1"/>
    <col min="8968" max="8968" width="15.7109375" style="68" customWidth="1"/>
    <col min="8969" max="8969" width="10.7109375" style="68" customWidth="1"/>
    <col min="8970" max="8970" width="15.7109375" style="68" customWidth="1"/>
    <col min="8971" max="8971" width="10.7109375" style="68" customWidth="1"/>
    <col min="8972" max="8972" width="15.7109375" style="68" customWidth="1"/>
    <col min="8973" max="8973" width="10.7109375" style="68" customWidth="1"/>
    <col min="8974" max="8974" width="15.5703125" style="68" customWidth="1"/>
    <col min="8975" max="8975" width="0" style="68" hidden="1" customWidth="1"/>
    <col min="8976" max="8976" width="12.5703125" style="68" customWidth="1"/>
    <col min="8977" max="8977" width="13.140625" style="68" customWidth="1"/>
    <col min="8978" max="9216" width="9.140625" style="68"/>
    <col min="9217" max="9217" width="7.28515625" style="68" customWidth="1"/>
    <col min="9218" max="9218" width="39.85546875" style="68" customWidth="1"/>
    <col min="9219" max="9219" width="13.85546875" style="68" customWidth="1"/>
    <col min="9220" max="9220" width="7.7109375" style="68" customWidth="1"/>
    <col min="9221" max="9221" width="6.42578125" style="68" customWidth="1"/>
    <col min="9222" max="9222" width="17.7109375" style="68" customWidth="1"/>
    <col min="9223" max="9223" width="10.7109375" style="68" customWidth="1"/>
    <col min="9224" max="9224" width="15.7109375" style="68" customWidth="1"/>
    <col min="9225" max="9225" width="10.7109375" style="68" customWidth="1"/>
    <col min="9226" max="9226" width="15.7109375" style="68" customWidth="1"/>
    <col min="9227" max="9227" width="10.7109375" style="68" customWidth="1"/>
    <col min="9228" max="9228" width="15.7109375" style="68" customWidth="1"/>
    <col min="9229" max="9229" width="10.7109375" style="68" customWidth="1"/>
    <col min="9230" max="9230" width="15.5703125" style="68" customWidth="1"/>
    <col min="9231" max="9231" width="0" style="68" hidden="1" customWidth="1"/>
    <col min="9232" max="9232" width="12.5703125" style="68" customWidth="1"/>
    <col min="9233" max="9233" width="13.140625" style="68" customWidth="1"/>
    <col min="9234" max="9472" width="9.140625" style="68"/>
    <col min="9473" max="9473" width="7.28515625" style="68" customWidth="1"/>
    <col min="9474" max="9474" width="39.85546875" style="68" customWidth="1"/>
    <col min="9475" max="9475" width="13.85546875" style="68" customWidth="1"/>
    <col min="9476" max="9476" width="7.7109375" style="68" customWidth="1"/>
    <col min="9477" max="9477" width="6.42578125" style="68" customWidth="1"/>
    <col min="9478" max="9478" width="17.7109375" style="68" customWidth="1"/>
    <col min="9479" max="9479" width="10.7109375" style="68" customWidth="1"/>
    <col min="9480" max="9480" width="15.7109375" style="68" customWidth="1"/>
    <col min="9481" max="9481" width="10.7109375" style="68" customWidth="1"/>
    <col min="9482" max="9482" width="15.7109375" style="68" customWidth="1"/>
    <col min="9483" max="9483" width="10.7109375" style="68" customWidth="1"/>
    <col min="9484" max="9484" width="15.7109375" style="68" customWidth="1"/>
    <col min="9485" max="9485" width="10.7109375" style="68" customWidth="1"/>
    <col min="9486" max="9486" width="15.5703125" style="68" customWidth="1"/>
    <col min="9487" max="9487" width="0" style="68" hidden="1" customWidth="1"/>
    <col min="9488" max="9488" width="12.5703125" style="68" customWidth="1"/>
    <col min="9489" max="9489" width="13.140625" style="68" customWidth="1"/>
    <col min="9490" max="9728" width="9.140625" style="68"/>
    <col min="9729" max="9729" width="7.28515625" style="68" customWidth="1"/>
    <col min="9730" max="9730" width="39.85546875" style="68" customWidth="1"/>
    <col min="9731" max="9731" width="13.85546875" style="68" customWidth="1"/>
    <col min="9732" max="9732" width="7.7109375" style="68" customWidth="1"/>
    <col min="9733" max="9733" width="6.42578125" style="68" customWidth="1"/>
    <col min="9734" max="9734" width="17.7109375" style="68" customWidth="1"/>
    <col min="9735" max="9735" width="10.7109375" style="68" customWidth="1"/>
    <col min="9736" max="9736" width="15.7109375" style="68" customWidth="1"/>
    <col min="9737" max="9737" width="10.7109375" style="68" customWidth="1"/>
    <col min="9738" max="9738" width="15.7109375" style="68" customWidth="1"/>
    <col min="9739" max="9739" width="10.7109375" style="68" customWidth="1"/>
    <col min="9740" max="9740" width="15.7109375" style="68" customWidth="1"/>
    <col min="9741" max="9741" width="10.7109375" style="68" customWidth="1"/>
    <col min="9742" max="9742" width="15.5703125" style="68" customWidth="1"/>
    <col min="9743" max="9743" width="0" style="68" hidden="1" customWidth="1"/>
    <col min="9744" max="9744" width="12.5703125" style="68" customWidth="1"/>
    <col min="9745" max="9745" width="13.140625" style="68" customWidth="1"/>
    <col min="9746" max="9984" width="9.140625" style="68"/>
    <col min="9985" max="9985" width="7.28515625" style="68" customWidth="1"/>
    <col min="9986" max="9986" width="39.85546875" style="68" customWidth="1"/>
    <col min="9987" max="9987" width="13.85546875" style="68" customWidth="1"/>
    <col min="9988" max="9988" width="7.7109375" style="68" customWidth="1"/>
    <col min="9989" max="9989" width="6.42578125" style="68" customWidth="1"/>
    <col min="9990" max="9990" width="17.7109375" style="68" customWidth="1"/>
    <col min="9991" max="9991" width="10.7109375" style="68" customWidth="1"/>
    <col min="9992" max="9992" width="15.7109375" style="68" customWidth="1"/>
    <col min="9993" max="9993" width="10.7109375" style="68" customWidth="1"/>
    <col min="9994" max="9994" width="15.7109375" style="68" customWidth="1"/>
    <col min="9995" max="9995" width="10.7109375" style="68" customWidth="1"/>
    <col min="9996" max="9996" width="15.7109375" style="68" customWidth="1"/>
    <col min="9997" max="9997" width="10.7109375" style="68" customWidth="1"/>
    <col min="9998" max="9998" width="15.5703125" style="68" customWidth="1"/>
    <col min="9999" max="9999" width="0" style="68" hidden="1" customWidth="1"/>
    <col min="10000" max="10000" width="12.5703125" style="68" customWidth="1"/>
    <col min="10001" max="10001" width="13.140625" style="68" customWidth="1"/>
    <col min="10002" max="10240" width="9.140625" style="68"/>
    <col min="10241" max="10241" width="7.28515625" style="68" customWidth="1"/>
    <col min="10242" max="10242" width="39.85546875" style="68" customWidth="1"/>
    <col min="10243" max="10243" width="13.85546875" style="68" customWidth="1"/>
    <col min="10244" max="10244" width="7.7109375" style="68" customWidth="1"/>
    <col min="10245" max="10245" width="6.42578125" style="68" customWidth="1"/>
    <col min="10246" max="10246" width="17.7109375" style="68" customWidth="1"/>
    <col min="10247" max="10247" width="10.7109375" style="68" customWidth="1"/>
    <col min="10248" max="10248" width="15.7109375" style="68" customWidth="1"/>
    <col min="10249" max="10249" width="10.7109375" style="68" customWidth="1"/>
    <col min="10250" max="10250" width="15.7109375" style="68" customWidth="1"/>
    <col min="10251" max="10251" width="10.7109375" style="68" customWidth="1"/>
    <col min="10252" max="10252" width="15.7109375" style="68" customWidth="1"/>
    <col min="10253" max="10253" width="10.7109375" style="68" customWidth="1"/>
    <col min="10254" max="10254" width="15.5703125" style="68" customWidth="1"/>
    <col min="10255" max="10255" width="0" style="68" hidden="1" customWidth="1"/>
    <col min="10256" max="10256" width="12.5703125" style="68" customWidth="1"/>
    <col min="10257" max="10257" width="13.140625" style="68" customWidth="1"/>
    <col min="10258" max="10496" width="9.140625" style="68"/>
    <col min="10497" max="10497" width="7.28515625" style="68" customWidth="1"/>
    <col min="10498" max="10498" width="39.85546875" style="68" customWidth="1"/>
    <col min="10499" max="10499" width="13.85546875" style="68" customWidth="1"/>
    <col min="10500" max="10500" width="7.7109375" style="68" customWidth="1"/>
    <col min="10501" max="10501" width="6.42578125" style="68" customWidth="1"/>
    <col min="10502" max="10502" width="17.7109375" style="68" customWidth="1"/>
    <col min="10503" max="10503" width="10.7109375" style="68" customWidth="1"/>
    <col min="10504" max="10504" width="15.7109375" style="68" customWidth="1"/>
    <col min="10505" max="10505" width="10.7109375" style="68" customWidth="1"/>
    <col min="10506" max="10506" width="15.7109375" style="68" customWidth="1"/>
    <col min="10507" max="10507" width="10.7109375" style="68" customWidth="1"/>
    <col min="10508" max="10508" width="15.7109375" style="68" customWidth="1"/>
    <col min="10509" max="10509" width="10.7109375" style="68" customWidth="1"/>
    <col min="10510" max="10510" width="15.5703125" style="68" customWidth="1"/>
    <col min="10511" max="10511" width="0" style="68" hidden="1" customWidth="1"/>
    <col min="10512" max="10512" width="12.5703125" style="68" customWidth="1"/>
    <col min="10513" max="10513" width="13.140625" style="68" customWidth="1"/>
    <col min="10514" max="10752" width="9.140625" style="68"/>
    <col min="10753" max="10753" width="7.28515625" style="68" customWidth="1"/>
    <col min="10754" max="10754" width="39.85546875" style="68" customWidth="1"/>
    <col min="10755" max="10755" width="13.85546875" style="68" customWidth="1"/>
    <col min="10756" max="10756" width="7.7109375" style="68" customWidth="1"/>
    <col min="10757" max="10757" width="6.42578125" style="68" customWidth="1"/>
    <col min="10758" max="10758" width="17.7109375" style="68" customWidth="1"/>
    <col min="10759" max="10759" width="10.7109375" style="68" customWidth="1"/>
    <col min="10760" max="10760" width="15.7109375" style="68" customWidth="1"/>
    <col min="10761" max="10761" width="10.7109375" style="68" customWidth="1"/>
    <col min="10762" max="10762" width="15.7109375" style="68" customWidth="1"/>
    <col min="10763" max="10763" width="10.7109375" style="68" customWidth="1"/>
    <col min="10764" max="10764" width="15.7109375" style="68" customWidth="1"/>
    <col min="10765" max="10765" width="10.7109375" style="68" customWidth="1"/>
    <col min="10766" max="10766" width="15.5703125" style="68" customWidth="1"/>
    <col min="10767" max="10767" width="0" style="68" hidden="1" customWidth="1"/>
    <col min="10768" max="10768" width="12.5703125" style="68" customWidth="1"/>
    <col min="10769" max="10769" width="13.140625" style="68" customWidth="1"/>
    <col min="10770" max="11008" width="9.140625" style="68"/>
    <col min="11009" max="11009" width="7.28515625" style="68" customWidth="1"/>
    <col min="11010" max="11010" width="39.85546875" style="68" customWidth="1"/>
    <col min="11011" max="11011" width="13.85546875" style="68" customWidth="1"/>
    <col min="11012" max="11012" width="7.7109375" style="68" customWidth="1"/>
    <col min="11013" max="11013" width="6.42578125" style="68" customWidth="1"/>
    <col min="11014" max="11014" width="17.7109375" style="68" customWidth="1"/>
    <col min="11015" max="11015" width="10.7109375" style="68" customWidth="1"/>
    <col min="11016" max="11016" width="15.7109375" style="68" customWidth="1"/>
    <col min="11017" max="11017" width="10.7109375" style="68" customWidth="1"/>
    <col min="11018" max="11018" width="15.7109375" style="68" customWidth="1"/>
    <col min="11019" max="11019" width="10.7109375" style="68" customWidth="1"/>
    <col min="11020" max="11020" width="15.7109375" style="68" customWidth="1"/>
    <col min="11021" max="11021" width="10.7109375" style="68" customWidth="1"/>
    <col min="11022" max="11022" width="15.5703125" style="68" customWidth="1"/>
    <col min="11023" max="11023" width="0" style="68" hidden="1" customWidth="1"/>
    <col min="11024" max="11024" width="12.5703125" style="68" customWidth="1"/>
    <col min="11025" max="11025" width="13.140625" style="68" customWidth="1"/>
    <col min="11026" max="11264" width="9.140625" style="68"/>
    <col min="11265" max="11265" width="7.28515625" style="68" customWidth="1"/>
    <col min="11266" max="11266" width="39.85546875" style="68" customWidth="1"/>
    <col min="11267" max="11267" width="13.85546875" style="68" customWidth="1"/>
    <col min="11268" max="11268" width="7.7109375" style="68" customWidth="1"/>
    <col min="11269" max="11269" width="6.42578125" style="68" customWidth="1"/>
    <col min="11270" max="11270" width="17.7109375" style="68" customWidth="1"/>
    <col min="11271" max="11271" width="10.7109375" style="68" customWidth="1"/>
    <col min="11272" max="11272" width="15.7109375" style="68" customWidth="1"/>
    <col min="11273" max="11273" width="10.7109375" style="68" customWidth="1"/>
    <col min="11274" max="11274" width="15.7109375" style="68" customWidth="1"/>
    <col min="11275" max="11275" width="10.7109375" style="68" customWidth="1"/>
    <col min="11276" max="11276" width="15.7109375" style="68" customWidth="1"/>
    <col min="11277" max="11277" width="10.7109375" style="68" customWidth="1"/>
    <col min="11278" max="11278" width="15.5703125" style="68" customWidth="1"/>
    <col min="11279" max="11279" width="0" style="68" hidden="1" customWidth="1"/>
    <col min="11280" max="11280" width="12.5703125" style="68" customWidth="1"/>
    <col min="11281" max="11281" width="13.140625" style="68" customWidth="1"/>
    <col min="11282" max="11520" width="9.140625" style="68"/>
    <col min="11521" max="11521" width="7.28515625" style="68" customWidth="1"/>
    <col min="11522" max="11522" width="39.85546875" style="68" customWidth="1"/>
    <col min="11523" max="11523" width="13.85546875" style="68" customWidth="1"/>
    <col min="11524" max="11524" width="7.7109375" style="68" customWidth="1"/>
    <col min="11525" max="11525" width="6.42578125" style="68" customWidth="1"/>
    <col min="11526" max="11526" width="17.7109375" style="68" customWidth="1"/>
    <col min="11527" max="11527" width="10.7109375" style="68" customWidth="1"/>
    <col min="11528" max="11528" width="15.7109375" style="68" customWidth="1"/>
    <col min="11529" max="11529" width="10.7109375" style="68" customWidth="1"/>
    <col min="11530" max="11530" width="15.7109375" style="68" customWidth="1"/>
    <col min="11531" max="11531" width="10.7109375" style="68" customWidth="1"/>
    <col min="11532" max="11532" width="15.7109375" style="68" customWidth="1"/>
    <col min="11533" max="11533" width="10.7109375" style="68" customWidth="1"/>
    <col min="11534" max="11534" width="15.5703125" style="68" customWidth="1"/>
    <col min="11535" max="11535" width="0" style="68" hidden="1" customWidth="1"/>
    <col min="11536" max="11536" width="12.5703125" style="68" customWidth="1"/>
    <col min="11537" max="11537" width="13.140625" style="68" customWidth="1"/>
    <col min="11538" max="11776" width="9.140625" style="68"/>
    <col min="11777" max="11777" width="7.28515625" style="68" customWidth="1"/>
    <col min="11778" max="11778" width="39.85546875" style="68" customWidth="1"/>
    <col min="11779" max="11779" width="13.85546875" style="68" customWidth="1"/>
    <col min="11780" max="11780" width="7.7109375" style="68" customWidth="1"/>
    <col min="11781" max="11781" width="6.42578125" style="68" customWidth="1"/>
    <col min="11782" max="11782" width="17.7109375" style="68" customWidth="1"/>
    <col min="11783" max="11783" width="10.7109375" style="68" customWidth="1"/>
    <col min="11784" max="11784" width="15.7109375" style="68" customWidth="1"/>
    <col min="11785" max="11785" width="10.7109375" style="68" customWidth="1"/>
    <col min="11786" max="11786" width="15.7109375" style="68" customWidth="1"/>
    <col min="11787" max="11787" width="10.7109375" style="68" customWidth="1"/>
    <col min="11788" max="11788" width="15.7109375" style="68" customWidth="1"/>
    <col min="11789" max="11789" width="10.7109375" style="68" customWidth="1"/>
    <col min="11790" max="11790" width="15.5703125" style="68" customWidth="1"/>
    <col min="11791" max="11791" width="0" style="68" hidden="1" customWidth="1"/>
    <col min="11792" max="11792" width="12.5703125" style="68" customWidth="1"/>
    <col min="11793" max="11793" width="13.140625" style="68" customWidth="1"/>
    <col min="11794" max="12032" width="9.140625" style="68"/>
    <col min="12033" max="12033" width="7.28515625" style="68" customWidth="1"/>
    <col min="12034" max="12034" width="39.85546875" style="68" customWidth="1"/>
    <col min="12035" max="12035" width="13.85546875" style="68" customWidth="1"/>
    <col min="12036" max="12036" width="7.7109375" style="68" customWidth="1"/>
    <col min="12037" max="12037" width="6.42578125" style="68" customWidth="1"/>
    <col min="12038" max="12038" width="17.7109375" style="68" customWidth="1"/>
    <col min="12039" max="12039" width="10.7109375" style="68" customWidth="1"/>
    <col min="12040" max="12040" width="15.7109375" style="68" customWidth="1"/>
    <col min="12041" max="12041" width="10.7109375" style="68" customWidth="1"/>
    <col min="12042" max="12042" width="15.7109375" style="68" customWidth="1"/>
    <col min="12043" max="12043" width="10.7109375" style="68" customWidth="1"/>
    <col min="12044" max="12044" width="15.7109375" style="68" customWidth="1"/>
    <col min="12045" max="12045" width="10.7109375" style="68" customWidth="1"/>
    <col min="12046" max="12046" width="15.5703125" style="68" customWidth="1"/>
    <col min="12047" max="12047" width="0" style="68" hidden="1" customWidth="1"/>
    <col min="12048" max="12048" width="12.5703125" style="68" customWidth="1"/>
    <col min="12049" max="12049" width="13.140625" style="68" customWidth="1"/>
    <col min="12050" max="12288" width="9.140625" style="68"/>
    <col min="12289" max="12289" width="7.28515625" style="68" customWidth="1"/>
    <col min="12290" max="12290" width="39.85546875" style="68" customWidth="1"/>
    <col min="12291" max="12291" width="13.85546875" style="68" customWidth="1"/>
    <col min="12292" max="12292" width="7.7109375" style="68" customWidth="1"/>
    <col min="12293" max="12293" width="6.42578125" style="68" customWidth="1"/>
    <col min="12294" max="12294" width="17.7109375" style="68" customWidth="1"/>
    <col min="12295" max="12295" width="10.7109375" style="68" customWidth="1"/>
    <col min="12296" max="12296" width="15.7109375" style="68" customWidth="1"/>
    <col min="12297" max="12297" width="10.7109375" style="68" customWidth="1"/>
    <col min="12298" max="12298" width="15.7109375" style="68" customWidth="1"/>
    <col min="12299" max="12299" width="10.7109375" style="68" customWidth="1"/>
    <col min="12300" max="12300" width="15.7109375" style="68" customWidth="1"/>
    <col min="12301" max="12301" width="10.7109375" style="68" customWidth="1"/>
    <col min="12302" max="12302" width="15.5703125" style="68" customWidth="1"/>
    <col min="12303" max="12303" width="0" style="68" hidden="1" customWidth="1"/>
    <col min="12304" max="12304" width="12.5703125" style="68" customWidth="1"/>
    <col min="12305" max="12305" width="13.140625" style="68" customWidth="1"/>
    <col min="12306" max="12544" width="9.140625" style="68"/>
    <col min="12545" max="12545" width="7.28515625" style="68" customWidth="1"/>
    <col min="12546" max="12546" width="39.85546875" style="68" customWidth="1"/>
    <col min="12547" max="12547" width="13.85546875" style="68" customWidth="1"/>
    <col min="12548" max="12548" width="7.7109375" style="68" customWidth="1"/>
    <col min="12549" max="12549" width="6.42578125" style="68" customWidth="1"/>
    <col min="12550" max="12550" width="17.7109375" style="68" customWidth="1"/>
    <col min="12551" max="12551" width="10.7109375" style="68" customWidth="1"/>
    <col min="12552" max="12552" width="15.7109375" style="68" customWidth="1"/>
    <col min="12553" max="12553" width="10.7109375" style="68" customWidth="1"/>
    <col min="12554" max="12554" width="15.7109375" style="68" customWidth="1"/>
    <col min="12555" max="12555" width="10.7109375" style="68" customWidth="1"/>
    <col min="12556" max="12556" width="15.7109375" style="68" customWidth="1"/>
    <col min="12557" max="12557" width="10.7109375" style="68" customWidth="1"/>
    <col min="12558" max="12558" width="15.5703125" style="68" customWidth="1"/>
    <col min="12559" max="12559" width="0" style="68" hidden="1" customWidth="1"/>
    <col min="12560" max="12560" width="12.5703125" style="68" customWidth="1"/>
    <col min="12561" max="12561" width="13.140625" style="68" customWidth="1"/>
    <col min="12562" max="12800" width="9.140625" style="68"/>
    <col min="12801" max="12801" width="7.28515625" style="68" customWidth="1"/>
    <col min="12802" max="12802" width="39.85546875" style="68" customWidth="1"/>
    <col min="12803" max="12803" width="13.85546875" style="68" customWidth="1"/>
    <col min="12804" max="12804" width="7.7109375" style="68" customWidth="1"/>
    <col min="12805" max="12805" width="6.42578125" style="68" customWidth="1"/>
    <col min="12806" max="12806" width="17.7109375" style="68" customWidth="1"/>
    <col min="12807" max="12807" width="10.7109375" style="68" customWidth="1"/>
    <col min="12808" max="12808" width="15.7109375" style="68" customWidth="1"/>
    <col min="12809" max="12809" width="10.7109375" style="68" customWidth="1"/>
    <col min="12810" max="12810" width="15.7109375" style="68" customWidth="1"/>
    <col min="12811" max="12811" width="10.7109375" style="68" customWidth="1"/>
    <col min="12812" max="12812" width="15.7109375" style="68" customWidth="1"/>
    <col min="12813" max="12813" width="10.7109375" style="68" customWidth="1"/>
    <col min="12814" max="12814" width="15.5703125" style="68" customWidth="1"/>
    <col min="12815" max="12815" width="0" style="68" hidden="1" customWidth="1"/>
    <col min="12816" max="12816" width="12.5703125" style="68" customWidth="1"/>
    <col min="12817" max="12817" width="13.140625" style="68" customWidth="1"/>
    <col min="12818" max="13056" width="9.140625" style="68"/>
    <col min="13057" max="13057" width="7.28515625" style="68" customWidth="1"/>
    <col min="13058" max="13058" width="39.85546875" style="68" customWidth="1"/>
    <col min="13059" max="13059" width="13.85546875" style="68" customWidth="1"/>
    <col min="13060" max="13060" width="7.7109375" style="68" customWidth="1"/>
    <col min="13061" max="13061" width="6.42578125" style="68" customWidth="1"/>
    <col min="13062" max="13062" width="17.7109375" style="68" customWidth="1"/>
    <col min="13063" max="13063" width="10.7109375" style="68" customWidth="1"/>
    <col min="13064" max="13064" width="15.7109375" style="68" customWidth="1"/>
    <col min="13065" max="13065" width="10.7109375" style="68" customWidth="1"/>
    <col min="13066" max="13066" width="15.7109375" style="68" customWidth="1"/>
    <col min="13067" max="13067" width="10.7109375" style="68" customWidth="1"/>
    <col min="13068" max="13068" width="15.7109375" style="68" customWidth="1"/>
    <col min="13069" max="13069" width="10.7109375" style="68" customWidth="1"/>
    <col min="13070" max="13070" width="15.5703125" style="68" customWidth="1"/>
    <col min="13071" max="13071" width="0" style="68" hidden="1" customWidth="1"/>
    <col min="13072" max="13072" width="12.5703125" style="68" customWidth="1"/>
    <col min="13073" max="13073" width="13.140625" style="68" customWidth="1"/>
    <col min="13074" max="13312" width="9.140625" style="68"/>
    <col min="13313" max="13313" width="7.28515625" style="68" customWidth="1"/>
    <col min="13314" max="13314" width="39.85546875" style="68" customWidth="1"/>
    <col min="13315" max="13315" width="13.85546875" style="68" customWidth="1"/>
    <col min="13316" max="13316" width="7.7109375" style="68" customWidth="1"/>
    <col min="13317" max="13317" width="6.42578125" style="68" customWidth="1"/>
    <col min="13318" max="13318" width="17.7109375" style="68" customWidth="1"/>
    <col min="13319" max="13319" width="10.7109375" style="68" customWidth="1"/>
    <col min="13320" max="13320" width="15.7109375" style="68" customWidth="1"/>
    <col min="13321" max="13321" width="10.7109375" style="68" customWidth="1"/>
    <col min="13322" max="13322" width="15.7109375" style="68" customWidth="1"/>
    <col min="13323" max="13323" width="10.7109375" style="68" customWidth="1"/>
    <col min="13324" max="13324" width="15.7109375" style="68" customWidth="1"/>
    <col min="13325" max="13325" width="10.7109375" style="68" customWidth="1"/>
    <col min="13326" max="13326" width="15.5703125" style="68" customWidth="1"/>
    <col min="13327" max="13327" width="0" style="68" hidden="1" customWidth="1"/>
    <col min="13328" max="13328" width="12.5703125" style="68" customWidth="1"/>
    <col min="13329" max="13329" width="13.140625" style="68" customWidth="1"/>
    <col min="13330" max="13568" width="9.140625" style="68"/>
    <col min="13569" max="13569" width="7.28515625" style="68" customWidth="1"/>
    <col min="13570" max="13570" width="39.85546875" style="68" customWidth="1"/>
    <col min="13571" max="13571" width="13.85546875" style="68" customWidth="1"/>
    <col min="13572" max="13572" width="7.7109375" style="68" customWidth="1"/>
    <col min="13573" max="13573" width="6.42578125" style="68" customWidth="1"/>
    <col min="13574" max="13574" width="17.7109375" style="68" customWidth="1"/>
    <col min="13575" max="13575" width="10.7109375" style="68" customWidth="1"/>
    <col min="13576" max="13576" width="15.7109375" style="68" customWidth="1"/>
    <col min="13577" max="13577" width="10.7109375" style="68" customWidth="1"/>
    <col min="13578" max="13578" width="15.7109375" style="68" customWidth="1"/>
    <col min="13579" max="13579" width="10.7109375" style="68" customWidth="1"/>
    <col min="13580" max="13580" width="15.7109375" style="68" customWidth="1"/>
    <col min="13581" max="13581" width="10.7109375" style="68" customWidth="1"/>
    <col min="13582" max="13582" width="15.5703125" style="68" customWidth="1"/>
    <col min="13583" max="13583" width="0" style="68" hidden="1" customWidth="1"/>
    <col min="13584" max="13584" width="12.5703125" style="68" customWidth="1"/>
    <col min="13585" max="13585" width="13.140625" style="68" customWidth="1"/>
    <col min="13586" max="13824" width="9.140625" style="68"/>
    <col min="13825" max="13825" width="7.28515625" style="68" customWidth="1"/>
    <col min="13826" max="13826" width="39.85546875" style="68" customWidth="1"/>
    <col min="13827" max="13827" width="13.85546875" style="68" customWidth="1"/>
    <col min="13828" max="13828" width="7.7109375" style="68" customWidth="1"/>
    <col min="13829" max="13829" width="6.42578125" style="68" customWidth="1"/>
    <col min="13830" max="13830" width="17.7109375" style="68" customWidth="1"/>
    <col min="13831" max="13831" width="10.7109375" style="68" customWidth="1"/>
    <col min="13832" max="13832" width="15.7109375" style="68" customWidth="1"/>
    <col min="13833" max="13833" width="10.7109375" style="68" customWidth="1"/>
    <col min="13834" max="13834" width="15.7109375" style="68" customWidth="1"/>
    <col min="13835" max="13835" width="10.7109375" style="68" customWidth="1"/>
    <col min="13836" max="13836" width="15.7109375" style="68" customWidth="1"/>
    <col min="13837" max="13837" width="10.7109375" style="68" customWidth="1"/>
    <col min="13838" max="13838" width="15.5703125" style="68" customWidth="1"/>
    <col min="13839" max="13839" width="0" style="68" hidden="1" customWidth="1"/>
    <col min="13840" max="13840" width="12.5703125" style="68" customWidth="1"/>
    <col min="13841" max="13841" width="13.140625" style="68" customWidth="1"/>
    <col min="13842" max="14080" width="9.140625" style="68"/>
    <col min="14081" max="14081" width="7.28515625" style="68" customWidth="1"/>
    <col min="14082" max="14082" width="39.85546875" style="68" customWidth="1"/>
    <col min="14083" max="14083" width="13.85546875" style="68" customWidth="1"/>
    <col min="14084" max="14084" width="7.7109375" style="68" customWidth="1"/>
    <col min="14085" max="14085" width="6.42578125" style="68" customWidth="1"/>
    <col min="14086" max="14086" width="17.7109375" style="68" customWidth="1"/>
    <col min="14087" max="14087" width="10.7109375" style="68" customWidth="1"/>
    <col min="14088" max="14088" width="15.7109375" style="68" customWidth="1"/>
    <col min="14089" max="14089" width="10.7109375" style="68" customWidth="1"/>
    <col min="14090" max="14090" width="15.7109375" style="68" customWidth="1"/>
    <col min="14091" max="14091" width="10.7109375" style="68" customWidth="1"/>
    <col min="14092" max="14092" width="15.7109375" style="68" customWidth="1"/>
    <col min="14093" max="14093" width="10.7109375" style="68" customWidth="1"/>
    <col min="14094" max="14094" width="15.5703125" style="68" customWidth="1"/>
    <col min="14095" max="14095" width="0" style="68" hidden="1" customWidth="1"/>
    <col min="14096" max="14096" width="12.5703125" style="68" customWidth="1"/>
    <col min="14097" max="14097" width="13.140625" style="68" customWidth="1"/>
    <col min="14098" max="14336" width="9.140625" style="68"/>
    <col min="14337" max="14337" width="7.28515625" style="68" customWidth="1"/>
    <col min="14338" max="14338" width="39.85546875" style="68" customWidth="1"/>
    <col min="14339" max="14339" width="13.85546875" style="68" customWidth="1"/>
    <col min="14340" max="14340" width="7.7109375" style="68" customWidth="1"/>
    <col min="14341" max="14341" width="6.42578125" style="68" customWidth="1"/>
    <col min="14342" max="14342" width="17.7109375" style="68" customWidth="1"/>
    <col min="14343" max="14343" width="10.7109375" style="68" customWidth="1"/>
    <col min="14344" max="14344" width="15.7109375" style="68" customWidth="1"/>
    <col min="14345" max="14345" width="10.7109375" style="68" customWidth="1"/>
    <col min="14346" max="14346" width="15.7109375" style="68" customWidth="1"/>
    <col min="14347" max="14347" width="10.7109375" style="68" customWidth="1"/>
    <col min="14348" max="14348" width="15.7109375" style="68" customWidth="1"/>
    <col min="14349" max="14349" width="10.7109375" style="68" customWidth="1"/>
    <col min="14350" max="14350" width="15.5703125" style="68" customWidth="1"/>
    <col min="14351" max="14351" width="0" style="68" hidden="1" customWidth="1"/>
    <col min="14352" max="14352" width="12.5703125" style="68" customWidth="1"/>
    <col min="14353" max="14353" width="13.140625" style="68" customWidth="1"/>
    <col min="14354" max="14592" width="9.140625" style="68"/>
    <col min="14593" max="14593" width="7.28515625" style="68" customWidth="1"/>
    <col min="14594" max="14594" width="39.85546875" style="68" customWidth="1"/>
    <col min="14595" max="14595" width="13.85546875" style="68" customWidth="1"/>
    <col min="14596" max="14596" width="7.7109375" style="68" customWidth="1"/>
    <col min="14597" max="14597" width="6.42578125" style="68" customWidth="1"/>
    <col min="14598" max="14598" width="17.7109375" style="68" customWidth="1"/>
    <col min="14599" max="14599" width="10.7109375" style="68" customWidth="1"/>
    <col min="14600" max="14600" width="15.7109375" style="68" customWidth="1"/>
    <col min="14601" max="14601" width="10.7109375" style="68" customWidth="1"/>
    <col min="14602" max="14602" width="15.7109375" style="68" customWidth="1"/>
    <col min="14603" max="14603" width="10.7109375" style="68" customWidth="1"/>
    <col min="14604" max="14604" width="15.7109375" style="68" customWidth="1"/>
    <col min="14605" max="14605" width="10.7109375" style="68" customWidth="1"/>
    <col min="14606" max="14606" width="15.5703125" style="68" customWidth="1"/>
    <col min="14607" max="14607" width="0" style="68" hidden="1" customWidth="1"/>
    <col min="14608" max="14608" width="12.5703125" style="68" customWidth="1"/>
    <col min="14609" max="14609" width="13.140625" style="68" customWidth="1"/>
    <col min="14610" max="14848" width="9.140625" style="68"/>
    <col min="14849" max="14849" width="7.28515625" style="68" customWidth="1"/>
    <col min="14850" max="14850" width="39.85546875" style="68" customWidth="1"/>
    <col min="14851" max="14851" width="13.85546875" style="68" customWidth="1"/>
    <col min="14852" max="14852" width="7.7109375" style="68" customWidth="1"/>
    <col min="14853" max="14853" width="6.42578125" style="68" customWidth="1"/>
    <col min="14854" max="14854" width="17.7109375" style="68" customWidth="1"/>
    <col min="14855" max="14855" width="10.7109375" style="68" customWidth="1"/>
    <col min="14856" max="14856" width="15.7109375" style="68" customWidth="1"/>
    <col min="14857" max="14857" width="10.7109375" style="68" customWidth="1"/>
    <col min="14858" max="14858" width="15.7109375" style="68" customWidth="1"/>
    <col min="14859" max="14859" width="10.7109375" style="68" customWidth="1"/>
    <col min="14860" max="14860" width="15.7109375" style="68" customWidth="1"/>
    <col min="14861" max="14861" width="10.7109375" style="68" customWidth="1"/>
    <col min="14862" max="14862" width="15.5703125" style="68" customWidth="1"/>
    <col min="14863" max="14863" width="0" style="68" hidden="1" customWidth="1"/>
    <col min="14864" max="14864" width="12.5703125" style="68" customWidth="1"/>
    <col min="14865" max="14865" width="13.140625" style="68" customWidth="1"/>
    <col min="14866" max="15104" width="9.140625" style="68"/>
    <col min="15105" max="15105" width="7.28515625" style="68" customWidth="1"/>
    <col min="15106" max="15106" width="39.85546875" style="68" customWidth="1"/>
    <col min="15107" max="15107" width="13.85546875" style="68" customWidth="1"/>
    <col min="15108" max="15108" width="7.7109375" style="68" customWidth="1"/>
    <col min="15109" max="15109" width="6.42578125" style="68" customWidth="1"/>
    <col min="15110" max="15110" width="17.7109375" style="68" customWidth="1"/>
    <col min="15111" max="15111" width="10.7109375" style="68" customWidth="1"/>
    <col min="15112" max="15112" width="15.7109375" style="68" customWidth="1"/>
    <col min="15113" max="15113" width="10.7109375" style="68" customWidth="1"/>
    <col min="15114" max="15114" width="15.7109375" style="68" customWidth="1"/>
    <col min="15115" max="15115" width="10.7109375" style="68" customWidth="1"/>
    <col min="15116" max="15116" width="15.7109375" style="68" customWidth="1"/>
    <col min="15117" max="15117" width="10.7109375" style="68" customWidth="1"/>
    <col min="15118" max="15118" width="15.5703125" style="68" customWidth="1"/>
    <col min="15119" max="15119" width="0" style="68" hidden="1" customWidth="1"/>
    <col min="15120" max="15120" width="12.5703125" style="68" customWidth="1"/>
    <col min="15121" max="15121" width="13.140625" style="68" customWidth="1"/>
    <col min="15122" max="15360" width="9.140625" style="68"/>
    <col min="15361" max="15361" width="7.28515625" style="68" customWidth="1"/>
    <col min="15362" max="15362" width="39.85546875" style="68" customWidth="1"/>
    <col min="15363" max="15363" width="13.85546875" style="68" customWidth="1"/>
    <col min="15364" max="15364" width="7.7109375" style="68" customWidth="1"/>
    <col min="15365" max="15365" width="6.42578125" style="68" customWidth="1"/>
    <col min="15366" max="15366" width="17.7109375" style="68" customWidth="1"/>
    <col min="15367" max="15367" width="10.7109375" style="68" customWidth="1"/>
    <col min="15368" max="15368" width="15.7109375" style="68" customWidth="1"/>
    <col min="15369" max="15369" width="10.7109375" style="68" customWidth="1"/>
    <col min="15370" max="15370" width="15.7109375" style="68" customWidth="1"/>
    <col min="15371" max="15371" width="10.7109375" style="68" customWidth="1"/>
    <col min="15372" max="15372" width="15.7109375" style="68" customWidth="1"/>
    <col min="15373" max="15373" width="10.7109375" style="68" customWidth="1"/>
    <col min="15374" max="15374" width="15.5703125" style="68" customWidth="1"/>
    <col min="15375" max="15375" width="0" style="68" hidden="1" customWidth="1"/>
    <col min="15376" max="15376" width="12.5703125" style="68" customWidth="1"/>
    <col min="15377" max="15377" width="13.140625" style="68" customWidth="1"/>
    <col min="15378" max="15616" width="9.140625" style="68"/>
    <col min="15617" max="15617" width="7.28515625" style="68" customWidth="1"/>
    <col min="15618" max="15618" width="39.85546875" style="68" customWidth="1"/>
    <col min="15619" max="15619" width="13.85546875" style="68" customWidth="1"/>
    <col min="15620" max="15620" width="7.7109375" style="68" customWidth="1"/>
    <col min="15621" max="15621" width="6.42578125" style="68" customWidth="1"/>
    <col min="15622" max="15622" width="17.7109375" style="68" customWidth="1"/>
    <col min="15623" max="15623" width="10.7109375" style="68" customWidth="1"/>
    <col min="15624" max="15624" width="15.7109375" style="68" customWidth="1"/>
    <col min="15625" max="15625" width="10.7109375" style="68" customWidth="1"/>
    <col min="15626" max="15626" width="15.7109375" style="68" customWidth="1"/>
    <col min="15627" max="15627" width="10.7109375" style="68" customWidth="1"/>
    <col min="15628" max="15628" width="15.7109375" style="68" customWidth="1"/>
    <col min="15629" max="15629" width="10.7109375" style="68" customWidth="1"/>
    <col min="15630" max="15630" width="15.5703125" style="68" customWidth="1"/>
    <col min="15631" max="15631" width="0" style="68" hidden="1" customWidth="1"/>
    <col min="15632" max="15632" width="12.5703125" style="68" customWidth="1"/>
    <col min="15633" max="15633" width="13.140625" style="68" customWidth="1"/>
    <col min="15634" max="15872" width="9.140625" style="68"/>
    <col min="15873" max="15873" width="7.28515625" style="68" customWidth="1"/>
    <col min="15874" max="15874" width="39.85546875" style="68" customWidth="1"/>
    <col min="15875" max="15875" width="13.85546875" style="68" customWidth="1"/>
    <col min="15876" max="15876" width="7.7109375" style="68" customWidth="1"/>
    <col min="15877" max="15877" width="6.42578125" style="68" customWidth="1"/>
    <col min="15878" max="15878" width="17.7109375" style="68" customWidth="1"/>
    <col min="15879" max="15879" width="10.7109375" style="68" customWidth="1"/>
    <col min="15880" max="15880" width="15.7109375" style="68" customWidth="1"/>
    <col min="15881" max="15881" width="10.7109375" style="68" customWidth="1"/>
    <col min="15882" max="15882" width="15.7109375" style="68" customWidth="1"/>
    <col min="15883" max="15883" width="10.7109375" style="68" customWidth="1"/>
    <col min="15884" max="15884" width="15.7109375" style="68" customWidth="1"/>
    <col min="15885" max="15885" width="10.7109375" style="68" customWidth="1"/>
    <col min="15886" max="15886" width="15.5703125" style="68" customWidth="1"/>
    <col min="15887" max="15887" width="0" style="68" hidden="1" customWidth="1"/>
    <col min="15888" max="15888" width="12.5703125" style="68" customWidth="1"/>
    <col min="15889" max="15889" width="13.140625" style="68" customWidth="1"/>
    <col min="15890" max="16128" width="9.140625" style="68"/>
    <col min="16129" max="16129" width="7.28515625" style="68" customWidth="1"/>
    <col min="16130" max="16130" width="39.85546875" style="68" customWidth="1"/>
    <col min="16131" max="16131" width="13.85546875" style="68" customWidth="1"/>
    <col min="16132" max="16132" width="7.7109375" style="68" customWidth="1"/>
    <col min="16133" max="16133" width="6.42578125" style="68" customWidth="1"/>
    <col min="16134" max="16134" width="17.7109375" style="68" customWidth="1"/>
    <col min="16135" max="16135" width="10.7109375" style="68" customWidth="1"/>
    <col min="16136" max="16136" width="15.7109375" style="68" customWidth="1"/>
    <col min="16137" max="16137" width="10.7109375" style="68" customWidth="1"/>
    <col min="16138" max="16138" width="15.7109375" style="68" customWidth="1"/>
    <col min="16139" max="16139" width="10.7109375" style="68" customWidth="1"/>
    <col min="16140" max="16140" width="15.7109375" style="68" customWidth="1"/>
    <col min="16141" max="16141" width="10.7109375" style="68" customWidth="1"/>
    <col min="16142" max="16142" width="15.5703125" style="68" customWidth="1"/>
    <col min="16143" max="16143" width="0" style="68" hidden="1" customWidth="1"/>
    <col min="16144" max="16144" width="12.5703125" style="68" customWidth="1"/>
    <col min="16145" max="16145" width="13.140625" style="68" customWidth="1"/>
    <col min="16146" max="16384" width="9.140625" style="68"/>
  </cols>
  <sheetData>
    <row r="1" spans="1:16" x14ac:dyDescent="0.2">
      <c r="A1" s="80" t="s">
        <v>0</v>
      </c>
      <c r="K1" s="245" t="s">
        <v>1</v>
      </c>
      <c r="L1" s="246"/>
      <c r="M1" s="247"/>
      <c r="N1" s="248"/>
    </row>
    <row r="2" spans="1:16" x14ac:dyDescent="0.2">
      <c r="K2" s="249" t="s">
        <v>2</v>
      </c>
      <c r="L2" s="250"/>
      <c r="M2" s="251"/>
      <c r="N2" s="252"/>
    </row>
    <row r="3" spans="1:16" ht="13.5" thickBot="1" x14ac:dyDescent="0.25">
      <c r="K3" s="253" t="s">
        <v>3</v>
      </c>
      <c r="L3" s="254"/>
      <c r="M3" s="255"/>
      <c r="N3" s="256"/>
    </row>
    <row r="4" spans="1:16" x14ac:dyDescent="0.2">
      <c r="A4" s="1458" t="s">
        <v>209</v>
      </c>
      <c r="B4" s="1458"/>
      <c r="C4" s="1458"/>
      <c r="D4" s="1458"/>
      <c r="E4" s="1458"/>
      <c r="F4" s="1458"/>
      <c r="G4" s="1458"/>
      <c r="H4" s="1458"/>
      <c r="I4" s="1458"/>
      <c r="J4" s="1458"/>
      <c r="K4" s="1458"/>
      <c r="L4" s="1458"/>
      <c r="M4" s="1458"/>
      <c r="N4" s="1458"/>
      <c r="O4" s="1458"/>
    </row>
    <row r="5" spans="1:16" x14ac:dyDescent="0.2">
      <c r="A5" s="1459" t="s">
        <v>5</v>
      </c>
      <c r="B5" s="1459"/>
      <c r="C5" s="1459"/>
      <c r="D5" s="1459"/>
      <c r="E5" s="1459"/>
      <c r="F5" s="1459"/>
      <c r="G5" s="1459"/>
      <c r="H5" s="1459"/>
      <c r="I5" s="1459"/>
      <c r="J5" s="1459"/>
      <c r="K5" s="1459"/>
      <c r="L5" s="1459"/>
      <c r="M5" s="1459"/>
      <c r="N5" s="1459"/>
      <c r="O5" s="1459"/>
    </row>
    <row r="6" spans="1:16" x14ac:dyDescent="0.2">
      <c r="C6" s="153"/>
      <c r="D6" s="257"/>
      <c r="E6" s="155"/>
      <c r="F6" s="241"/>
    </row>
    <row r="7" spans="1:16" x14ac:dyDescent="0.2">
      <c r="A7" s="157" t="s">
        <v>6</v>
      </c>
      <c r="B7" s="157"/>
      <c r="C7" s="153"/>
      <c r="D7" s="257"/>
      <c r="E7" s="155"/>
    </row>
    <row r="8" spans="1:16" x14ac:dyDescent="0.2">
      <c r="A8" s="158" t="s">
        <v>7</v>
      </c>
      <c r="B8" s="159"/>
      <c r="C8" s="160"/>
      <c r="D8" s="258"/>
      <c r="E8" s="162"/>
      <c r="F8" s="259" t="s">
        <v>8</v>
      </c>
      <c r="G8" s="164"/>
      <c r="H8" s="260"/>
      <c r="I8" s="164"/>
      <c r="J8" s="261"/>
      <c r="K8" s="166" t="s">
        <v>9</v>
      </c>
      <c r="L8" s="262"/>
      <c r="M8" s="166"/>
      <c r="N8" s="263"/>
    </row>
    <row r="9" spans="1:16" x14ac:dyDescent="0.2">
      <c r="A9" s="168" t="s">
        <v>210</v>
      </c>
      <c r="B9" s="157"/>
      <c r="C9" s="169"/>
      <c r="D9" s="264"/>
      <c r="E9" s="171"/>
      <c r="F9" s="265" t="s">
        <v>11</v>
      </c>
      <c r="G9" s="172" t="s">
        <v>12</v>
      </c>
      <c r="H9" s="266"/>
      <c r="I9" s="163" t="s">
        <v>13</v>
      </c>
      <c r="J9" s="261"/>
      <c r="K9" s="174" t="s">
        <v>14</v>
      </c>
      <c r="L9" s="267"/>
      <c r="M9" s="174"/>
      <c r="N9" s="266"/>
    </row>
    <row r="10" spans="1:16" x14ac:dyDescent="0.2">
      <c r="A10" s="1595" t="s">
        <v>16</v>
      </c>
      <c r="B10" s="158"/>
      <c r="C10" s="175"/>
      <c r="D10" s="268"/>
      <c r="E10" s="177"/>
      <c r="F10" s="269"/>
      <c r="G10" s="1460" t="s">
        <v>15</v>
      </c>
      <c r="H10" s="1461"/>
      <c r="I10" s="1461"/>
      <c r="J10" s="1461"/>
      <c r="K10" s="1461"/>
      <c r="L10" s="1461"/>
      <c r="M10" s="1461"/>
      <c r="N10" s="1462"/>
    </row>
    <row r="11" spans="1:16" x14ac:dyDescent="0.2">
      <c r="A11" s="1596"/>
      <c r="B11" s="178" t="s">
        <v>17</v>
      </c>
      <c r="C11" s="179" t="s">
        <v>18</v>
      </c>
      <c r="D11" s="1463" t="s">
        <v>19</v>
      </c>
      <c r="E11" s="1464"/>
      <c r="F11" s="270" t="s">
        <v>20</v>
      </c>
      <c r="G11" s="1460" t="s">
        <v>21</v>
      </c>
      <c r="H11" s="1462"/>
      <c r="I11" s="1460" t="s">
        <v>22</v>
      </c>
      <c r="J11" s="1462"/>
      <c r="K11" s="1460" t="s">
        <v>23</v>
      </c>
      <c r="L11" s="1462"/>
      <c r="M11" s="1460" t="s">
        <v>24</v>
      </c>
      <c r="N11" s="1462"/>
    </row>
    <row r="12" spans="1:16" x14ac:dyDescent="0.2">
      <c r="A12" s="271"/>
      <c r="B12" s="172"/>
      <c r="C12" s="181"/>
      <c r="D12" s="272"/>
      <c r="E12" s="183"/>
      <c r="F12" s="265"/>
      <c r="G12" s="46" t="s">
        <v>25</v>
      </c>
      <c r="H12" s="189" t="s">
        <v>26</v>
      </c>
      <c r="I12" s="184" t="s">
        <v>25</v>
      </c>
      <c r="J12" s="189" t="s">
        <v>27</v>
      </c>
      <c r="K12" s="46" t="s">
        <v>25</v>
      </c>
      <c r="L12" s="273" t="s">
        <v>27</v>
      </c>
      <c r="M12" s="46" t="s">
        <v>25</v>
      </c>
      <c r="N12" s="274" t="s">
        <v>26</v>
      </c>
    </row>
    <row r="13" spans="1:16" s="70" customFormat="1" ht="15" customHeight="1" x14ac:dyDescent="0.2">
      <c r="A13" s="184">
        <v>1</v>
      </c>
      <c r="B13" s="192" t="s">
        <v>211</v>
      </c>
      <c r="C13" s="186">
        <v>255</v>
      </c>
      <c r="D13" s="187">
        <f t="shared" ref="D13:D71" si="0">+G13+I13+K13+M13</f>
        <v>2</v>
      </c>
      <c r="E13" s="184"/>
      <c r="F13" s="188">
        <f t="shared" ref="F13:F57" si="1">C13*D13</f>
        <v>510</v>
      </c>
      <c r="G13" s="184"/>
      <c r="H13" s="189">
        <f t="shared" ref="H13:H68" si="2">C13*G13</f>
        <v>0</v>
      </c>
      <c r="I13" s="184">
        <v>1</v>
      </c>
      <c r="J13" s="189">
        <f t="shared" ref="J13:J71" si="3">C13*I13</f>
        <v>255</v>
      </c>
      <c r="K13" s="184"/>
      <c r="L13" s="189">
        <f t="shared" ref="L13:L48" si="4">C13*K13</f>
        <v>0</v>
      </c>
      <c r="M13" s="184">
        <v>1</v>
      </c>
      <c r="N13" s="189">
        <f t="shared" ref="N13:N57" si="5">C13*M13</f>
        <v>255</v>
      </c>
      <c r="P13" s="275"/>
    </row>
    <row r="14" spans="1:16" s="70" customFormat="1" ht="15" customHeight="1" x14ac:dyDescent="0.2">
      <c r="A14" s="184">
        <v>2</v>
      </c>
      <c r="B14" s="192" t="s">
        <v>212</v>
      </c>
      <c r="C14" s="186">
        <v>100</v>
      </c>
      <c r="D14" s="187">
        <f t="shared" si="0"/>
        <v>8</v>
      </c>
      <c r="E14" s="184"/>
      <c r="F14" s="188">
        <f t="shared" si="1"/>
        <v>800</v>
      </c>
      <c r="G14" s="184"/>
      <c r="H14" s="189">
        <f t="shared" si="2"/>
        <v>0</v>
      </c>
      <c r="I14" s="184">
        <v>4</v>
      </c>
      <c r="J14" s="189">
        <f t="shared" si="3"/>
        <v>400</v>
      </c>
      <c r="K14" s="184"/>
      <c r="L14" s="189">
        <f t="shared" si="4"/>
        <v>0</v>
      </c>
      <c r="M14" s="184">
        <v>4</v>
      </c>
      <c r="N14" s="189">
        <f t="shared" si="5"/>
        <v>400</v>
      </c>
      <c r="P14" s="275"/>
    </row>
    <row r="15" spans="1:16" s="70" customFormat="1" ht="15" customHeight="1" x14ac:dyDescent="0.2">
      <c r="A15" s="184">
        <v>3</v>
      </c>
      <c r="B15" s="192" t="s">
        <v>213</v>
      </c>
      <c r="C15" s="186">
        <v>50</v>
      </c>
      <c r="D15" s="187">
        <f t="shared" si="0"/>
        <v>20</v>
      </c>
      <c r="E15" s="184"/>
      <c r="F15" s="188">
        <f t="shared" si="1"/>
        <v>1000</v>
      </c>
      <c r="G15" s="184">
        <v>10</v>
      </c>
      <c r="H15" s="189">
        <f t="shared" si="2"/>
        <v>500</v>
      </c>
      <c r="I15" s="184"/>
      <c r="J15" s="189">
        <f t="shared" si="3"/>
        <v>0</v>
      </c>
      <c r="K15" s="184">
        <v>10</v>
      </c>
      <c r="L15" s="189">
        <f t="shared" si="4"/>
        <v>500</v>
      </c>
      <c r="M15" s="184"/>
      <c r="N15" s="189">
        <f t="shared" si="5"/>
        <v>0</v>
      </c>
      <c r="P15" s="275"/>
    </row>
    <row r="16" spans="1:16" s="70" customFormat="1" ht="15" customHeight="1" x14ac:dyDescent="0.2">
      <c r="A16" s="184">
        <v>4</v>
      </c>
      <c r="B16" s="276" t="s">
        <v>214</v>
      </c>
      <c r="C16" s="186">
        <v>50</v>
      </c>
      <c r="D16" s="187">
        <f t="shared" si="0"/>
        <v>20</v>
      </c>
      <c r="E16" s="184"/>
      <c r="F16" s="188">
        <f t="shared" si="1"/>
        <v>1000</v>
      </c>
      <c r="G16" s="184">
        <v>10</v>
      </c>
      <c r="H16" s="189">
        <f t="shared" si="2"/>
        <v>500</v>
      </c>
      <c r="I16" s="184"/>
      <c r="J16" s="189">
        <f t="shared" si="3"/>
        <v>0</v>
      </c>
      <c r="K16" s="184">
        <v>10</v>
      </c>
      <c r="L16" s="189">
        <f t="shared" si="4"/>
        <v>500</v>
      </c>
      <c r="M16" s="184"/>
      <c r="N16" s="189">
        <f t="shared" si="5"/>
        <v>0</v>
      </c>
      <c r="P16" s="275"/>
    </row>
    <row r="17" spans="1:16" s="70" customFormat="1" ht="15" customHeight="1" x14ac:dyDescent="0.2">
      <c r="A17" s="184">
        <v>5</v>
      </c>
      <c r="B17" s="276" t="s">
        <v>215</v>
      </c>
      <c r="C17" s="186">
        <v>130</v>
      </c>
      <c r="D17" s="187">
        <f t="shared" si="0"/>
        <v>4</v>
      </c>
      <c r="E17" s="184"/>
      <c r="F17" s="188">
        <f t="shared" si="1"/>
        <v>520</v>
      </c>
      <c r="G17" s="184"/>
      <c r="H17" s="189">
        <f t="shared" si="2"/>
        <v>0</v>
      </c>
      <c r="I17" s="184">
        <v>2</v>
      </c>
      <c r="J17" s="189">
        <f t="shared" si="3"/>
        <v>260</v>
      </c>
      <c r="K17" s="184"/>
      <c r="L17" s="189">
        <f t="shared" si="4"/>
        <v>0</v>
      </c>
      <c r="M17" s="184">
        <v>2</v>
      </c>
      <c r="N17" s="189">
        <f t="shared" si="5"/>
        <v>260</v>
      </c>
      <c r="P17" s="275"/>
    </row>
    <row r="18" spans="1:16" s="70" customFormat="1" ht="15" customHeight="1" x14ac:dyDescent="0.2">
      <c r="A18" s="184">
        <v>6</v>
      </c>
      <c r="B18" s="192" t="s">
        <v>216</v>
      </c>
      <c r="C18" s="186">
        <v>150</v>
      </c>
      <c r="D18" s="187">
        <f t="shared" si="0"/>
        <v>4</v>
      </c>
      <c r="E18" s="184"/>
      <c r="F18" s="188">
        <f t="shared" si="1"/>
        <v>600</v>
      </c>
      <c r="G18" s="184"/>
      <c r="H18" s="189">
        <f t="shared" si="2"/>
        <v>0</v>
      </c>
      <c r="I18" s="184">
        <v>4</v>
      </c>
      <c r="J18" s="189">
        <f t="shared" si="3"/>
        <v>600</v>
      </c>
      <c r="K18" s="184"/>
      <c r="L18" s="189">
        <f t="shared" si="4"/>
        <v>0</v>
      </c>
      <c r="M18" s="184"/>
      <c r="N18" s="189">
        <f t="shared" si="5"/>
        <v>0</v>
      </c>
      <c r="P18" s="275"/>
    </row>
    <row r="19" spans="1:16" s="70" customFormat="1" ht="15" customHeight="1" x14ac:dyDescent="0.2">
      <c r="A19" s="184">
        <v>7</v>
      </c>
      <c r="B19" s="192" t="s">
        <v>217</v>
      </c>
      <c r="C19" s="186">
        <v>200</v>
      </c>
      <c r="D19" s="187">
        <f t="shared" si="0"/>
        <v>50</v>
      </c>
      <c r="E19" s="184"/>
      <c r="F19" s="188">
        <f t="shared" si="1"/>
        <v>10000</v>
      </c>
      <c r="G19" s="184">
        <v>20</v>
      </c>
      <c r="H19" s="189">
        <f t="shared" si="2"/>
        <v>4000</v>
      </c>
      <c r="I19" s="184">
        <v>15</v>
      </c>
      <c r="J19" s="189">
        <f t="shared" si="3"/>
        <v>3000</v>
      </c>
      <c r="K19" s="184"/>
      <c r="L19" s="189">
        <f t="shared" si="4"/>
        <v>0</v>
      </c>
      <c r="M19" s="184">
        <v>15</v>
      </c>
      <c r="N19" s="189">
        <f t="shared" si="5"/>
        <v>3000</v>
      </c>
      <c r="P19" s="275"/>
    </row>
    <row r="20" spans="1:16" s="70" customFormat="1" ht="15" customHeight="1" x14ac:dyDescent="0.2">
      <c r="A20" s="184">
        <v>8</v>
      </c>
      <c r="B20" s="192" t="s">
        <v>218</v>
      </c>
      <c r="C20" s="186">
        <v>220</v>
      </c>
      <c r="D20" s="187">
        <f t="shared" si="0"/>
        <v>5</v>
      </c>
      <c r="E20" s="184"/>
      <c r="F20" s="188">
        <f t="shared" si="1"/>
        <v>1100</v>
      </c>
      <c r="G20" s="184">
        <v>5</v>
      </c>
      <c r="H20" s="189">
        <f t="shared" si="2"/>
        <v>1100</v>
      </c>
      <c r="I20" s="184"/>
      <c r="J20" s="189">
        <f t="shared" si="3"/>
        <v>0</v>
      </c>
      <c r="K20" s="184"/>
      <c r="L20" s="189">
        <f t="shared" si="4"/>
        <v>0</v>
      </c>
      <c r="M20" s="184"/>
      <c r="N20" s="189">
        <f t="shared" si="5"/>
        <v>0</v>
      </c>
      <c r="P20" s="275"/>
    </row>
    <row r="21" spans="1:16" s="70" customFormat="1" ht="15" customHeight="1" x14ac:dyDescent="0.2">
      <c r="A21" s="184">
        <v>9</v>
      </c>
      <c r="B21" s="192" t="s">
        <v>219</v>
      </c>
      <c r="C21" s="186">
        <v>270</v>
      </c>
      <c r="D21" s="187">
        <f t="shared" si="0"/>
        <v>5</v>
      </c>
      <c r="E21" s="184"/>
      <c r="F21" s="188">
        <f t="shared" si="1"/>
        <v>1350</v>
      </c>
      <c r="G21" s="184">
        <v>5</v>
      </c>
      <c r="H21" s="189">
        <f t="shared" si="2"/>
        <v>1350</v>
      </c>
      <c r="I21" s="184"/>
      <c r="J21" s="189">
        <f t="shared" si="3"/>
        <v>0</v>
      </c>
      <c r="K21" s="184"/>
      <c r="L21" s="189">
        <f t="shared" si="4"/>
        <v>0</v>
      </c>
      <c r="M21" s="184"/>
      <c r="N21" s="189">
        <f t="shared" si="5"/>
        <v>0</v>
      </c>
      <c r="P21" s="275"/>
    </row>
    <row r="22" spans="1:16" s="70" customFormat="1" ht="15" customHeight="1" x14ac:dyDescent="0.2">
      <c r="A22" s="184">
        <v>10</v>
      </c>
      <c r="B22" s="192" t="s">
        <v>220</v>
      </c>
      <c r="C22" s="186">
        <v>300</v>
      </c>
      <c r="D22" s="187">
        <f t="shared" si="0"/>
        <v>3</v>
      </c>
      <c r="E22" s="184"/>
      <c r="F22" s="188">
        <f t="shared" si="1"/>
        <v>900</v>
      </c>
      <c r="G22" s="184">
        <v>3</v>
      </c>
      <c r="H22" s="189">
        <f t="shared" si="2"/>
        <v>900</v>
      </c>
      <c r="I22" s="184"/>
      <c r="J22" s="189">
        <f t="shared" si="3"/>
        <v>0</v>
      </c>
      <c r="K22" s="184"/>
      <c r="L22" s="189">
        <f t="shared" si="4"/>
        <v>0</v>
      </c>
      <c r="M22" s="184"/>
      <c r="N22" s="189">
        <f t="shared" si="5"/>
        <v>0</v>
      </c>
      <c r="P22" s="275"/>
    </row>
    <row r="23" spans="1:16" s="70" customFormat="1" ht="15" customHeight="1" x14ac:dyDescent="0.2">
      <c r="A23" s="184">
        <v>11</v>
      </c>
      <c r="B23" s="192" t="s">
        <v>221</v>
      </c>
      <c r="C23" s="186">
        <v>4</v>
      </c>
      <c r="D23" s="187">
        <f t="shared" si="0"/>
        <v>25</v>
      </c>
      <c r="E23" s="184"/>
      <c r="F23" s="188">
        <f t="shared" si="1"/>
        <v>100</v>
      </c>
      <c r="G23" s="184">
        <v>25</v>
      </c>
      <c r="H23" s="189">
        <f t="shared" si="2"/>
        <v>100</v>
      </c>
      <c r="I23" s="184"/>
      <c r="J23" s="189">
        <f t="shared" si="3"/>
        <v>0</v>
      </c>
      <c r="K23" s="184"/>
      <c r="L23" s="189">
        <f t="shared" si="4"/>
        <v>0</v>
      </c>
      <c r="M23" s="184"/>
      <c r="N23" s="189">
        <f t="shared" si="5"/>
        <v>0</v>
      </c>
      <c r="P23" s="275"/>
    </row>
    <row r="24" spans="1:16" s="70" customFormat="1" ht="15" customHeight="1" x14ac:dyDescent="0.2">
      <c r="A24" s="184">
        <v>12</v>
      </c>
      <c r="B24" s="192" t="s">
        <v>222</v>
      </c>
      <c r="C24" s="186">
        <v>95</v>
      </c>
      <c r="D24" s="187">
        <f t="shared" si="0"/>
        <v>1</v>
      </c>
      <c r="E24" s="184"/>
      <c r="F24" s="188">
        <f t="shared" si="1"/>
        <v>95</v>
      </c>
      <c r="G24" s="184">
        <v>1</v>
      </c>
      <c r="H24" s="189">
        <f t="shared" si="2"/>
        <v>95</v>
      </c>
      <c r="I24" s="184"/>
      <c r="J24" s="189">
        <f t="shared" si="3"/>
        <v>0</v>
      </c>
      <c r="K24" s="184"/>
      <c r="L24" s="189">
        <f t="shared" si="4"/>
        <v>0</v>
      </c>
      <c r="M24" s="184"/>
      <c r="N24" s="189">
        <f t="shared" si="5"/>
        <v>0</v>
      </c>
      <c r="P24" s="275"/>
    </row>
    <row r="25" spans="1:16" s="70" customFormat="1" ht="15" customHeight="1" x14ac:dyDescent="0.2">
      <c r="A25" s="184">
        <v>13</v>
      </c>
      <c r="B25" s="192" t="s">
        <v>223</v>
      </c>
      <c r="C25" s="186">
        <v>50</v>
      </c>
      <c r="D25" s="187">
        <f t="shared" si="0"/>
        <v>1</v>
      </c>
      <c r="E25" s="184"/>
      <c r="F25" s="188">
        <f t="shared" si="1"/>
        <v>50</v>
      </c>
      <c r="G25" s="184">
        <v>1</v>
      </c>
      <c r="H25" s="189">
        <f t="shared" si="2"/>
        <v>50</v>
      </c>
      <c r="I25" s="184"/>
      <c r="J25" s="189">
        <f t="shared" si="3"/>
        <v>0</v>
      </c>
      <c r="K25" s="184"/>
      <c r="L25" s="189">
        <f t="shared" si="4"/>
        <v>0</v>
      </c>
      <c r="M25" s="184"/>
      <c r="N25" s="189">
        <f t="shared" si="5"/>
        <v>0</v>
      </c>
      <c r="P25" s="275"/>
    </row>
    <row r="26" spans="1:16" s="70" customFormat="1" ht="15" customHeight="1" x14ac:dyDescent="0.2">
      <c r="A26" s="184">
        <v>14</v>
      </c>
      <c r="B26" s="192" t="s">
        <v>224</v>
      </c>
      <c r="C26" s="186">
        <v>350</v>
      </c>
      <c r="D26" s="187">
        <f t="shared" si="0"/>
        <v>1</v>
      </c>
      <c r="E26" s="184"/>
      <c r="F26" s="188">
        <f t="shared" si="1"/>
        <v>350</v>
      </c>
      <c r="G26" s="184"/>
      <c r="H26" s="189">
        <f t="shared" si="2"/>
        <v>0</v>
      </c>
      <c r="I26" s="184">
        <v>1</v>
      </c>
      <c r="J26" s="189">
        <f t="shared" si="3"/>
        <v>350</v>
      </c>
      <c r="K26" s="184"/>
      <c r="L26" s="189">
        <f t="shared" si="4"/>
        <v>0</v>
      </c>
      <c r="M26" s="184"/>
      <c r="N26" s="189">
        <f t="shared" si="5"/>
        <v>0</v>
      </c>
      <c r="P26" s="275"/>
    </row>
    <row r="27" spans="1:16" s="70" customFormat="1" ht="15" customHeight="1" x14ac:dyDescent="0.2">
      <c r="A27" s="184">
        <v>15</v>
      </c>
      <c r="B27" s="47" t="s">
        <v>225</v>
      </c>
      <c r="C27" s="82">
        <v>90</v>
      </c>
      <c r="D27" s="187">
        <f t="shared" si="0"/>
        <v>8</v>
      </c>
      <c r="E27" s="184"/>
      <c r="F27" s="188">
        <f t="shared" si="1"/>
        <v>720</v>
      </c>
      <c r="G27" s="184"/>
      <c r="H27" s="189">
        <f t="shared" si="2"/>
        <v>0</v>
      </c>
      <c r="I27" s="184">
        <v>4</v>
      </c>
      <c r="J27" s="189">
        <f t="shared" si="3"/>
        <v>360</v>
      </c>
      <c r="K27" s="184"/>
      <c r="L27" s="189">
        <f t="shared" si="4"/>
        <v>0</v>
      </c>
      <c r="M27" s="184">
        <v>4</v>
      </c>
      <c r="N27" s="189">
        <f t="shared" si="5"/>
        <v>360</v>
      </c>
      <c r="P27" s="275"/>
    </row>
    <row r="28" spans="1:16" s="70" customFormat="1" ht="15" customHeight="1" x14ac:dyDescent="0.2">
      <c r="A28" s="184">
        <v>16</v>
      </c>
      <c r="B28" s="47" t="s">
        <v>226</v>
      </c>
      <c r="C28" s="82">
        <v>60</v>
      </c>
      <c r="D28" s="187">
        <f t="shared" si="0"/>
        <v>8</v>
      </c>
      <c r="E28" s="184"/>
      <c r="F28" s="188">
        <f t="shared" si="1"/>
        <v>480</v>
      </c>
      <c r="G28" s="184">
        <v>4</v>
      </c>
      <c r="H28" s="189">
        <f t="shared" si="2"/>
        <v>240</v>
      </c>
      <c r="I28" s="184"/>
      <c r="J28" s="189">
        <f t="shared" si="3"/>
        <v>0</v>
      </c>
      <c r="K28" s="184">
        <v>4</v>
      </c>
      <c r="L28" s="189">
        <f t="shared" si="4"/>
        <v>240</v>
      </c>
      <c r="M28" s="184"/>
      <c r="N28" s="189">
        <f t="shared" si="5"/>
        <v>0</v>
      </c>
      <c r="P28" s="275"/>
    </row>
    <row r="29" spans="1:16" s="70" customFormat="1" ht="15" customHeight="1" x14ac:dyDescent="0.2">
      <c r="A29" s="184">
        <v>17</v>
      </c>
      <c r="B29" s="47" t="s">
        <v>227</v>
      </c>
      <c r="C29" s="82">
        <v>1500</v>
      </c>
      <c r="D29" s="187">
        <f t="shared" si="0"/>
        <v>1</v>
      </c>
      <c r="E29" s="184"/>
      <c r="F29" s="188">
        <f t="shared" si="1"/>
        <v>1500</v>
      </c>
      <c r="G29" s="184">
        <v>1</v>
      </c>
      <c r="H29" s="189">
        <f t="shared" si="2"/>
        <v>1500</v>
      </c>
      <c r="I29" s="184"/>
      <c r="J29" s="189">
        <f t="shared" si="3"/>
        <v>0</v>
      </c>
      <c r="K29" s="184"/>
      <c r="L29" s="189">
        <f t="shared" si="4"/>
        <v>0</v>
      </c>
      <c r="M29" s="184"/>
      <c r="N29" s="189">
        <f t="shared" si="5"/>
        <v>0</v>
      </c>
      <c r="P29" s="275"/>
    </row>
    <row r="30" spans="1:16" x14ac:dyDescent="0.2">
      <c r="A30" s="184">
        <v>18</v>
      </c>
      <c r="B30" s="47" t="s">
        <v>228</v>
      </c>
      <c r="C30" s="82">
        <v>70</v>
      </c>
      <c r="D30" s="187">
        <f t="shared" si="0"/>
        <v>4</v>
      </c>
      <c r="E30" s="184"/>
      <c r="F30" s="188">
        <f t="shared" si="1"/>
        <v>280</v>
      </c>
      <c r="G30" s="184">
        <v>2</v>
      </c>
      <c r="H30" s="189">
        <f t="shared" si="2"/>
        <v>140</v>
      </c>
      <c r="I30" s="184"/>
      <c r="J30" s="189">
        <f t="shared" si="3"/>
        <v>0</v>
      </c>
      <c r="K30" s="184">
        <v>2</v>
      </c>
      <c r="L30" s="189">
        <f t="shared" si="4"/>
        <v>140</v>
      </c>
      <c r="M30" s="184"/>
      <c r="N30" s="189">
        <f t="shared" si="5"/>
        <v>0</v>
      </c>
      <c r="P30" s="275"/>
    </row>
    <row r="31" spans="1:16" x14ac:dyDescent="0.2">
      <c r="A31" s="184">
        <v>19</v>
      </c>
      <c r="B31" s="47" t="s">
        <v>229</v>
      </c>
      <c r="C31" s="82">
        <v>150</v>
      </c>
      <c r="D31" s="187">
        <f t="shared" si="0"/>
        <v>3</v>
      </c>
      <c r="E31" s="184"/>
      <c r="F31" s="188">
        <f t="shared" si="1"/>
        <v>450</v>
      </c>
      <c r="G31" s="184">
        <v>2</v>
      </c>
      <c r="H31" s="189">
        <f t="shared" si="2"/>
        <v>300</v>
      </c>
      <c r="I31" s="184"/>
      <c r="J31" s="189">
        <f t="shared" si="3"/>
        <v>0</v>
      </c>
      <c r="K31" s="184">
        <v>1</v>
      </c>
      <c r="L31" s="189">
        <f t="shared" si="4"/>
        <v>150</v>
      </c>
      <c r="M31" s="184"/>
      <c r="N31" s="189">
        <f t="shared" si="5"/>
        <v>0</v>
      </c>
      <c r="P31" s="275"/>
    </row>
    <row r="32" spans="1:16" x14ac:dyDescent="0.2">
      <c r="A32" s="184">
        <v>20</v>
      </c>
      <c r="B32" s="47" t="s">
        <v>230</v>
      </c>
      <c r="C32" s="82">
        <v>6</v>
      </c>
      <c r="D32" s="187">
        <f t="shared" si="0"/>
        <v>250</v>
      </c>
      <c r="E32" s="184"/>
      <c r="F32" s="188">
        <f t="shared" si="1"/>
        <v>1500</v>
      </c>
      <c r="G32" s="184">
        <v>250</v>
      </c>
      <c r="H32" s="189">
        <f t="shared" si="2"/>
        <v>1500</v>
      </c>
      <c r="I32" s="184"/>
      <c r="J32" s="189">
        <f t="shared" si="3"/>
        <v>0</v>
      </c>
      <c r="K32" s="184"/>
      <c r="L32" s="189">
        <f t="shared" si="4"/>
        <v>0</v>
      </c>
      <c r="M32" s="184"/>
      <c r="N32" s="189">
        <f t="shared" si="5"/>
        <v>0</v>
      </c>
      <c r="P32" s="275"/>
    </row>
    <row r="33" spans="1:16" x14ac:dyDescent="0.2">
      <c r="A33" s="184">
        <v>21</v>
      </c>
      <c r="B33" s="47" t="s">
        <v>231</v>
      </c>
      <c r="C33" s="82">
        <v>200</v>
      </c>
      <c r="D33" s="187">
        <f t="shared" si="0"/>
        <v>3</v>
      </c>
      <c r="E33" s="184"/>
      <c r="F33" s="188">
        <f t="shared" si="1"/>
        <v>600</v>
      </c>
      <c r="G33" s="184">
        <v>1</v>
      </c>
      <c r="H33" s="189">
        <f t="shared" si="2"/>
        <v>200</v>
      </c>
      <c r="I33" s="184"/>
      <c r="J33" s="189">
        <f t="shared" si="3"/>
        <v>0</v>
      </c>
      <c r="K33" s="184">
        <v>1</v>
      </c>
      <c r="L33" s="189">
        <f t="shared" si="4"/>
        <v>200</v>
      </c>
      <c r="M33" s="184">
        <v>1</v>
      </c>
      <c r="N33" s="189">
        <f t="shared" si="5"/>
        <v>200</v>
      </c>
      <c r="P33" s="275"/>
    </row>
    <row r="34" spans="1:16" x14ac:dyDescent="0.2">
      <c r="A34" s="184">
        <v>22</v>
      </c>
      <c r="B34" s="47" t="s">
        <v>232</v>
      </c>
      <c r="C34" s="82">
        <v>400</v>
      </c>
      <c r="D34" s="187">
        <f t="shared" si="0"/>
        <v>9</v>
      </c>
      <c r="E34" s="184"/>
      <c r="F34" s="188">
        <f t="shared" si="1"/>
        <v>3600</v>
      </c>
      <c r="G34" s="184"/>
      <c r="H34" s="189">
        <f t="shared" si="2"/>
        <v>0</v>
      </c>
      <c r="I34" s="184">
        <v>5</v>
      </c>
      <c r="J34" s="189">
        <f t="shared" si="3"/>
        <v>2000</v>
      </c>
      <c r="K34" s="184"/>
      <c r="L34" s="189">
        <f t="shared" si="4"/>
        <v>0</v>
      </c>
      <c r="M34" s="184">
        <v>4</v>
      </c>
      <c r="N34" s="189">
        <f t="shared" si="5"/>
        <v>1600</v>
      </c>
      <c r="P34" s="275"/>
    </row>
    <row r="35" spans="1:16" x14ac:dyDescent="0.2">
      <c r="A35" s="184">
        <v>23</v>
      </c>
      <c r="B35" s="47" t="s">
        <v>233</v>
      </c>
      <c r="C35" s="82">
        <v>400</v>
      </c>
      <c r="D35" s="187">
        <f t="shared" si="0"/>
        <v>4</v>
      </c>
      <c r="E35" s="184"/>
      <c r="F35" s="188">
        <f t="shared" si="1"/>
        <v>1600</v>
      </c>
      <c r="G35" s="184"/>
      <c r="H35" s="189">
        <f t="shared" si="2"/>
        <v>0</v>
      </c>
      <c r="I35" s="184">
        <v>2</v>
      </c>
      <c r="J35" s="189">
        <f t="shared" si="3"/>
        <v>800</v>
      </c>
      <c r="K35" s="184"/>
      <c r="L35" s="189">
        <f t="shared" si="4"/>
        <v>0</v>
      </c>
      <c r="M35" s="184">
        <v>2</v>
      </c>
      <c r="N35" s="189">
        <f t="shared" si="5"/>
        <v>800</v>
      </c>
      <c r="P35" s="275"/>
    </row>
    <row r="36" spans="1:16" x14ac:dyDescent="0.2">
      <c r="A36" s="184">
        <v>24</v>
      </c>
      <c r="B36" s="47" t="s">
        <v>234</v>
      </c>
      <c r="C36" s="82">
        <v>400</v>
      </c>
      <c r="D36" s="187">
        <f t="shared" si="0"/>
        <v>4</v>
      </c>
      <c r="E36" s="184"/>
      <c r="F36" s="188">
        <f t="shared" si="1"/>
        <v>1600</v>
      </c>
      <c r="G36" s="184"/>
      <c r="H36" s="189">
        <f t="shared" si="2"/>
        <v>0</v>
      </c>
      <c r="I36" s="184">
        <v>2</v>
      </c>
      <c r="J36" s="189">
        <f t="shared" si="3"/>
        <v>800</v>
      </c>
      <c r="K36" s="184"/>
      <c r="L36" s="189">
        <f t="shared" si="4"/>
        <v>0</v>
      </c>
      <c r="M36" s="184">
        <v>2</v>
      </c>
      <c r="N36" s="189">
        <f t="shared" si="5"/>
        <v>800</v>
      </c>
      <c r="P36" s="275"/>
    </row>
    <row r="37" spans="1:16" x14ac:dyDescent="0.2">
      <c r="A37" s="184">
        <v>25</v>
      </c>
      <c r="B37" s="47" t="s">
        <v>235</v>
      </c>
      <c r="C37" s="82">
        <v>400</v>
      </c>
      <c r="D37" s="187">
        <f t="shared" si="0"/>
        <v>4</v>
      </c>
      <c r="E37" s="184"/>
      <c r="F37" s="188">
        <f t="shared" si="1"/>
        <v>1600</v>
      </c>
      <c r="G37" s="184"/>
      <c r="H37" s="189">
        <f t="shared" si="2"/>
        <v>0</v>
      </c>
      <c r="I37" s="184">
        <v>2</v>
      </c>
      <c r="J37" s="189">
        <f t="shared" si="3"/>
        <v>800</v>
      </c>
      <c r="K37" s="184"/>
      <c r="L37" s="189">
        <f t="shared" si="4"/>
        <v>0</v>
      </c>
      <c r="M37" s="184">
        <v>2</v>
      </c>
      <c r="N37" s="189">
        <f t="shared" si="5"/>
        <v>800</v>
      </c>
      <c r="P37" s="275"/>
    </row>
    <row r="38" spans="1:16" x14ac:dyDescent="0.2">
      <c r="A38" s="184">
        <v>26</v>
      </c>
      <c r="B38" s="47" t="s">
        <v>236</v>
      </c>
      <c r="C38" s="82">
        <v>90</v>
      </c>
      <c r="D38" s="187">
        <f t="shared" si="0"/>
        <v>1</v>
      </c>
      <c r="E38" s="184"/>
      <c r="F38" s="188">
        <f t="shared" si="1"/>
        <v>90</v>
      </c>
      <c r="G38" s="184">
        <v>1</v>
      </c>
      <c r="H38" s="189">
        <f t="shared" si="2"/>
        <v>90</v>
      </c>
      <c r="I38" s="184"/>
      <c r="J38" s="189">
        <f t="shared" si="3"/>
        <v>0</v>
      </c>
      <c r="K38" s="184"/>
      <c r="L38" s="189">
        <f t="shared" si="4"/>
        <v>0</v>
      </c>
      <c r="M38" s="184"/>
      <c r="N38" s="189">
        <f t="shared" si="5"/>
        <v>0</v>
      </c>
      <c r="P38" s="275"/>
    </row>
    <row r="39" spans="1:16" x14ac:dyDescent="0.2">
      <c r="A39" s="184">
        <v>27</v>
      </c>
      <c r="B39" s="47" t="s">
        <v>237</v>
      </c>
      <c r="C39" s="82">
        <v>90</v>
      </c>
      <c r="D39" s="187">
        <f t="shared" si="0"/>
        <v>1</v>
      </c>
      <c r="E39" s="184"/>
      <c r="F39" s="188">
        <f t="shared" si="1"/>
        <v>90</v>
      </c>
      <c r="G39" s="184">
        <v>1</v>
      </c>
      <c r="H39" s="189">
        <f t="shared" si="2"/>
        <v>90</v>
      </c>
      <c r="I39" s="184"/>
      <c r="J39" s="189">
        <f t="shared" si="3"/>
        <v>0</v>
      </c>
      <c r="K39" s="184"/>
      <c r="L39" s="189">
        <f t="shared" si="4"/>
        <v>0</v>
      </c>
      <c r="M39" s="184"/>
      <c r="N39" s="189">
        <f t="shared" si="5"/>
        <v>0</v>
      </c>
      <c r="P39" s="275"/>
    </row>
    <row r="40" spans="1:16" x14ac:dyDescent="0.2">
      <c r="A40" s="184">
        <v>28</v>
      </c>
      <c r="B40" s="47" t="s">
        <v>238</v>
      </c>
      <c r="C40" s="82">
        <v>50</v>
      </c>
      <c r="D40" s="187">
        <f t="shared" si="0"/>
        <v>1</v>
      </c>
      <c r="E40" s="184"/>
      <c r="F40" s="188">
        <f t="shared" si="1"/>
        <v>50</v>
      </c>
      <c r="G40" s="184">
        <v>1</v>
      </c>
      <c r="H40" s="189">
        <f t="shared" si="2"/>
        <v>50</v>
      </c>
      <c r="I40" s="184"/>
      <c r="J40" s="189">
        <f t="shared" si="3"/>
        <v>0</v>
      </c>
      <c r="K40" s="184"/>
      <c r="L40" s="189">
        <f t="shared" si="4"/>
        <v>0</v>
      </c>
      <c r="M40" s="184"/>
      <c r="N40" s="189">
        <f t="shared" si="5"/>
        <v>0</v>
      </c>
      <c r="P40" s="275"/>
    </row>
    <row r="41" spans="1:16" x14ac:dyDescent="0.2">
      <c r="A41" s="184">
        <v>29</v>
      </c>
      <c r="B41" s="47" t="s">
        <v>239</v>
      </c>
      <c r="C41" s="82">
        <v>60</v>
      </c>
      <c r="D41" s="187">
        <f t="shared" si="0"/>
        <v>10</v>
      </c>
      <c r="E41" s="184"/>
      <c r="F41" s="188">
        <f t="shared" si="1"/>
        <v>600</v>
      </c>
      <c r="G41" s="184">
        <v>5</v>
      </c>
      <c r="H41" s="189">
        <f t="shared" si="2"/>
        <v>300</v>
      </c>
      <c r="I41" s="184"/>
      <c r="J41" s="189">
        <f t="shared" si="3"/>
        <v>0</v>
      </c>
      <c r="K41" s="184">
        <v>5</v>
      </c>
      <c r="L41" s="189">
        <f t="shared" si="4"/>
        <v>300</v>
      </c>
      <c r="M41" s="184"/>
      <c r="N41" s="189">
        <f t="shared" si="5"/>
        <v>0</v>
      </c>
      <c r="P41" s="275"/>
    </row>
    <row r="42" spans="1:16" x14ac:dyDescent="0.2">
      <c r="A42" s="184">
        <v>30</v>
      </c>
      <c r="B42" s="47" t="s">
        <v>240</v>
      </c>
      <c r="C42" s="82">
        <v>30</v>
      </c>
      <c r="D42" s="187">
        <f t="shared" si="0"/>
        <v>20</v>
      </c>
      <c r="E42" s="184"/>
      <c r="F42" s="188">
        <f t="shared" si="1"/>
        <v>600</v>
      </c>
      <c r="G42" s="184"/>
      <c r="H42" s="189">
        <f t="shared" si="2"/>
        <v>0</v>
      </c>
      <c r="I42" s="184">
        <v>10</v>
      </c>
      <c r="J42" s="189">
        <f t="shared" si="3"/>
        <v>300</v>
      </c>
      <c r="K42" s="184"/>
      <c r="L42" s="189">
        <f t="shared" si="4"/>
        <v>0</v>
      </c>
      <c r="M42" s="184">
        <v>10</v>
      </c>
      <c r="N42" s="189">
        <f t="shared" si="5"/>
        <v>300</v>
      </c>
      <c r="P42" s="275"/>
    </row>
    <row r="43" spans="1:16" x14ac:dyDescent="0.2">
      <c r="A43" s="184">
        <v>31</v>
      </c>
      <c r="B43" s="47" t="s">
        <v>241</v>
      </c>
      <c r="C43" s="186">
        <v>45</v>
      </c>
      <c r="D43" s="187">
        <f t="shared" si="0"/>
        <v>5</v>
      </c>
      <c r="E43" s="184"/>
      <c r="F43" s="188">
        <f t="shared" si="1"/>
        <v>225</v>
      </c>
      <c r="G43" s="184"/>
      <c r="H43" s="189">
        <f t="shared" si="2"/>
        <v>0</v>
      </c>
      <c r="I43" s="184">
        <v>3</v>
      </c>
      <c r="J43" s="189">
        <f t="shared" si="3"/>
        <v>135</v>
      </c>
      <c r="K43" s="184"/>
      <c r="L43" s="189">
        <f t="shared" si="4"/>
        <v>0</v>
      </c>
      <c r="M43" s="184">
        <v>2</v>
      </c>
      <c r="N43" s="189">
        <f t="shared" si="5"/>
        <v>90</v>
      </c>
      <c r="P43" s="275"/>
    </row>
    <row r="44" spans="1:16" x14ac:dyDescent="0.2">
      <c r="A44" s="184">
        <v>32</v>
      </c>
      <c r="B44" s="192" t="s">
        <v>242</v>
      </c>
      <c r="C44" s="186">
        <v>25</v>
      </c>
      <c r="D44" s="187">
        <f t="shared" si="0"/>
        <v>5</v>
      </c>
      <c r="E44" s="184"/>
      <c r="F44" s="188">
        <f t="shared" si="1"/>
        <v>125</v>
      </c>
      <c r="G44" s="184"/>
      <c r="H44" s="189">
        <f t="shared" si="2"/>
        <v>0</v>
      </c>
      <c r="I44" s="184">
        <v>3</v>
      </c>
      <c r="J44" s="189">
        <f t="shared" si="3"/>
        <v>75</v>
      </c>
      <c r="K44" s="184"/>
      <c r="L44" s="189">
        <f t="shared" si="4"/>
        <v>0</v>
      </c>
      <c r="M44" s="184">
        <v>2</v>
      </c>
      <c r="N44" s="189">
        <f t="shared" si="5"/>
        <v>50</v>
      </c>
      <c r="P44" s="275"/>
    </row>
    <row r="45" spans="1:16" x14ac:dyDescent="0.2">
      <c r="A45" s="184">
        <v>33</v>
      </c>
      <c r="B45" s="192" t="s">
        <v>243</v>
      </c>
      <c r="C45" s="186">
        <v>150</v>
      </c>
      <c r="D45" s="187">
        <f t="shared" si="0"/>
        <v>1</v>
      </c>
      <c r="E45" s="184"/>
      <c r="F45" s="188">
        <f t="shared" si="1"/>
        <v>150</v>
      </c>
      <c r="G45" s="184">
        <v>1</v>
      </c>
      <c r="H45" s="189">
        <f t="shared" si="2"/>
        <v>150</v>
      </c>
      <c r="I45" s="184"/>
      <c r="J45" s="189">
        <f t="shared" si="3"/>
        <v>0</v>
      </c>
      <c r="K45" s="184"/>
      <c r="L45" s="189">
        <f t="shared" si="4"/>
        <v>0</v>
      </c>
      <c r="M45" s="184"/>
      <c r="N45" s="189">
        <f t="shared" si="5"/>
        <v>0</v>
      </c>
      <c r="P45" s="275"/>
    </row>
    <row r="46" spans="1:16" x14ac:dyDescent="0.2">
      <c r="A46" s="184">
        <v>34</v>
      </c>
      <c r="B46" s="192" t="s">
        <v>244</v>
      </c>
      <c r="C46" s="186">
        <v>50</v>
      </c>
      <c r="D46" s="187">
        <f t="shared" si="0"/>
        <v>4</v>
      </c>
      <c r="E46" s="184"/>
      <c r="F46" s="188">
        <f t="shared" si="1"/>
        <v>200</v>
      </c>
      <c r="G46" s="184">
        <v>4</v>
      </c>
      <c r="H46" s="189">
        <f t="shared" si="2"/>
        <v>200</v>
      </c>
      <c r="I46" s="184"/>
      <c r="J46" s="189">
        <f t="shared" si="3"/>
        <v>0</v>
      </c>
      <c r="K46" s="184"/>
      <c r="L46" s="189">
        <f t="shared" si="4"/>
        <v>0</v>
      </c>
      <c r="M46" s="184"/>
      <c r="N46" s="189">
        <f t="shared" si="5"/>
        <v>0</v>
      </c>
      <c r="P46" s="275"/>
    </row>
    <row r="47" spans="1:16" x14ac:dyDescent="0.2">
      <c r="A47" s="184">
        <v>35</v>
      </c>
      <c r="B47" s="192" t="s">
        <v>245</v>
      </c>
      <c r="C47" s="186">
        <v>55</v>
      </c>
      <c r="D47" s="187">
        <f t="shared" si="0"/>
        <v>2</v>
      </c>
      <c r="E47" s="184"/>
      <c r="F47" s="188">
        <f t="shared" si="1"/>
        <v>110</v>
      </c>
      <c r="G47" s="184"/>
      <c r="H47" s="189">
        <f t="shared" si="2"/>
        <v>0</v>
      </c>
      <c r="I47" s="184">
        <v>2</v>
      </c>
      <c r="J47" s="189">
        <f t="shared" si="3"/>
        <v>110</v>
      </c>
      <c r="K47" s="184"/>
      <c r="L47" s="189">
        <f t="shared" si="4"/>
        <v>0</v>
      </c>
      <c r="M47" s="184"/>
      <c r="N47" s="189">
        <f t="shared" si="5"/>
        <v>0</v>
      </c>
      <c r="P47" s="275"/>
    </row>
    <row r="48" spans="1:16" x14ac:dyDescent="0.2">
      <c r="A48" s="184">
        <v>36</v>
      </c>
      <c r="B48" s="192" t="s">
        <v>246</v>
      </c>
      <c r="C48" s="186">
        <v>20</v>
      </c>
      <c r="D48" s="187">
        <f t="shared" si="0"/>
        <v>12</v>
      </c>
      <c r="E48" s="184"/>
      <c r="F48" s="188">
        <f t="shared" si="1"/>
        <v>240</v>
      </c>
      <c r="G48" s="184"/>
      <c r="H48" s="189">
        <f t="shared" si="2"/>
        <v>0</v>
      </c>
      <c r="I48" s="184">
        <v>12</v>
      </c>
      <c r="J48" s="189">
        <f t="shared" si="3"/>
        <v>240</v>
      </c>
      <c r="K48" s="184"/>
      <c r="L48" s="189">
        <f t="shared" si="4"/>
        <v>0</v>
      </c>
      <c r="M48" s="184"/>
      <c r="N48" s="189">
        <f t="shared" si="5"/>
        <v>0</v>
      </c>
      <c r="P48" s="275"/>
    </row>
    <row r="49" spans="1:16" x14ac:dyDescent="0.2">
      <c r="A49" s="184">
        <v>37</v>
      </c>
      <c r="B49" s="192" t="s">
        <v>247</v>
      </c>
      <c r="C49" s="186">
        <v>20</v>
      </c>
      <c r="D49" s="187">
        <f t="shared" si="0"/>
        <v>12</v>
      </c>
      <c r="E49" s="184"/>
      <c r="F49" s="188">
        <f t="shared" si="1"/>
        <v>240</v>
      </c>
      <c r="G49" s="184"/>
      <c r="H49" s="189">
        <f t="shared" si="2"/>
        <v>0</v>
      </c>
      <c r="I49" s="184">
        <v>12</v>
      </c>
      <c r="J49" s="189">
        <f t="shared" si="3"/>
        <v>240</v>
      </c>
      <c r="K49" s="184"/>
      <c r="L49" s="189"/>
      <c r="M49" s="184"/>
      <c r="N49" s="189">
        <f t="shared" si="5"/>
        <v>0</v>
      </c>
      <c r="P49" s="275"/>
    </row>
    <row r="50" spans="1:16" x14ac:dyDescent="0.2">
      <c r="A50" s="184">
        <v>38</v>
      </c>
      <c r="B50" s="192" t="s">
        <v>248</v>
      </c>
      <c r="C50" s="186">
        <v>150</v>
      </c>
      <c r="D50" s="187">
        <f t="shared" si="0"/>
        <v>1</v>
      </c>
      <c r="E50" s="184"/>
      <c r="F50" s="188">
        <f t="shared" si="1"/>
        <v>150</v>
      </c>
      <c r="G50" s="184">
        <v>1</v>
      </c>
      <c r="H50" s="189">
        <f t="shared" si="2"/>
        <v>150</v>
      </c>
      <c r="I50" s="184"/>
      <c r="J50" s="189">
        <f t="shared" si="3"/>
        <v>0</v>
      </c>
      <c r="K50" s="184"/>
      <c r="L50" s="189">
        <f t="shared" ref="L50:L71" si="6">C50*K50</f>
        <v>0</v>
      </c>
      <c r="M50" s="184"/>
      <c r="N50" s="189">
        <f t="shared" si="5"/>
        <v>0</v>
      </c>
      <c r="P50" s="275"/>
    </row>
    <row r="51" spans="1:16" x14ac:dyDescent="0.2">
      <c r="A51" s="184">
        <v>39</v>
      </c>
      <c r="B51" s="192" t="s">
        <v>249</v>
      </c>
      <c r="C51" s="186">
        <v>70</v>
      </c>
      <c r="D51" s="187">
        <f t="shared" si="0"/>
        <v>2</v>
      </c>
      <c r="E51" s="184"/>
      <c r="F51" s="188">
        <f t="shared" si="1"/>
        <v>140</v>
      </c>
      <c r="G51" s="184"/>
      <c r="H51" s="189">
        <f t="shared" si="2"/>
        <v>0</v>
      </c>
      <c r="I51" s="184"/>
      <c r="J51" s="189">
        <f t="shared" si="3"/>
        <v>0</v>
      </c>
      <c r="K51" s="184"/>
      <c r="L51" s="189">
        <f t="shared" si="6"/>
        <v>0</v>
      </c>
      <c r="M51" s="184">
        <v>2</v>
      </c>
      <c r="N51" s="189">
        <f t="shared" si="5"/>
        <v>140</v>
      </c>
      <c r="P51" s="275"/>
    </row>
    <row r="52" spans="1:16" x14ac:dyDescent="0.2">
      <c r="A52" s="184">
        <v>40</v>
      </c>
      <c r="B52" s="192" t="s">
        <v>250</v>
      </c>
      <c r="C52" s="186">
        <v>70</v>
      </c>
      <c r="D52" s="187">
        <f t="shared" si="0"/>
        <v>2</v>
      </c>
      <c r="E52" s="184"/>
      <c r="F52" s="188">
        <f t="shared" si="1"/>
        <v>140</v>
      </c>
      <c r="G52" s="184"/>
      <c r="H52" s="189">
        <f t="shared" si="2"/>
        <v>0</v>
      </c>
      <c r="I52" s="184"/>
      <c r="J52" s="189">
        <f t="shared" si="3"/>
        <v>0</v>
      </c>
      <c r="K52" s="184"/>
      <c r="L52" s="189">
        <f t="shared" si="6"/>
        <v>0</v>
      </c>
      <c r="M52" s="184">
        <v>2</v>
      </c>
      <c r="N52" s="189">
        <f t="shared" si="5"/>
        <v>140</v>
      </c>
      <c r="P52" s="275"/>
    </row>
    <row r="53" spans="1:16" x14ac:dyDescent="0.2">
      <c r="A53" s="184">
        <v>41</v>
      </c>
      <c r="B53" s="192" t="s">
        <v>251</v>
      </c>
      <c r="C53" s="186">
        <v>45</v>
      </c>
      <c r="D53" s="187">
        <f t="shared" si="0"/>
        <v>2</v>
      </c>
      <c r="E53" s="184"/>
      <c r="F53" s="188">
        <f t="shared" si="1"/>
        <v>90</v>
      </c>
      <c r="G53" s="184"/>
      <c r="H53" s="189">
        <f t="shared" si="2"/>
        <v>0</v>
      </c>
      <c r="I53" s="184"/>
      <c r="J53" s="189">
        <f t="shared" si="3"/>
        <v>0</v>
      </c>
      <c r="K53" s="184"/>
      <c r="L53" s="189">
        <f t="shared" si="6"/>
        <v>0</v>
      </c>
      <c r="M53" s="184">
        <v>2</v>
      </c>
      <c r="N53" s="189">
        <f t="shared" si="5"/>
        <v>90</v>
      </c>
      <c r="P53" s="275"/>
    </row>
    <row r="54" spans="1:16" x14ac:dyDescent="0.2">
      <c r="A54" s="184">
        <v>42</v>
      </c>
      <c r="B54" s="192" t="s">
        <v>252</v>
      </c>
      <c r="C54" s="186">
        <v>20</v>
      </c>
      <c r="D54" s="187">
        <f t="shared" si="0"/>
        <v>1</v>
      </c>
      <c r="E54" s="184"/>
      <c r="F54" s="188">
        <f t="shared" si="1"/>
        <v>20</v>
      </c>
      <c r="G54" s="184"/>
      <c r="H54" s="189">
        <f t="shared" si="2"/>
        <v>0</v>
      </c>
      <c r="I54" s="184"/>
      <c r="J54" s="189">
        <f t="shared" si="3"/>
        <v>0</v>
      </c>
      <c r="K54" s="184"/>
      <c r="L54" s="189">
        <f t="shared" si="6"/>
        <v>0</v>
      </c>
      <c r="M54" s="184">
        <v>1</v>
      </c>
      <c r="N54" s="189">
        <f t="shared" si="5"/>
        <v>20</v>
      </c>
      <c r="P54" s="275"/>
    </row>
    <row r="55" spans="1:16" x14ac:dyDescent="0.2">
      <c r="A55" s="184">
        <v>43</v>
      </c>
      <c r="B55" s="192" t="s">
        <v>253</v>
      </c>
      <c r="C55" s="186">
        <v>80</v>
      </c>
      <c r="D55" s="187">
        <f t="shared" si="0"/>
        <v>3</v>
      </c>
      <c r="E55" s="184"/>
      <c r="F55" s="188">
        <f t="shared" si="1"/>
        <v>240</v>
      </c>
      <c r="G55" s="184">
        <v>3</v>
      </c>
      <c r="H55" s="189">
        <f>C55*G55</f>
        <v>240</v>
      </c>
      <c r="I55" s="184"/>
      <c r="J55" s="189">
        <f>C55*I55</f>
        <v>0</v>
      </c>
      <c r="K55" s="184"/>
      <c r="L55" s="189">
        <f>C55*K55</f>
        <v>0</v>
      </c>
      <c r="M55" s="184"/>
      <c r="N55" s="189">
        <f t="shared" si="5"/>
        <v>0</v>
      </c>
      <c r="P55" s="275"/>
    </row>
    <row r="56" spans="1:16" x14ac:dyDescent="0.2">
      <c r="A56" s="184">
        <v>44</v>
      </c>
      <c r="B56" s="192" t="s">
        <v>254</v>
      </c>
      <c r="C56" s="186">
        <v>40</v>
      </c>
      <c r="D56" s="187">
        <f t="shared" si="0"/>
        <v>7</v>
      </c>
      <c r="E56" s="184"/>
      <c r="F56" s="188">
        <f t="shared" si="1"/>
        <v>280</v>
      </c>
      <c r="G56" s="184">
        <v>4</v>
      </c>
      <c r="H56" s="189">
        <f t="shared" si="2"/>
        <v>160</v>
      </c>
      <c r="I56" s="184"/>
      <c r="J56" s="189">
        <f t="shared" si="3"/>
        <v>0</v>
      </c>
      <c r="K56" s="184">
        <v>3</v>
      </c>
      <c r="L56" s="189">
        <f t="shared" si="6"/>
        <v>120</v>
      </c>
      <c r="M56" s="184"/>
      <c r="N56" s="189">
        <f t="shared" si="5"/>
        <v>0</v>
      </c>
      <c r="P56" s="275"/>
    </row>
    <row r="57" spans="1:16" x14ac:dyDescent="0.2">
      <c r="A57" s="184">
        <v>45</v>
      </c>
      <c r="B57" s="192" t="s">
        <v>255</v>
      </c>
      <c r="C57" s="186">
        <v>100</v>
      </c>
      <c r="D57" s="187">
        <f t="shared" si="0"/>
        <v>5</v>
      </c>
      <c r="E57" s="184"/>
      <c r="F57" s="188">
        <f t="shared" si="1"/>
        <v>500</v>
      </c>
      <c r="G57" s="184"/>
      <c r="H57" s="189">
        <f t="shared" si="2"/>
        <v>0</v>
      </c>
      <c r="I57" s="184">
        <v>5</v>
      </c>
      <c r="J57" s="189">
        <f t="shared" si="3"/>
        <v>500</v>
      </c>
      <c r="K57" s="184"/>
      <c r="L57" s="189">
        <f t="shared" si="6"/>
        <v>0</v>
      </c>
      <c r="M57" s="184"/>
      <c r="N57" s="189">
        <f t="shared" si="5"/>
        <v>0</v>
      </c>
      <c r="P57" s="275"/>
    </row>
    <row r="58" spans="1:16" x14ac:dyDescent="0.2">
      <c r="A58" s="184">
        <v>46</v>
      </c>
      <c r="B58" s="192" t="s">
        <v>256</v>
      </c>
      <c r="C58" s="186">
        <v>35</v>
      </c>
      <c r="D58" s="187">
        <f t="shared" si="0"/>
        <v>5</v>
      </c>
      <c r="E58" s="184"/>
      <c r="F58" s="188">
        <f>C58*D58</f>
        <v>175</v>
      </c>
      <c r="G58" s="184">
        <v>5</v>
      </c>
      <c r="H58" s="189">
        <f t="shared" si="2"/>
        <v>175</v>
      </c>
      <c r="I58" s="184"/>
      <c r="J58" s="189">
        <f t="shared" si="3"/>
        <v>0</v>
      </c>
      <c r="K58" s="184"/>
      <c r="L58" s="189">
        <f t="shared" si="6"/>
        <v>0</v>
      </c>
      <c r="M58" s="184"/>
      <c r="N58" s="189">
        <f>C58*M58</f>
        <v>0</v>
      </c>
      <c r="P58" s="275"/>
    </row>
    <row r="59" spans="1:16" x14ac:dyDescent="0.2">
      <c r="A59" s="184">
        <v>47</v>
      </c>
      <c r="B59" s="192" t="s">
        <v>257</v>
      </c>
      <c r="C59" s="186">
        <v>50</v>
      </c>
      <c r="D59" s="187">
        <f t="shared" si="0"/>
        <v>5</v>
      </c>
      <c r="E59" s="184"/>
      <c r="F59" s="188">
        <f>C59*D59</f>
        <v>250</v>
      </c>
      <c r="G59" s="184">
        <v>5</v>
      </c>
      <c r="H59" s="189">
        <f t="shared" si="2"/>
        <v>250</v>
      </c>
      <c r="I59" s="184"/>
      <c r="J59" s="189">
        <f t="shared" si="3"/>
        <v>0</v>
      </c>
      <c r="K59" s="184"/>
      <c r="L59" s="189">
        <f t="shared" si="6"/>
        <v>0</v>
      </c>
      <c r="M59" s="184"/>
      <c r="N59" s="189">
        <f>C59*M59</f>
        <v>0</v>
      </c>
      <c r="P59" s="275"/>
    </row>
    <row r="60" spans="1:16" x14ac:dyDescent="0.2">
      <c r="A60" s="184">
        <v>48</v>
      </c>
      <c r="B60" s="192" t="s">
        <v>258</v>
      </c>
      <c r="C60" s="186">
        <v>190</v>
      </c>
      <c r="D60" s="187">
        <f t="shared" si="0"/>
        <v>3</v>
      </c>
      <c r="E60" s="184"/>
      <c r="F60" s="188">
        <f>C60*D60</f>
        <v>570</v>
      </c>
      <c r="G60" s="184"/>
      <c r="H60" s="189">
        <f t="shared" si="2"/>
        <v>0</v>
      </c>
      <c r="I60" s="184"/>
      <c r="J60" s="189">
        <f t="shared" si="3"/>
        <v>0</v>
      </c>
      <c r="K60" s="184">
        <v>3</v>
      </c>
      <c r="L60" s="189">
        <f t="shared" si="6"/>
        <v>570</v>
      </c>
      <c r="M60" s="184"/>
      <c r="N60" s="189">
        <f>C60*M60</f>
        <v>0</v>
      </c>
      <c r="P60" s="275"/>
    </row>
    <row r="61" spans="1:16" x14ac:dyDescent="0.2">
      <c r="A61" s="184">
        <v>49</v>
      </c>
      <c r="B61" s="192" t="s">
        <v>259</v>
      </c>
      <c r="C61" s="186">
        <v>230</v>
      </c>
      <c r="D61" s="187">
        <f t="shared" si="0"/>
        <v>15</v>
      </c>
      <c r="E61" s="184"/>
      <c r="F61" s="188">
        <f>C61*D61</f>
        <v>3450</v>
      </c>
      <c r="G61" s="184"/>
      <c r="H61" s="189">
        <f t="shared" si="2"/>
        <v>0</v>
      </c>
      <c r="I61" s="184">
        <v>15</v>
      </c>
      <c r="J61" s="189">
        <f t="shared" si="3"/>
        <v>3450</v>
      </c>
      <c r="K61" s="184"/>
      <c r="L61" s="189">
        <f t="shared" si="6"/>
        <v>0</v>
      </c>
      <c r="M61" s="184"/>
      <c r="N61" s="189">
        <f>C61*M61</f>
        <v>0</v>
      </c>
      <c r="P61" s="275"/>
    </row>
    <row r="62" spans="1:16" x14ac:dyDescent="0.2">
      <c r="A62" s="184">
        <v>50</v>
      </c>
      <c r="B62" s="192" t="s">
        <v>260</v>
      </c>
      <c r="C62" s="186">
        <v>185</v>
      </c>
      <c r="D62" s="187">
        <f t="shared" si="0"/>
        <v>2</v>
      </c>
      <c r="E62" s="184"/>
      <c r="F62" s="188">
        <f>C62*D62</f>
        <v>370</v>
      </c>
      <c r="G62" s="184"/>
      <c r="H62" s="189">
        <f t="shared" si="2"/>
        <v>0</v>
      </c>
      <c r="I62" s="184">
        <v>1</v>
      </c>
      <c r="J62" s="189">
        <f t="shared" si="3"/>
        <v>185</v>
      </c>
      <c r="K62" s="184"/>
      <c r="L62" s="189">
        <f t="shared" si="6"/>
        <v>0</v>
      </c>
      <c r="M62" s="184">
        <v>1</v>
      </c>
      <c r="N62" s="189">
        <f>C62*M62</f>
        <v>185</v>
      </c>
      <c r="P62" s="275"/>
    </row>
    <row r="63" spans="1:16" x14ac:dyDescent="0.2">
      <c r="A63" s="184">
        <v>51</v>
      </c>
      <c r="B63" s="192" t="s">
        <v>261</v>
      </c>
      <c r="C63" s="186">
        <v>250</v>
      </c>
      <c r="D63" s="187">
        <f t="shared" si="0"/>
        <v>6</v>
      </c>
      <c r="E63" s="184"/>
      <c r="F63" s="188">
        <f t="shared" ref="F63:F71" si="7">C63*D63</f>
        <v>1500</v>
      </c>
      <c r="G63" s="184">
        <v>3</v>
      </c>
      <c r="H63" s="189">
        <f t="shared" si="2"/>
        <v>750</v>
      </c>
      <c r="I63" s="184"/>
      <c r="J63" s="189">
        <f t="shared" si="3"/>
        <v>0</v>
      </c>
      <c r="K63" s="184">
        <v>3</v>
      </c>
      <c r="L63" s="189">
        <f t="shared" si="6"/>
        <v>750</v>
      </c>
      <c r="M63" s="184"/>
      <c r="N63" s="189">
        <f t="shared" ref="N63:N71" si="8">C63*M63</f>
        <v>0</v>
      </c>
      <c r="P63" s="275"/>
    </row>
    <row r="64" spans="1:16" x14ac:dyDescent="0.2">
      <c r="A64" s="184">
        <v>52</v>
      </c>
      <c r="B64" s="192" t="s">
        <v>262</v>
      </c>
      <c r="C64" s="186">
        <v>5500</v>
      </c>
      <c r="D64" s="187">
        <f t="shared" si="0"/>
        <v>3</v>
      </c>
      <c r="E64" s="184"/>
      <c r="F64" s="188">
        <f t="shared" si="7"/>
        <v>16500</v>
      </c>
      <c r="G64" s="184">
        <v>1</v>
      </c>
      <c r="H64" s="189">
        <f t="shared" si="2"/>
        <v>5500</v>
      </c>
      <c r="I64" s="184"/>
      <c r="J64" s="189">
        <f t="shared" si="3"/>
        <v>0</v>
      </c>
      <c r="K64" s="184">
        <v>1</v>
      </c>
      <c r="L64" s="189">
        <f t="shared" si="6"/>
        <v>5500</v>
      </c>
      <c r="M64" s="184">
        <v>1</v>
      </c>
      <c r="N64" s="189">
        <f t="shared" si="8"/>
        <v>5500</v>
      </c>
      <c r="P64" s="275"/>
    </row>
    <row r="65" spans="1:17" x14ac:dyDescent="0.2">
      <c r="A65" s="184">
        <v>53</v>
      </c>
      <c r="B65" s="192" t="s">
        <v>263</v>
      </c>
      <c r="C65" s="186">
        <v>300</v>
      </c>
      <c r="D65" s="187">
        <f t="shared" si="0"/>
        <v>2</v>
      </c>
      <c r="E65" s="184"/>
      <c r="F65" s="188">
        <f t="shared" si="7"/>
        <v>600</v>
      </c>
      <c r="G65" s="184">
        <v>1</v>
      </c>
      <c r="H65" s="189">
        <f t="shared" si="2"/>
        <v>300</v>
      </c>
      <c r="I65" s="184"/>
      <c r="J65" s="189">
        <f t="shared" si="3"/>
        <v>0</v>
      </c>
      <c r="K65" s="184">
        <v>1</v>
      </c>
      <c r="L65" s="189">
        <f t="shared" si="6"/>
        <v>300</v>
      </c>
      <c r="M65" s="184"/>
      <c r="N65" s="189">
        <f t="shared" si="8"/>
        <v>0</v>
      </c>
      <c r="P65" s="275"/>
    </row>
    <row r="66" spans="1:17" x14ac:dyDescent="0.2">
      <c r="A66" s="184">
        <v>54</v>
      </c>
      <c r="B66" s="192" t="s">
        <v>264</v>
      </c>
      <c r="C66" s="186">
        <v>300</v>
      </c>
      <c r="D66" s="187">
        <f t="shared" si="0"/>
        <v>2</v>
      </c>
      <c r="E66" s="184"/>
      <c r="F66" s="188">
        <f t="shared" si="7"/>
        <v>600</v>
      </c>
      <c r="G66" s="184">
        <v>2</v>
      </c>
      <c r="H66" s="189">
        <f t="shared" si="2"/>
        <v>600</v>
      </c>
      <c r="I66" s="184"/>
      <c r="J66" s="189">
        <f t="shared" si="3"/>
        <v>0</v>
      </c>
      <c r="K66" s="184"/>
      <c r="L66" s="189">
        <f t="shared" si="6"/>
        <v>0</v>
      </c>
      <c r="M66" s="184"/>
      <c r="N66" s="189">
        <f t="shared" si="8"/>
        <v>0</v>
      </c>
      <c r="P66" s="275"/>
    </row>
    <row r="67" spans="1:17" x14ac:dyDescent="0.2">
      <c r="A67" s="184">
        <v>55</v>
      </c>
      <c r="B67" s="192" t="s">
        <v>265</v>
      </c>
      <c r="C67" s="186">
        <v>100</v>
      </c>
      <c r="D67" s="187">
        <f t="shared" si="0"/>
        <v>1</v>
      </c>
      <c r="E67" s="184"/>
      <c r="F67" s="188">
        <f>C67*D67</f>
        <v>100</v>
      </c>
      <c r="G67" s="184">
        <v>1</v>
      </c>
      <c r="H67" s="189">
        <f t="shared" si="2"/>
        <v>100</v>
      </c>
      <c r="I67" s="184"/>
      <c r="J67" s="189">
        <f t="shared" si="3"/>
        <v>0</v>
      </c>
      <c r="K67" s="184"/>
      <c r="L67" s="189">
        <f t="shared" si="6"/>
        <v>0</v>
      </c>
      <c r="M67" s="184"/>
      <c r="N67" s="189">
        <f t="shared" si="8"/>
        <v>0</v>
      </c>
      <c r="P67" s="275"/>
    </row>
    <row r="68" spans="1:17" s="70" customFormat="1" ht="15" customHeight="1" x14ac:dyDescent="0.2">
      <c r="A68" s="184">
        <v>56</v>
      </c>
      <c r="B68" s="192" t="s">
        <v>266</v>
      </c>
      <c r="C68" s="186">
        <v>45500</v>
      </c>
      <c r="D68" s="187">
        <f t="shared" si="0"/>
        <v>4</v>
      </c>
      <c r="E68" s="184"/>
      <c r="F68" s="188">
        <f t="shared" si="7"/>
        <v>182000</v>
      </c>
      <c r="G68" s="184">
        <v>1</v>
      </c>
      <c r="H68" s="189">
        <f t="shared" si="2"/>
        <v>45500</v>
      </c>
      <c r="I68" s="184">
        <v>1</v>
      </c>
      <c r="J68" s="189">
        <f t="shared" si="3"/>
        <v>45500</v>
      </c>
      <c r="K68" s="184">
        <v>1</v>
      </c>
      <c r="L68" s="189">
        <f t="shared" si="6"/>
        <v>45500</v>
      </c>
      <c r="M68" s="184">
        <v>1</v>
      </c>
      <c r="N68" s="189">
        <f t="shared" si="8"/>
        <v>45500</v>
      </c>
      <c r="P68" s="275"/>
    </row>
    <row r="69" spans="1:17" x14ac:dyDescent="0.2">
      <c r="A69" s="184">
        <v>57</v>
      </c>
      <c r="B69" s="192" t="s">
        <v>267</v>
      </c>
      <c r="C69" s="186">
        <v>117622.29</v>
      </c>
      <c r="D69" s="187">
        <f t="shared" si="0"/>
        <v>1</v>
      </c>
      <c r="E69" s="184"/>
      <c r="F69" s="188">
        <f t="shared" si="7"/>
        <v>117622.29</v>
      </c>
      <c r="G69" s="184">
        <v>1</v>
      </c>
      <c r="H69" s="189">
        <v>117622.29</v>
      </c>
      <c r="I69" s="184"/>
      <c r="J69" s="189">
        <f t="shared" si="3"/>
        <v>0</v>
      </c>
      <c r="K69" s="184"/>
      <c r="L69" s="189">
        <f t="shared" si="6"/>
        <v>0</v>
      </c>
      <c r="M69" s="184"/>
      <c r="N69" s="189">
        <f t="shared" si="8"/>
        <v>0</v>
      </c>
      <c r="P69" s="275"/>
    </row>
    <row r="70" spans="1:17" hidden="1" x14ac:dyDescent="0.2">
      <c r="A70" s="184">
        <v>75</v>
      </c>
      <c r="B70" s="192"/>
      <c r="C70" s="186"/>
      <c r="D70" s="187">
        <f t="shared" si="0"/>
        <v>0</v>
      </c>
      <c r="E70" s="184"/>
      <c r="F70" s="188">
        <f t="shared" si="7"/>
        <v>0</v>
      </c>
      <c r="G70" s="184"/>
      <c r="H70" s="189">
        <f>C70*G70</f>
        <v>0</v>
      </c>
      <c r="I70" s="184"/>
      <c r="J70" s="189">
        <f t="shared" si="3"/>
        <v>0</v>
      </c>
      <c r="K70" s="184"/>
      <c r="L70" s="189">
        <f t="shared" si="6"/>
        <v>0</v>
      </c>
      <c r="M70" s="184"/>
      <c r="N70" s="189">
        <f t="shared" si="8"/>
        <v>0</v>
      </c>
      <c r="P70" s="275"/>
    </row>
    <row r="71" spans="1:17" hidden="1" x14ac:dyDescent="0.2">
      <c r="A71" s="184">
        <v>76</v>
      </c>
      <c r="B71" s="192"/>
      <c r="C71" s="186"/>
      <c r="D71" s="187">
        <f t="shared" si="0"/>
        <v>0</v>
      </c>
      <c r="E71" s="184"/>
      <c r="F71" s="188">
        <f t="shared" si="7"/>
        <v>0</v>
      </c>
      <c r="G71" s="184"/>
      <c r="H71" s="189">
        <f>C71*G71</f>
        <v>0</v>
      </c>
      <c r="I71" s="184"/>
      <c r="J71" s="189">
        <f t="shared" si="3"/>
        <v>0</v>
      </c>
      <c r="K71" s="184"/>
      <c r="L71" s="189">
        <f t="shared" si="6"/>
        <v>0</v>
      </c>
      <c r="M71" s="184"/>
      <c r="N71" s="189">
        <f t="shared" si="8"/>
        <v>0</v>
      </c>
      <c r="P71" s="275"/>
    </row>
    <row r="72" spans="1:17" ht="15" x14ac:dyDescent="0.25">
      <c r="A72" s="184" t="s">
        <v>66</v>
      </c>
      <c r="B72" s="192"/>
      <c r="C72" s="186"/>
      <c r="D72" s="187">
        <f>SUM(D13:D61)</f>
        <v>572</v>
      </c>
      <c r="E72" s="187"/>
      <c r="F72" s="189">
        <f t="shared" ref="F72:N72" si="9">SUM(F13:F71)</f>
        <v>360322.29</v>
      </c>
      <c r="G72" s="187">
        <f t="shared" si="9"/>
        <v>381</v>
      </c>
      <c r="H72" s="189">
        <f t="shared" si="9"/>
        <v>184702.28999999998</v>
      </c>
      <c r="I72" s="187">
        <f t="shared" si="9"/>
        <v>106</v>
      </c>
      <c r="J72" s="189">
        <f t="shared" si="9"/>
        <v>60360</v>
      </c>
      <c r="K72" s="187">
        <f t="shared" si="9"/>
        <v>45</v>
      </c>
      <c r="L72" s="189">
        <f t="shared" si="9"/>
        <v>54770</v>
      </c>
      <c r="M72" s="187">
        <f t="shared" si="9"/>
        <v>61</v>
      </c>
      <c r="N72" s="189">
        <f t="shared" si="9"/>
        <v>60490</v>
      </c>
      <c r="P72" s="277"/>
      <c r="Q72" s="193"/>
    </row>
    <row r="73" spans="1:17" x14ac:dyDescent="0.2">
      <c r="A73" s="158"/>
      <c r="B73" s="166"/>
      <c r="C73" s="195"/>
      <c r="D73" s="278"/>
      <c r="E73" s="196"/>
      <c r="F73" s="279"/>
      <c r="G73" s="197"/>
      <c r="H73" s="262"/>
      <c r="I73" s="166"/>
      <c r="J73" s="262"/>
      <c r="K73" s="166"/>
      <c r="L73" s="262"/>
      <c r="M73" s="166"/>
      <c r="N73" s="263"/>
      <c r="P73" s="193"/>
      <c r="Q73" s="193"/>
    </row>
    <row r="74" spans="1:17" x14ac:dyDescent="0.2">
      <c r="A74" s="198"/>
      <c r="B74" s="197" t="s">
        <v>67</v>
      </c>
      <c r="C74" s="199"/>
      <c r="D74" s="280"/>
      <c r="E74" s="200"/>
      <c r="F74" s="279"/>
      <c r="G74" s="197"/>
      <c r="H74" s="279"/>
      <c r="I74" s="197"/>
      <c r="J74" s="279"/>
      <c r="K74" s="197"/>
      <c r="L74" s="279"/>
      <c r="M74" s="197"/>
      <c r="N74" s="281"/>
      <c r="P74" s="193"/>
      <c r="Q74" s="193"/>
    </row>
    <row r="75" spans="1:17" x14ac:dyDescent="0.2">
      <c r="A75" s="198"/>
      <c r="B75" s="197"/>
      <c r="C75" s="199"/>
      <c r="D75" s="280"/>
      <c r="E75" s="200"/>
      <c r="F75" s="279"/>
      <c r="G75" s="197"/>
      <c r="H75" s="279" t="s">
        <v>68</v>
      </c>
      <c r="I75" s="197"/>
      <c r="J75" s="1467" t="s">
        <v>268</v>
      </c>
      <c r="K75" s="1467"/>
      <c r="L75" s="1467"/>
      <c r="M75" s="197"/>
      <c r="N75" s="281"/>
    </row>
    <row r="76" spans="1:17" x14ac:dyDescent="0.2">
      <c r="A76" s="198"/>
      <c r="B76" s="197"/>
      <c r="C76" s="199"/>
      <c r="D76" s="280"/>
      <c r="E76" s="200"/>
      <c r="F76" s="279"/>
      <c r="G76" s="197"/>
      <c r="H76" s="279"/>
      <c r="I76" s="197"/>
      <c r="J76" s="1594" t="s">
        <v>70</v>
      </c>
      <c r="K76" s="1594"/>
      <c r="L76" s="1594"/>
      <c r="M76" s="197"/>
      <c r="N76" s="281"/>
    </row>
    <row r="77" spans="1:17" x14ac:dyDescent="0.2">
      <c r="A77" s="172"/>
      <c r="B77" s="174"/>
      <c r="C77" s="169"/>
      <c r="D77" s="264"/>
      <c r="E77" s="171"/>
      <c r="F77" s="267"/>
      <c r="G77" s="174"/>
      <c r="H77" s="267"/>
      <c r="I77" s="174"/>
      <c r="J77" s="267"/>
      <c r="K77" s="174"/>
      <c r="L77" s="267"/>
      <c r="M77" s="174"/>
      <c r="N77" s="266"/>
    </row>
  </sheetData>
  <sheetProtection algorithmName="SHA-512" hashValue="foxlXXVWId5k+Sy1FBEexuCGtXXqfGS6xx+4nXGvTjJIyGeNaOgzAWeDEJDlLgUnZhj9p7q4/RSyjPMRzS3L4Q==" saltValue="liOGFmC+jkfp1/fIa8sv4w==" spinCount="100000" sheet="1" objects="1" scenarios="1" selectLockedCells="1" selectUnlockedCells="1"/>
  <mergeCells count="11">
    <mergeCell ref="J75:L75"/>
    <mergeCell ref="J76:L76"/>
    <mergeCell ref="A4:O4"/>
    <mergeCell ref="A5:O5"/>
    <mergeCell ref="A10:A11"/>
    <mergeCell ref="G10:N10"/>
    <mergeCell ref="D11:E11"/>
    <mergeCell ref="G11:H11"/>
    <mergeCell ref="I11:J11"/>
    <mergeCell ref="K11:L11"/>
    <mergeCell ref="M11:N11"/>
  </mergeCells>
  <pageMargins left="0.64" right="0.87" top="0.75" bottom="0.12" header="0.5" footer="0.5"/>
  <pageSetup paperSize="5" scale="76" orientation="landscape" horizontalDpi="300" verticalDpi="300" r:id="rId1"/>
  <headerFooter alignWithMargins="0"/>
  <rowBreaks count="1" manualBreakCount="1">
    <brk id="47" max="14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450"/>
  <sheetViews>
    <sheetView topLeftCell="A5" zoomScale="78" zoomScaleNormal="78" workbookViewId="0">
      <selection activeCell="H21" sqref="H21"/>
    </sheetView>
  </sheetViews>
  <sheetFormatPr defaultRowHeight="11.25" x14ac:dyDescent="0.2"/>
  <cols>
    <col min="1" max="1" width="7.42578125" style="1058" customWidth="1"/>
    <col min="2" max="2" width="26.140625" style="1058" customWidth="1"/>
    <col min="3" max="3" width="12.42578125" style="1059" customWidth="1"/>
    <col min="4" max="4" width="7.7109375" style="1058" customWidth="1"/>
    <col min="5" max="5" width="6.42578125" style="1058" customWidth="1"/>
    <col min="6" max="6" width="13.28515625" style="1058" customWidth="1"/>
    <col min="7" max="7" width="6.5703125" style="1058" customWidth="1"/>
    <col min="8" max="8" width="11.28515625" style="1058" customWidth="1"/>
    <col min="9" max="9" width="8.5703125" style="1058" customWidth="1"/>
    <col min="10" max="10" width="13.140625" style="1058" customWidth="1"/>
    <col min="11" max="11" width="6.28515625" style="1058" customWidth="1"/>
    <col min="12" max="12" width="12.42578125" style="1058" customWidth="1"/>
    <col min="13" max="13" width="7" style="1058" customWidth="1"/>
    <col min="14" max="14" width="13.42578125" style="1058" customWidth="1"/>
    <col min="15" max="256" width="9.140625" style="1063"/>
    <col min="257" max="257" width="7.42578125" style="1063" customWidth="1"/>
    <col min="258" max="258" width="26.140625" style="1063" customWidth="1"/>
    <col min="259" max="259" width="12.42578125" style="1063" customWidth="1"/>
    <col min="260" max="260" width="7.7109375" style="1063" customWidth="1"/>
    <col min="261" max="261" width="6.42578125" style="1063" customWidth="1"/>
    <col min="262" max="262" width="13.28515625" style="1063" customWidth="1"/>
    <col min="263" max="263" width="6.5703125" style="1063" customWidth="1"/>
    <col min="264" max="264" width="11.28515625" style="1063" customWidth="1"/>
    <col min="265" max="265" width="8.5703125" style="1063" customWidth="1"/>
    <col min="266" max="266" width="13.140625" style="1063" customWidth="1"/>
    <col min="267" max="267" width="6.28515625" style="1063" customWidth="1"/>
    <col min="268" max="268" width="12.42578125" style="1063" customWidth="1"/>
    <col min="269" max="269" width="7" style="1063" customWidth="1"/>
    <col min="270" max="270" width="13.42578125" style="1063" customWidth="1"/>
    <col min="271" max="512" width="9.140625" style="1063"/>
    <col min="513" max="513" width="7.42578125" style="1063" customWidth="1"/>
    <col min="514" max="514" width="26.140625" style="1063" customWidth="1"/>
    <col min="515" max="515" width="12.42578125" style="1063" customWidth="1"/>
    <col min="516" max="516" width="7.7109375" style="1063" customWidth="1"/>
    <col min="517" max="517" width="6.42578125" style="1063" customWidth="1"/>
    <col min="518" max="518" width="13.28515625" style="1063" customWidth="1"/>
    <col min="519" max="519" width="6.5703125" style="1063" customWidth="1"/>
    <col min="520" max="520" width="11.28515625" style="1063" customWidth="1"/>
    <col min="521" max="521" width="8.5703125" style="1063" customWidth="1"/>
    <col min="522" max="522" width="13.140625" style="1063" customWidth="1"/>
    <col min="523" max="523" width="6.28515625" style="1063" customWidth="1"/>
    <col min="524" max="524" width="12.42578125" style="1063" customWidth="1"/>
    <col min="525" max="525" width="7" style="1063" customWidth="1"/>
    <col min="526" max="526" width="13.42578125" style="1063" customWidth="1"/>
    <col min="527" max="768" width="9.140625" style="1063"/>
    <col min="769" max="769" width="7.42578125" style="1063" customWidth="1"/>
    <col min="770" max="770" width="26.140625" style="1063" customWidth="1"/>
    <col min="771" max="771" width="12.42578125" style="1063" customWidth="1"/>
    <col min="772" max="772" width="7.7109375" style="1063" customWidth="1"/>
    <col min="773" max="773" width="6.42578125" style="1063" customWidth="1"/>
    <col min="774" max="774" width="13.28515625" style="1063" customWidth="1"/>
    <col min="775" max="775" width="6.5703125" style="1063" customWidth="1"/>
    <col min="776" max="776" width="11.28515625" style="1063" customWidth="1"/>
    <col min="777" max="777" width="8.5703125" style="1063" customWidth="1"/>
    <col min="778" max="778" width="13.140625" style="1063" customWidth="1"/>
    <col min="779" max="779" width="6.28515625" style="1063" customWidth="1"/>
    <col min="780" max="780" width="12.42578125" style="1063" customWidth="1"/>
    <col min="781" max="781" width="7" style="1063" customWidth="1"/>
    <col min="782" max="782" width="13.42578125" style="1063" customWidth="1"/>
    <col min="783" max="1024" width="9.140625" style="1063"/>
    <col min="1025" max="1025" width="7.42578125" style="1063" customWidth="1"/>
    <col min="1026" max="1026" width="26.140625" style="1063" customWidth="1"/>
    <col min="1027" max="1027" width="12.42578125" style="1063" customWidth="1"/>
    <col min="1028" max="1028" width="7.7109375" style="1063" customWidth="1"/>
    <col min="1029" max="1029" width="6.42578125" style="1063" customWidth="1"/>
    <col min="1030" max="1030" width="13.28515625" style="1063" customWidth="1"/>
    <col min="1031" max="1031" width="6.5703125" style="1063" customWidth="1"/>
    <col min="1032" max="1032" width="11.28515625" style="1063" customWidth="1"/>
    <col min="1033" max="1033" width="8.5703125" style="1063" customWidth="1"/>
    <col min="1034" max="1034" width="13.140625" style="1063" customWidth="1"/>
    <col min="1035" max="1035" width="6.28515625" style="1063" customWidth="1"/>
    <col min="1036" max="1036" width="12.42578125" style="1063" customWidth="1"/>
    <col min="1037" max="1037" width="7" style="1063" customWidth="1"/>
    <col min="1038" max="1038" width="13.42578125" style="1063" customWidth="1"/>
    <col min="1039" max="1280" width="9.140625" style="1063"/>
    <col min="1281" max="1281" width="7.42578125" style="1063" customWidth="1"/>
    <col min="1282" max="1282" width="26.140625" style="1063" customWidth="1"/>
    <col min="1283" max="1283" width="12.42578125" style="1063" customWidth="1"/>
    <col min="1284" max="1284" width="7.7109375" style="1063" customWidth="1"/>
    <col min="1285" max="1285" width="6.42578125" style="1063" customWidth="1"/>
    <col min="1286" max="1286" width="13.28515625" style="1063" customWidth="1"/>
    <col min="1287" max="1287" width="6.5703125" style="1063" customWidth="1"/>
    <col min="1288" max="1288" width="11.28515625" style="1063" customWidth="1"/>
    <col min="1289" max="1289" width="8.5703125" style="1063" customWidth="1"/>
    <col min="1290" max="1290" width="13.140625" style="1063" customWidth="1"/>
    <col min="1291" max="1291" width="6.28515625" style="1063" customWidth="1"/>
    <col min="1292" max="1292" width="12.42578125" style="1063" customWidth="1"/>
    <col min="1293" max="1293" width="7" style="1063" customWidth="1"/>
    <col min="1294" max="1294" width="13.42578125" style="1063" customWidth="1"/>
    <col min="1295" max="1536" width="9.140625" style="1063"/>
    <col min="1537" max="1537" width="7.42578125" style="1063" customWidth="1"/>
    <col min="1538" max="1538" width="26.140625" style="1063" customWidth="1"/>
    <col min="1539" max="1539" width="12.42578125" style="1063" customWidth="1"/>
    <col min="1540" max="1540" width="7.7109375" style="1063" customWidth="1"/>
    <col min="1541" max="1541" width="6.42578125" style="1063" customWidth="1"/>
    <col min="1542" max="1542" width="13.28515625" style="1063" customWidth="1"/>
    <col min="1543" max="1543" width="6.5703125" style="1063" customWidth="1"/>
    <col min="1544" max="1544" width="11.28515625" style="1063" customWidth="1"/>
    <col min="1545" max="1545" width="8.5703125" style="1063" customWidth="1"/>
    <col min="1546" max="1546" width="13.140625" style="1063" customWidth="1"/>
    <col min="1547" max="1547" width="6.28515625" style="1063" customWidth="1"/>
    <col min="1548" max="1548" width="12.42578125" style="1063" customWidth="1"/>
    <col min="1549" max="1549" width="7" style="1063" customWidth="1"/>
    <col min="1550" max="1550" width="13.42578125" style="1063" customWidth="1"/>
    <col min="1551" max="1792" width="9.140625" style="1063"/>
    <col min="1793" max="1793" width="7.42578125" style="1063" customWidth="1"/>
    <col min="1794" max="1794" width="26.140625" style="1063" customWidth="1"/>
    <col min="1795" max="1795" width="12.42578125" style="1063" customWidth="1"/>
    <col min="1796" max="1796" width="7.7109375" style="1063" customWidth="1"/>
    <col min="1797" max="1797" width="6.42578125" style="1063" customWidth="1"/>
    <col min="1798" max="1798" width="13.28515625" style="1063" customWidth="1"/>
    <col min="1799" max="1799" width="6.5703125" style="1063" customWidth="1"/>
    <col min="1800" max="1800" width="11.28515625" style="1063" customWidth="1"/>
    <col min="1801" max="1801" width="8.5703125" style="1063" customWidth="1"/>
    <col min="1802" max="1802" width="13.140625" style="1063" customWidth="1"/>
    <col min="1803" max="1803" width="6.28515625" style="1063" customWidth="1"/>
    <col min="1804" max="1804" width="12.42578125" style="1063" customWidth="1"/>
    <col min="1805" max="1805" width="7" style="1063" customWidth="1"/>
    <col min="1806" max="1806" width="13.42578125" style="1063" customWidth="1"/>
    <col min="1807" max="2048" width="9.140625" style="1063"/>
    <col min="2049" max="2049" width="7.42578125" style="1063" customWidth="1"/>
    <col min="2050" max="2050" width="26.140625" style="1063" customWidth="1"/>
    <col min="2051" max="2051" width="12.42578125" style="1063" customWidth="1"/>
    <col min="2052" max="2052" width="7.7109375" style="1063" customWidth="1"/>
    <col min="2053" max="2053" width="6.42578125" style="1063" customWidth="1"/>
    <col min="2054" max="2054" width="13.28515625" style="1063" customWidth="1"/>
    <col min="2055" max="2055" width="6.5703125" style="1063" customWidth="1"/>
    <col min="2056" max="2056" width="11.28515625" style="1063" customWidth="1"/>
    <col min="2057" max="2057" width="8.5703125" style="1063" customWidth="1"/>
    <col min="2058" max="2058" width="13.140625" style="1063" customWidth="1"/>
    <col min="2059" max="2059" width="6.28515625" style="1063" customWidth="1"/>
    <col min="2060" max="2060" width="12.42578125" style="1063" customWidth="1"/>
    <col min="2061" max="2061" width="7" style="1063" customWidth="1"/>
    <col min="2062" max="2062" width="13.42578125" style="1063" customWidth="1"/>
    <col min="2063" max="2304" width="9.140625" style="1063"/>
    <col min="2305" max="2305" width="7.42578125" style="1063" customWidth="1"/>
    <col min="2306" max="2306" width="26.140625" style="1063" customWidth="1"/>
    <col min="2307" max="2307" width="12.42578125" style="1063" customWidth="1"/>
    <col min="2308" max="2308" width="7.7109375" style="1063" customWidth="1"/>
    <col min="2309" max="2309" width="6.42578125" style="1063" customWidth="1"/>
    <col min="2310" max="2310" width="13.28515625" style="1063" customWidth="1"/>
    <col min="2311" max="2311" width="6.5703125" style="1063" customWidth="1"/>
    <col min="2312" max="2312" width="11.28515625" style="1063" customWidth="1"/>
    <col min="2313" max="2313" width="8.5703125" style="1063" customWidth="1"/>
    <col min="2314" max="2314" width="13.140625" style="1063" customWidth="1"/>
    <col min="2315" max="2315" width="6.28515625" style="1063" customWidth="1"/>
    <col min="2316" max="2316" width="12.42578125" style="1063" customWidth="1"/>
    <col min="2317" max="2317" width="7" style="1063" customWidth="1"/>
    <col min="2318" max="2318" width="13.42578125" style="1063" customWidth="1"/>
    <col min="2319" max="2560" width="9.140625" style="1063"/>
    <col min="2561" max="2561" width="7.42578125" style="1063" customWidth="1"/>
    <col min="2562" max="2562" width="26.140625" style="1063" customWidth="1"/>
    <col min="2563" max="2563" width="12.42578125" style="1063" customWidth="1"/>
    <col min="2564" max="2564" width="7.7109375" style="1063" customWidth="1"/>
    <col min="2565" max="2565" width="6.42578125" style="1063" customWidth="1"/>
    <col min="2566" max="2566" width="13.28515625" style="1063" customWidth="1"/>
    <col min="2567" max="2567" width="6.5703125" style="1063" customWidth="1"/>
    <col min="2568" max="2568" width="11.28515625" style="1063" customWidth="1"/>
    <col min="2569" max="2569" width="8.5703125" style="1063" customWidth="1"/>
    <col min="2570" max="2570" width="13.140625" style="1063" customWidth="1"/>
    <col min="2571" max="2571" width="6.28515625" style="1063" customWidth="1"/>
    <col min="2572" max="2572" width="12.42578125" style="1063" customWidth="1"/>
    <col min="2573" max="2573" width="7" style="1063" customWidth="1"/>
    <col min="2574" max="2574" width="13.42578125" style="1063" customWidth="1"/>
    <col min="2575" max="2816" width="9.140625" style="1063"/>
    <col min="2817" max="2817" width="7.42578125" style="1063" customWidth="1"/>
    <col min="2818" max="2818" width="26.140625" style="1063" customWidth="1"/>
    <col min="2819" max="2819" width="12.42578125" style="1063" customWidth="1"/>
    <col min="2820" max="2820" width="7.7109375" style="1063" customWidth="1"/>
    <col min="2821" max="2821" width="6.42578125" style="1063" customWidth="1"/>
    <col min="2822" max="2822" width="13.28515625" style="1063" customWidth="1"/>
    <col min="2823" max="2823" width="6.5703125" style="1063" customWidth="1"/>
    <col min="2824" max="2824" width="11.28515625" style="1063" customWidth="1"/>
    <col min="2825" max="2825" width="8.5703125" style="1063" customWidth="1"/>
    <col min="2826" max="2826" width="13.140625" style="1063" customWidth="1"/>
    <col min="2827" max="2827" width="6.28515625" style="1063" customWidth="1"/>
    <col min="2828" max="2828" width="12.42578125" style="1063" customWidth="1"/>
    <col min="2829" max="2829" width="7" style="1063" customWidth="1"/>
    <col min="2830" max="2830" width="13.42578125" style="1063" customWidth="1"/>
    <col min="2831" max="3072" width="9.140625" style="1063"/>
    <col min="3073" max="3073" width="7.42578125" style="1063" customWidth="1"/>
    <col min="3074" max="3074" width="26.140625" style="1063" customWidth="1"/>
    <col min="3075" max="3075" width="12.42578125" style="1063" customWidth="1"/>
    <col min="3076" max="3076" width="7.7109375" style="1063" customWidth="1"/>
    <col min="3077" max="3077" width="6.42578125" style="1063" customWidth="1"/>
    <col min="3078" max="3078" width="13.28515625" style="1063" customWidth="1"/>
    <col min="3079" max="3079" width="6.5703125" style="1063" customWidth="1"/>
    <col min="3080" max="3080" width="11.28515625" style="1063" customWidth="1"/>
    <col min="3081" max="3081" width="8.5703125" style="1063" customWidth="1"/>
    <col min="3082" max="3082" width="13.140625" style="1063" customWidth="1"/>
    <col min="3083" max="3083" width="6.28515625" style="1063" customWidth="1"/>
    <col min="3084" max="3084" width="12.42578125" style="1063" customWidth="1"/>
    <col min="3085" max="3085" width="7" style="1063" customWidth="1"/>
    <col min="3086" max="3086" width="13.42578125" style="1063" customWidth="1"/>
    <col min="3087" max="3328" width="9.140625" style="1063"/>
    <col min="3329" max="3329" width="7.42578125" style="1063" customWidth="1"/>
    <col min="3330" max="3330" width="26.140625" style="1063" customWidth="1"/>
    <col min="3331" max="3331" width="12.42578125" style="1063" customWidth="1"/>
    <col min="3332" max="3332" width="7.7109375" style="1063" customWidth="1"/>
    <col min="3333" max="3333" width="6.42578125" style="1063" customWidth="1"/>
    <col min="3334" max="3334" width="13.28515625" style="1063" customWidth="1"/>
    <col min="3335" max="3335" width="6.5703125" style="1063" customWidth="1"/>
    <col min="3336" max="3336" width="11.28515625" style="1063" customWidth="1"/>
    <col min="3337" max="3337" width="8.5703125" style="1063" customWidth="1"/>
    <col min="3338" max="3338" width="13.140625" style="1063" customWidth="1"/>
    <col min="3339" max="3339" width="6.28515625" style="1063" customWidth="1"/>
    <col min="3340" max="3340" width="12.42578125" style="1063" customWidth="1"/>
    <col min="3341" max="3341" width="7" style="1063" customWidth="1"/>
    <col min="3342" max="3342" width="13.42578125" style="1063" customWidth="1"/>
    <col min="3343" max="3584" width="9.140625" style="1063"/>
    <col min="3585" max="3585" width="7.42578125" style="1063" customWidth="1"/>
    <col min="3586" max="3586" width="26.140625" style="1063" customWidth="1"/>
    <col min="3587" max="3587" width="12.42578125" style="1063" customWidth="1"/>
    <col min="3588" max="3588" width="7.7109375" style="1063" customWidth="1"/>
    <col min="3589" max="3589" width="6.42578125" style="1063" customWidth="1"/>
    <col min="3590" max="3590" width="13.28515625" style="1063" customWidth="1"/>
    <col min="3591" max="3591" width="6.5703125" style="1063" customWidth="1"/>
    <col min="3592" max="3592" width="11.28515625" style="1063" customWidth="1"/>
    <col min="3593" max="3593" width="8.5703125" style="1063" customWidth="1"/>
    <col min="3594" max="3594" width="13.140625" style="1063" customWidth="1"/>
    <col min="3595" max="3595" width="6.28515625" style="1063" customWidth="1"/>
    <col min="3596" max="3596" width="12.42578125" style="1063" customWidth="1"/>
    <col min="3597" max="3597" width="7" style="1063" customWidth="1"/>
    <col min="3598" max="3598" width="13.42578125" style="1063" customWidth="1"/>
    <col min="3599" max="3840" width="9.140625" style="1063"/>
    <col min="3841" max="3841" width="7.42578125" style="1063" customWidth="1"/>
    <col min="3842" max="3842" width="26.140625" style="1063" customWidth="1"/>
    <col min="3843" max="3843" width="12.42578125" style="1063" customWidth="1"/>
    <col min="3844" max="3844" width="7.7109375" style="1063" customWidth="1"/>
    <col min="3845" max="3845" width="6.42578125" style="1063" customWidth="1"/>
    <col min="3846" max="3846" width="13.28515625" style="1063" customWidth="1"/>
    <col min="3847" max="3847" width="6.5703125" style="1063" customWidth="1"/>
    <col min="3848" max="3848" width="11.28515625" style="1063" customWidth="1"/>
    <col min="3849" max="3849" width="8.5703125" style="1063" customWidth="1"/>
    <col min="3850" max="3850" width="13.140625" style="1063" customWidth="1"/>
    <col min="3851" max="3851" width="6.28515625" style="1063" customWidth="1"/>
    <col min="3852" max="3852" width="12.42578125" style="1063" customWidth="1"/>
    <col min="3853" max="3853" width="7" style="1063" customWidth="1"/>
    <col min="3854" max="3854" width="13.42578125" style="1063" customWidth="1"/>
    <col min="3855" max="4096" width="9.140625" style="1063"/>
    <col min="4097" max="4097" width="7.42578125" style="1063" customWidth="1"/>
    <col min="4098" max="4098" width="26.140625" style="1063" customWidth="1"/>
    <col min="4099" max="4099" width="12.42578125" style="1063" customWidth="1"/>
    <col min="4100" max="4100" width="7.7109375" style="1063" customWidth="1"/>
    <col min="4101" max="4101" width="6.42578125" style="1063" customWidth="1"/>
    <col min="4102" max="4102" width="13.28515625" style="1063" customWidth="1"/>
    <col min="4103" max="4103" width="6.5703125" style="1063" customWidth="1"/>
    <col min="4104" max="4104" width="11.28515625" style="1063" customWidth="1"/>
    <col min="4105" max="4105" width="8.5703125" style="1063" customWidth="1"/>
    <col min="4106" max="4106" width="13.140625" style="1063" customWidth="1"/>
    <col min="4107" max="4107" width="6.28515625" style="1063" customWidth="1"/>
    <col min="4108" max="4108" width="12.42578125" style="1063" customWidth="1"/>
    <col min="4109" max="4109" width="7" style="1063" customWidth="1"/>
    <col min="4110" max="4110" width="13.42578125" style="1063" customWidth="1"/>
    <col min="4111" max="4352" width="9.140625" style="1063"/>
    <col min="4353" max="4353" width="7.42578125" style="1063" customWidth="1"/>
    <col min="4354" max="4354" width="26.140625" style="1063" customWidth="1"/>
    <col min="4355" max="4355" width="12.42578125" style="1063" customWidth="1"/>
    <col min="4356" max="4356" width="7.7109375" style="1063" customWidth="1"/>
    <col min="4357" max="4357" width="6.42578125" style="1063" customWidth="1"/>
    <col min="4358" max="4358" width="13.28515625" style="1063" customWidth="1"/>
    <col min="4359" max="4359" width="6.5703125" style="1063" customWidth="1"/>
    <col min="4360" max="4360" width="11.28515625" style="1063" customWidth="1"/>
    <col min="4361" max="4361" width="8.5703125" style="1063" customWidth="1"/>
    <col min="4362" max="4362" width="13.140625" style="1063" customWidth="1"/>
    <col min="4363" max="4363" width="6.28515625" style="1063" customWidth="1"/>
    <col min="4364" max="4364" width="12.42578125" style="1063" customWidth="1"/>
    <col min="4365" max="4365" width="7" style="1063" customWidth="1"/>
    <col min="4366" max="4366" width="13.42578125" style="1063" customWidth="1"/>
    <col min="4367" max="4608" width="9.140625" style="1063"/>
    <col min="4609" max="4609" width="7.42578125" style="1063" customWidth="1"/>
    <col min="4610" max="4610" width="26.140625" style="1063" customWidth="1"/>
    <col min="4611" max="4611" width="12.42578125" style="1063" customWidth="1"/>
    <col min="4612" max="4612" width="7.7109375" style="1063" customWidth="1"/>
    <col min="4613" max="4613" width="6.42578125" style="1063" customWidth="1"/>
    <col min="4614" max="4614" width="13.28515625" style="1063" customWidth="1"/>
    <col min="4615" max="4615" width="6.5703125" style="1063" customWidth="1"/>
    <col min="4616" max="4616" width="11.28515625" style="1063" customWidth="1"/>
    <col min="4617" max="4617" width="8.5703125" style="1063" customWidth="1"/>
    <col min="4618" max="4618" width="13.140625" style="1063" customWidth="1"/>
    <col min="4619" max="4619" width="6.28515625" style="1063" customWidth="1"/>
    <col min="4620" max="4620" width="12.42578125" style="1063" customWidth="1"/>
    <col min="4621" max="4621" width="7" style="1063" customWidth="1"/>
    <col min="4622" max="4622" width="13.42578125" style="1063" customWidth="1"/>
    <col min="4623" max="4864" width="9.140625" style="1063"/>
    <col min="4865" max="4865" width="7.42578125" style="1063" customWidth="1"/>
    <col min="4866" max="4866" width="26.140625" style="1063" customWidth="1"/>
    <col min="4867" max="4867" width="12.42578125" style="1063" customWidth="1"/>
    <col min="4868" max="4868" width="7.7109375" style="1063" customWidth="1"/>
    <col min="4869" max="4869" width="6.42578125" style="1063" customWidth="1"/>
    <col min="4870" max="4870" width="13.28515625" style="1063" customWidth="1"/>
    <col min="4871" max="4871" width="6.5703125" style="1063" customWidth="1"/>
    <col min="4872" max="4872" width="11.28515625" style="1063" customWidth="1"/>
    <col min="4873" max="4873" width="8.5703125" style="1063" customWidth="1"/>
    <col min="4874" max="4874" width="13.140625" style="1063" customWidth="1"/>
    <col min="4875" max="4875" width="6.28515625" style="1063" customWidth="1"/>
    <col min="4876" max="4876" width="12.42578125" style="1063" customWidth="1"/>
    <col min="4877" max="4877" width="7" style="1063" customWidth="1"/>
    <col min="4878" max="4878" width="13.42578125" style="1063" customWidth="1"/>
    <col min="4879" max="5120" width="9.140625" style="1063"/>
    <col min="5121" max="5121" width="7.42578125" style="1063" customWidth="1"/>
    <col min="5122" max="5122" width="26.140625" style="1063" customWidth="1"/>
    <col min="5123" max="5123" width="12.42578125" style="1063" customWidth="1"/>
    <col min="5124" max="5124" width="7.7109375" style="1063" customWidth="1"/>
    <col min="5125" max="5125" width="6.42578125" style="1063" customWidth="1"/>
    <col min="5126" max="5126" width="13.28515625" style="1063" customWidth="1"/>
    <col min="5127" max="5127" width="6.5703125" style="1063" customWidth="1"/>
    <col min="5128" max="5128" width="11.28515625" style="1063" customWidth="1"/>
    <col min="5129" max="5129" width="8.5703125" style="1063" customWidth="1"/>
    <col min="5130" max="5130" width="13.140625" style="1063" customWidth="1"/>
    <col min="5131" max="5131" width="6.28515625" style="1063" customWidth="1"/>
    <col min="5132" max="5132" width="12.42578125" style="1063" customWidth="1"/>
    <col min="5133" max="5133" width="7" style="1063" customWidth="1"/>
    <col min="5134" max="5134" width="13.42578125" style="1063" customWidth="1"/>
    <col min="5135" max="5376" width="9.140625" style="1063"/>
    <col min="5377" max="5377" width="7.42578125" style="1063" customWidth="1"/>
    <col min="5378" max="5378" width="26.140625" style="1063" customWidth="1"/>
    <col min="5379" max="5379" width="12.42578125" style="1063" customWidth="1"/>
    <col min="5380" max="5380" width="7.7109375" style="1063" customWidth="1"/>
    <col min="5381" max="5381" width="6.42578125" style="1063" customWidth="1"/>
    <col min="5382" max="5382" width="13.28515625" style="1063" customWidth="1"/>
    <col min="5383" max="5383" width="6.5703125" style="1063" customWidth="1"/>
    <col min="5384" max="5384" width="11.28515625" style="1063" customWidth="1"/>
    <col min="5385" max="5385" width="8.5703125" style="1063" customWidth="1"/>
    <col min="5386" max="5386" width="13.140625" style="1063" customWidth="1"/>
    <col min="5387" max="5387" width="6.28515625" style="1063" customWidth="1"/>
    <col min="5388" max="5388" width="12.42578125" style="1063" customWidth="1"/>
    <col min="5389" max="5389" width="7" style="1063" customWidth="1"/>
    <col min="5390" max="5390" width="13.42578125" style="1063" customWidth="1"/>
    <col min="5391" max="5632" width="9.140625" style="1063"/>
    <col min="5633" max="5633" width="7.42578125" style="1063" customWidth="1"/>
    <col min="5634" max="5634" width="26.140625" style="1063" customWidth="1"/>
    <col min="5635" max="5635" width="12.42578125" style="1063" customWidth="1"/>
    <col min="5636" max="5636" width="7.7109375" style="1063" customWidth="1"/>
    <col min="5637" max="5637" width="6.42578125" style="1063" customWidth="1"/>
    <col min="5638" max="5638" width="13.28515625" style="1063" customWidth="1"/>
    <col min="5639" max="5639" width="6.5703125" style="1063" customWidth="1"/>
    <col min="5640" max="5640" width="11.28515625" style="1063" customWidth="1"/>
    <col min="5641" max="5641" width="8.5703125" style="1063" customWidth="1"/>
    <col min="5642" max="5642" width="13.140625" style="1063" customWidth="1"/>
    <col min="5643" max="5643" width="6.28515625" style="1063" customWidth="1"/>
    <col min="5644" max="5644" width="12.42578125" style="1063" customWidth="1"/>
    <col min="5645" max="5645" width="7" style="1063" customWidth="1"/>
    <col min="5646" max="5646" width="13.42578125" style="1063" customWidth="1"/>
    <col min="5647" max="5888" width="9.140625" style="1063"/>
    <col min="5889" max="5889" width="7.42578125" style="1063" customWidth="1"/>
    <col min="5890" max="5890" width="26.140625" style="1063" customWidth="1"/>
    <col min="5891" max="5891" width="12.42578125" style="1063" customWidth="1"/>
    <col min="5892" max="5892" width="7.7109375" style="1063" customWidth="1"/>
    <col min="5893" max="5893" width="6.42578125" style="1063" customWidth="1"/>
    <col min="5894" max="5894" width="13.28515625" style="1063" customWidth="1"/>
    <col min="5895" max="5895" width="6.5703125" style="1063" customWidth="1"/>
    <col min="5896" max="5896" width="11.28515625" style="1063" customWidth="1"/>
    <col min="5897" max="5897" width="8.5703125" style="1063" customWidth="1"/>
    <col min="5898" max="5898" width="13.140625" style="1063" customWidth="1"/>
    <col min="5899" max="5899" width="6.28515625" style="1063" customWidth="1"/>
    <col min="5900" max="5900" width="12.42578125" style="1063" customWidth="1"/>
    <col min="5901" max="5901" width="7" style="1063" customWidth="1"/>
    <col min="5902" max="5902" width="13.42578125" style="1063" customWidth="1"/>
    <col min="5903" max="6144" width="9.140625" style="1063"/>
    <col min="6145" max="6145" width="7.42578125" style="1063" customWidth="1"/>
    <col min="6146" max="6146" width="26.140625" style="1063" customWidth="1"/>
    <col min="6147" max="6147" width="12.42578125" style="1063" customWidth="1"/>
    <col min="6148" max="6148" width="7.7109375" style="1063" customWidth="1"/>
    <col min="6149" max="6149" width="6.42578125" style="1063" customWidth="1"/>
    <col min="6150" max="6150" width="13.28515625" style="1063" customWidth="1"/>
    <col min="6151" max="6151" width="6.5703125" style="1063" customWidth="1"/>
    <col min="6152" max="6152" width="11.28515625" style="1063" customWidth="1"/>
    <col min="6153" max="6153" width="8.5703125" style="1063" customWidth="1"/>
    <col min="6154" max="6154" width="13.140625" style="1063" customWidth="1"/>
    <col min="6155" max="6155" width="6.28515625" style="1063" customWidth="1"/>
    <col min="6156" max="6156" width="12.42578125" style="1063" customWidth="1"/>
    <col min="6157" max="6157" width="7" style="1063" customWidth="1"/>
    <col min="6158" max="6158" width="13.42578125" style="1063" customWidth="1"/>
    <col min="6159" max="6400" width="9.140625" style="1063"/>
    <col min="6401" max="6401" width="7.42578125" style="1063" customWidth="1"/>
    <col min="6402" max="6402" width="26.140625" style="1063" customWidth="1"/>
    <col min="6403" max="6403" width="12.42578125" style="1063" customWidth="1"/>
    <col min="6404" max="6404" width="7.7109375" style="1063" customWidth="1"/>
    <col min="6405" max="6405" width="6.42578125" style="1063" customWidth="1"/>
    <col min="6406" max="6406" width="13.28515625" style="1063" customWidth="1"/>
    <col min="6407" max="6407" width="6.5703125" style="1063" customWidth="1"/>
    <col min="6408" max="6408" width="11.28515625" style="1063" customWidth="1"/>
    <col min="6409" max="6409" width="8.5703125" style="1063" customWidth="1"/>
    <col min="6410" max="6410" width="13.140625" style="1063" customWidth="1"/>
    <col min="6411" max="6411" width="6.28515625" style="1063" customWidth="1"/>
    <col min="6412" max="6412" width="12.42578125" style="1063" customWidth="1"/>
    <col min="6413" max="6413" width="7" style="1063" customWidth="1"/>
    <col min="6414" max="6414" width="13.42578125" style="1063" customWidth="1"/>
    <col min="6415" max="6656" width="9.140625" style="1063"/>
    <col min="6657" max="6657" width="7.42578125" style="1063" customWidth="1"/>
    <col min="6658" max="6658" width="26.140625" style="1063" customWidth="1"/>
    <col min="6659" max="6659" width="12.42578125" style="1063" customWidth="1"/>
    <col min="6660" max="6660" width="7.7109375" style="1063" customWidth="1"/>
    <col min="6661" max="6661" width="6.42578125" style="1063" customWidth="1"/>
    <col min="6662" max="6662" width="13.28515625" style="1063" customWidth="1"/>
    <col min="6663" max="6663" width="6.5703125" style="1063" customWidth="1"/>
    <col min="6664" max="6664" width="11.28515625" style="1063" customWidth="1"/>
    <col min="6665" max="6665" width="8.5703125" style="1063" customWidth="1"/>
    <col min="6666" max="6666" width="13.140625" style="1063" customWidth="1"/>
    <col min="6667" max="6667" width="6.28515625" style="1063" customWidth="1"/>
    <col min="6668" max="6668" width="12.42578125" style="1063" customWidth="1"/>
    <col min="6669" max="6669" width="7" style="1063" customWidth="1"/>
    <col min="6670" max="6670" width="13.42578125" style="1063" customWidth="1"/>
    <col min="6671" max="6912" width="9.140625" style="1063"/>
    <col min="6913" max="6913" width="7.42578125" style="1063" customWidth="1"/>
    <col min="6914" max="6914" width="26.140625" style="1063" customWidth="1"/>
    <col min="6915" max="6915" width="12.42578125" style="1063" customWidth="1"/>
    <col min="6916" max="6916" width="7.7109375" style="1063" customWidth="1"/>
    <col min="6917" max="6917" width="6.42578125" style="1063" customWidth="1"/>
    <col min="6918" max="6918" width="13.28515625" style="1063" customWidth="1"/>
    <col min="6919" max="6919" width="6.5703125" style="1063" customWidth="1"/>
    <col min="6920" max="6920" width="11.28515625" style="1063" customWidth="1"/>
    <col min="6921" max="6921" width="8.5703125" style="1063" customWidth="1"/>
    <col min="6922" max="6922" width="13.140625" style="1063" customWidth="1"/>
    <col min="6923" max="6923" width="6.28515625" style="1063" customWidth="1"/>
    <col min="6924" max="6924" width="12.42578125" style="1063" customWidth="1"/>
    <col min="6925" max="6925" width="7" style="1063" customWidth="1"/>
    <col min="6926" max="6926" width="13.42578125" style="1063" customWidth="1"/>
    <col min="6927" max="7168" width="9.140625" style="1063"/>
    <col min="7169" max="7169" width="7.42578125" style="1063" customWidth="1"/>
    <col min="7170" max="7170" width="26.140625" style="1063" customWidth="1"/>
    <col min="7171" max="7171" width="12.42578125" style="1063" customWidth="1"/>
    <col min="7172" max="7172" width="7.7109375" style="1063" customWidth="1"/>
    <col min="7173" max="7173" width="6.42578125" style="1063" customWidth="1"/>
    <col min="7174" max="7174" width="13.28515625" style="1063" customWidth="1"/>
    <col min="7175" max="7175" width="6.5703125" style="1063" customWidth="1"/>
    <col min="7176" max="7176" width="11.28515625" style="1063" customWidth="1"/>
    <col min="7177" max="7177" width="8.5703125" style="1063" customWidth="1"/>
    <col min="7178" max="7178" width="13.140625" style="1063" customWidth="1"/>
    <col min="7179" max="7179" width="6.28515625" style="1063" customWidth="1"/>
    <col min="7180" max="7180" width="12.42578125" style="1063" customWidth="1"/>
    <col min="7181" max="7181" width="7" style="1063" customWidth="1"/>
    <col min="7182" max="7182" width="13.42578125" style="1063" customWidth="1"/>
    <col min="7183" max="7424" width="9.140625" style="1063"/>
    <col min="7425" max="7425" width="7.42578125" style="1063" customWidth="1"/>
    <col min="7426" max="7426" width="26.140625" style="1063" customWidth="1"/>
    <col min="7427" max="7427" width="12.42578125" style="1063" customWidth="1"/>
    <col min="7428" max="7428" width="7.7109375" style="1063" customWidth="1"/>
    <col min="7429" max="7429" width="6.42578125" style="1063" customWidth="1"/>
    <col min="7430" max="7430" width="13.28515625" style="1063" customWidth="1"/>
    <col min="7431" max="7431" width="6.5703125" style="1063" customWidth="1"/>
    <col min="7432" max="7432" width="11.28515625" style="1063" customWidth="1"/>
    <col min="7433" max="7433" width="8.5703125" style="1063" customWidth="1"/>
    <col min="7434" max="7434" width="13.140625" style="1063" customWidth="1"/>
    <col min="7435" max="7435" width="6.28515625" style="1063" customWidth="1"/>
    <col min="7436" max="7436" width="12.42578125" style="1063" customWidth="1"/>
    <col min="7437" max="7437" width="7" style="1063" customWidth="1"/>
    <col min="7438" max="7438" width="13.42578125" style="1063" customWidth="1"/>
    <col min="7439" max="7680" width="9.140625" style="1063"/>
    <col min="7681" max="7681" width="7.42578125" style="1063" customWidth="1"/>
    <col min="7682" max="7682" width="26.140625" style="1063" customWidth="1"/>
    <col min="7683" max="7683" width="12.42578125" style="1063" customWidth="1"/>
    <col min="7684" max="7684" width="7.7109375" style="1063" customWidth="1"/>
    <col min="7685" max="7685" width="6.42578125" style="1063" customWidth="1"/>
    <col min="7686" max="7686" width="13.28515625" style="1063" customWidth="1"/>
    <col min="7687" max="7687" width="6.5703125" style="1063" customWidth="1"/>
    <col min="7688" max="7688" width="11.28515625" style="1063" customWidth="1"/>
    <col min="7689" max="7689" width="8.5703125" style="1063" customWidth="1"/>
    <col min="7690" max="7690" width="13.140625" style="1063" customWidth="1"/>
    <col min="7691" max="7691" width="6.28515625" style="1063" customWidth="1"/>
    <col min="7692" max="7692" width="12.42578125" style="1063" customWidth="1"/>
    <col min="7693" max="7693" width="7" style="1063" customWidth="1"/>
    <col min="7694" max="7694" width="13.42578125" style="1063" customWidth="1"/>
    <col min="7695" max="7936" width="9.140625" style="1063"/>
    <col min="7937" max="7937" width="7.42578125" style="1063" customWidth="1"/>
    <col min="7938" max="7938" width="26.140625" style="1063" customWidth="1"/>
    <col min="7939" max="7939" width="12.42578125" style="1063" customWidth="1"/>
    <col min="7940" max="7940" width="7.7109375" style="1063" customWidth="1"/>
    <col min="7941" max="7941" width="6.42578125" style="1063" customWidth="1"/>
    <col min="7942" max="7942" width="13.28515625" style="1063" customWidth="1"/>
    <col min="7943" max="7943" width="6.5703125" style="1063" customWidth="1"/>
    <col min="7944" max="7944" width="11.28515625" style="1063" customWidth="1"/>
    <col min="7945" max="7945" width="8.5703125" style="1063" customWidth="1"/>
    <col min="7946" max="7946" width="13.140625" style="1063" customWidth="1"/>
    <col min="7947" max="7947" width="6.28515625" style="1063" customWidth="1"/>
    <col min="7948" max="7948" width="12.42578125" style="1063" customWidth="1"/>
    <col min="7949" max="7949" width="7" style="1063" customWidth="1"/>
    <col min="7950" max="7950" width="13.42578125" style="1063" customWidth="1"/>
    <col min="7951" max="8192" width="9.140625" style="1063"/>
    <col min="8193" max="8193" width="7.42578125" style="1063" customWidth="1"/>
    <col min="8194" max="8194" width="26.140625" style="1063" customWidth="1"/>
    <col min="8195" max="8195" width="12.42578125" style="1063" customWidth="1"/>
    <col min="8196" max="8196" width="7.7109375" style="1063" customWidth="1"/>
    <col min="8197" max="8197" width="6.42578125" style="1063" customWidth="1"/>
    <col min="8198" max="8198" width="13.28515625" style="1063" customWidth="1"/>
    <col min="8199" max="8199" width="6.5703125" style="1063" customWidth="1"/>
    <col min="8200" max="8200" width="11.28515625" style="1063" customWidth="1"/>
    <col min="8201" max="8201" width="8.5703125" style="1063" customWidth="1"/>
    <col min="8202" max="8202" width="13.140625" style="1063" customWidth="1"/>
    <col min="8203" max="8203" width="6.28515625" style="1063" customWidth="1"/>
    <col min="8204" max="8204" width="12.42578125" style="1063" customWidth="1"/>
    <col min="8205" max="8205" width="7" style="1063" customWidth="1"/>
    <col min="8206" max="8206" width="13.42578125" style="1063" customWidth="1"/>
    <col min="8207" max="8448" width="9.140625" style="1063"/>
    <col min="8449" max="8449" width="7.42578125" style="1063" customWidth="1"/>
    <col min="8450" max="8450" width="26.140625" style="1063" customWidth="1"/>
    <col min="8451" max="8451" width="12.42578125" style="1063" customWidth="1"/>
    <col min="8452" max="8452" width="7.7109375" style="1063" customWidth="1"/>
    <col min="8453" max="8453" width="6.42578125" style="1063" customWidth="1"/>
    <col min="8454" max="8454" width="13.28515625" style="1063" customWidth="1"/>
    <col min="8455" max="8455" width="6.5703125" style="1063" customWidth="1"/>
    <col min="8456" max="8456" width="11.28515625" style="1063" customWidth="1"/>
    <col min="8457" max="8457" width="8.5703125" style="1063" customWidth="1"/>
    <col min="8458" max="8458" width="13.140625" style="1063" customWidth="1"/>
    <col min="8459" max="8459" width="6.28515625" style="1063" customWidth="1"/>
    <col min="8460" max="8460" width="12.42578125" style="1063" customWidth="1"/>
    <col min="8461" max="8461" width="7" style="1063" customWidth="1"/>
    <col min="8462" max="8462" width="13.42578125" style="1063" customWidth="1"/>
    <col min="8463" max="8704" width="9.140625" style="1063"/>
    <col min="8705" max="8705" width="7.42578125" style="1063" customWidth="1"/>
    <col min="8706" max="8706" width="26.140625" style="1063" customWidth="1"/>
    <col min="8707" max="8707" width="12.42578125" style="1063" customWidth="1"/>
    <col min="8708" max="8708" width="7.7109375" style="1063" customWidth="1"/>
    <col min="8709" max="8709" width="6.42578125" style="1063" customWidth="1"/>
    <col min="8710" max="8710" width="13.28515625" style="1063" customWidth="1"/>
    <col min="8711" max="8711" width="6.5703125" style="1063" customWidth="1"/>
    <col min="8712" max="8712" width="11.28515625" style="1063" customWidth="1"/>
    <col min="8713" max="8713" width="8.5703125" style="1063" customWidth="1"/>
    <col min="8714" max="8714" width="13.140625" style="1063" customWidth="1"/>
    <col min="8715" max="8715" width="6.28515625" style="1063" customWidth="1"/>
    <col min="8716" max="8716" width="12.42578125" style="1063" customWidth="1"/>
    <col min="8717" max="8717" width="7" style="1063" customWidth="1"/>
    <col min="8718" max="8718" width="13.42578125" style="1063" customWidth="1"/>
    <col min="8719" max="8960" width="9.140625" style="1063"/>
    <col min="8961" max="8961" width="7.42578125" style="1063" customWidth="1"/>
    <col min="8962" max="8962" width="26.140625" style="1063" customWidth="1"/>
    <col min="8963" max="8963" width="12.42578125" style="1063" customWidth="1"/>
    <col min="8964" max="8964" width="7.7109375" style="1063" customWidth="1"/>
    <col min="8965" max="8965" width="6.42578125" style="1063" customWidth="1"/>
    <col min="8966" max="8966" width="13.28515625" style="1063" customWidth="1"/>
    <col min="8967" max="8967" width="6.5703125" style="1063" customWidth="1"/>
    <col min="8968" max="8968" width="11.28515625" style="1063" customWidth="1"/>
    <col min="8969" max="8969" width="8.5703125" style="1063" customWidth="1"/>
    <col min="8970" max="8970" width="13.140625" style="1063" customWidth="1"/>
    <col min="8971" max="8971" width="6.28515625" style="1063" customWidth="1"/>
    <col min="8972" max="8972" width="12.42578125" style="1063" customWidth="1"/>
    <col min="8973" max="8973" width="7" style="1063" customWidth="1"/>
    <col min="8974" max="8974" width="13.42578125" style="1063" customWidth="1"/>
    <col min="8975" max="9216" width="9.140625" style="1063"/>
    <col min="9217" max="9217" width="7.42578125" style="1063" customWidth="1"/>
    <col min="9218" max="9218" width="26.140625" style="1063" customWidth="1"/>
    <col min="9219" max="9219" width="12.42578125" style="1063" customWidth="1"/>
    <col min="9220" max="9220" width="7.7109375" style="1063" customWidth="1"/>
    <col min="9221" max="9221" width="6.42578125" style="1063" customWidth="1"/>
    <col min="9222" max="9222" width="13.28515625" style="1063" customWidth="1"/>
    <col min="9223" max="9223" width="6.5703125" style="1063" customWidth="1"/>
    <col min="9224" max="9224" width="11.28515625" style="1063" customWidth="1"/>
    <col min="9225" max="9225" width="8.5703125" style="1063" customWidth="1"/>
    <col min="9226" max="9226" width="13.140625" style="1063" customWidth="1"/>
    <col min="9227" max="9227" width="6.28515625" style="1063" customWidth="1"/>
    <col min="9228" max="9228" width="12.42578125" style="1063" customWidth="1"/>
    <col min="9229" max="9229" width="7" style="1063" customWidth="1"/>
    <col min="9230" max="9230" width="13.42578125" style="1063" customWidth="1"/>
    <col min="9231" max="9472" width="9.140625" style="1063"/>
    <col min="9473" max="9473" width="7.42578125" style="1063" customWidth="1"/>
    <col min="9474" max="9474" width="26.140625" style="1063" customWidth="1"/>
    <col min="9475" max="9475" width="12.42578125" style="1063" customWidth="1"/>
    <col min="9476" max="9476" width="7.7109375" style="1063" customWidth="1"/>
    <col min="9477" max="9477" width="6.42578125" style="1063" customWidth="1"/>
    <col min="9478" max="9478" width="13.28515625" style="1063" customWidth="1"/>
    <col min="9479" max="9479" width="6.5703125" style="1063" customWidth="1"/>
    <col min="9480" max="9480" width="11.28515625" style="1063" customWidth="1"/>
    <col min="9481" max="9481" width="8.5703125" style="1063" customWidth="1"/>
    <col min="9482" max="9482" width="13.140625" style="1063" customWidth="1"/>
    <col min="9483" max="9483" width="6.28515625" style="1063" customWidth="1"/>
    <col min="9484" max="9484" width="12.42578125" style="1063" customWidth="1"/>
    <col min="9485" max="9485" width="7" style="1063" customWidth="1"/>
    <col min="9486" max="9486" width="13.42578125" style="1063" customWidth="1"/>
    <col min="9487" max="9728" width="9.140625" style="1063"/>
    <col min="9729" max="9729" width="7.42578125" style="1063" customWidth="1"/>
    <col min="9730" max="9730" width="26.140625" style="1063" customWidth="1"/>
    <col min="9731" max="9731" width="12.42578125" style="1063" customWidth="1"/>
    <col min="9732" max="9732" width="7.7109375" style="1063" customWidth="1"/>
    <col min="9733" max="9733" width="6.42578125" style="1063" customWidth="1"/>
    <col min="9734" max="9734" width="13.28515625" style="1063" customWidth="1"/>
    <col min="9735" max="9735" width="6.5703125" style="1063" customWidth="1"/>
    <col min="9736" max="9736" width="11.28515625" style="1063" customWidth="1"/>
    <col min="9737" max="9737" width="8.5703125" style="1063" customWidth="1"/>
    <col min="9738" max="9738" width="13.140625" style="1063" customWidth="1"/>
    <col min="9739" max="9739" width="6.28515625" style="1063" customWidth="1"/>
    <col min="9740" max="9740" width="12.42578125" style="1063" customWidth="1"/>
    <col min="9741" max="9741" width="7" style="1063" customWidth="1"/>
    <col min="9742" max="9742" width="13.42578125" style="1063" customWidth="1"/>
    <col min="9743" max="9984" width="9.140625" style="1063"/>
    <col min="9985" max="9985" width="7.42578125" style="1063" customWidth="1"/>
    <col min="9986" max="9986" width="26.140625" style="1063" customWidth="1"/>
    <col min="9987" max="9987" width="12.42578125" style="1063" customWidth="1"/>
    <col min="9988" max="9988" width="7.7109375" style="1063" customWidth="1"/>
    <col min="9989" max="9989" width="6.42578125" style="1063" customWidth="1"/>
    <col min="9990" max="9990" width="13.28515625" style="1063" customWidth="1"/>
    <col min="9991" max="9991" width="6.5703125" style="1063" customWidth="1"/>
    <col min="9992" max="9992" width="11.28515625" style="1063" customWidth="1"/>
    <col min="9993" max="9993" width="8.5703125" style="1063" customWidth="1"/>
    <col min="9994" max="9994" width="13.140625" style="1063" customWidth="1"/>
    <col min="9995" max="9995" width="6.28515625" style="1063" customWidth="1"/>
    <col min="9996" max="9996" width="12.42578125" style="1063" customWidth="1"/>
    <col min="9997" max="9997" width="7" style="1063" customWidth="1"/>
    <col min="9998" max="9998" width="13.42578125" style="1063" customWidth="1"/>
    <col min="9999" max="10240" width="9.140625" style="1063"/>
    <col min="10241" max="10241" width="7.42578125" style="1063" customWidth="1"/>
    <col min="10242" max="10242" width="26.140625" style="1063" customWidth="1"/>
    <col min="10243" max="10243" width="12.42578125" style="1063" customWidth="1"/>
    <col min="10244" max="10244" width="7.7109375" style="1063" customWidth="1"/>
    <col min="10245" max="10245" width="6.42578125" style="1063" customWidth="1"/>
    <col min="10246" max="10246" width="13.28515625" style="1063" customWidth="1"/>
    <col min="10247" max="10247" width="6.5703125" style="1063" customWidth="1"/>
    <col min="10248" max="10248" width="11.28515625" style="1063" customWidth="1"/>
    <col min="10249" max="10249" width="8.5703125" style="1063" customWidth="1"/>
    <col min="10250" max="10250" width="13.140625" style="1063" customWidth="1"/>
    <col min="10251" max="10251" width="6.28515625" style="1063" customWidth="1"/>
    <col min="10252" max="10252" width="12.42578125" style="1063" customWidth="1"/>
    <col min="10253" max="10253" width="7" style="1063" customWidth="1"/>
    <col min="10254" max="10254" width="13.42578125" style="1063" customWidth="1"/>
    <col min="10255" max="10496" width="9.140625" style="1063"/>
    <col min="10497" max="10497" width="7.42578125" style="1063" customWidth="1"/>
    <col min="10498" max="10498" width="26.140625" style="1063" customWidth="1"/>
    <col min="10499" max="10499" width="12.42578125" style="1063" customWidth="1"/>
    <col min="10500" max="10500" width="7.7109375" style="1063" customWidth="1"/>
    <col min="10501" max="10501" width="6.42578125" style="1063" customWidth="1"/>
    <col min="10502" max="10502" width="13.28515625" style="1063" customWidth="1"/>
    <col min="10503" max="10503" width="6.5703125" style="1063" customWidth="1"/>
    <col min="10504" max="10504" width="11.28515625" style="1063" customWidth="1"/>
    <col min="10505" max="10505" width="8.5703125" style="1063" customWidth="1"/>
    <col min="10506" max="10506" width="13.140625" style="1063" customWidth="1"/>
    <col min="10507" max="10507" width="6.28515625" style="1063" customWidth="1"/>
    <col min="10508" max="10508" width="12.42578125" style="1063" customWidth="1"/>
    <col min="10509" max="10509" width="7" style="1063" customWidth="1"/>
    <col min="10510" max="10510" width="13.42578125" style="1063" customWidth="1"/>
    <col min="10511" max="10752" width="9.140625" style="1063"/>
    <col min="10753" max="10753" width="7.42578125" style="1063" customWidth="1"/>
    <col min="10754" max="10754" width="26.140625" style="1063" customWidth="1"/>
    <col min="10755" max="10755" width="12.42578125" style="1063" customWidth="1"/>
    <col min="10756" max="10756" width="7.7109375" style="1063" customWidth="1"/>
    <col min="10757" max="10757" width="6.42578125" style="1063" customWidth="1"/>
    <col min="10758" max="10758" width="13.28515625" style="1063" customWidth="1"/>
    <col min="10759" max="10759" width="6.5703125" style="1063" customWidth="1"/>
    <col min="10760" max="10760" width="11.28515625" style="1063" customWidth="1"/>
    <col min="10761" max="10761" width="8.5703125" style="1063" customWidth="1"/>
    <col min="10762" max="10762" width="13.140625" style="1063" customWidth="1"/>
    <col min="10763" max="10763" width="6.28515625" style="1063" customWidth="1"/>
    <col min="10764" max="10764" width="12.42578125" style="1063" customWidth="1"/>
    <col min="10765" max="10765" width="7" style="1063" customWidth="1"/>
    <col min="10766" max="10766" width="13.42578125" style="1063" customWidth="1"/>
    <col min="10767" max="11008" width="9.140625" style="1063"/>
    <col min="11009" max="11009" width="7.42578125" style="1063" customWidth="1"/>
    <col min="11010" max="11010" width="26.140625" style="1063" customWidth="1"/>
    <col min="11011" max="11011" width="12.42578125" style="1063" customWidth="1"/>
    <col min="11012" max="11012" width="7.7109375" style="1063" customWidth="1"/>
    <col min="11013" max="11013" width="6.42578125" style="1063" customWidth="1"/>
    <col min="11014" max="11014" width="13.28515625" style="1063" customWidth="1"/>
    <col min="11015" max="11015" width="6.5703125" style="1063" customWidth="1"/>
    <col min="11016" max="11016" width="11.28515625" style="1063" customWidth="1"/>
    <col min="11017" max="11017" width="8.5703125" style="1063" customWidth="1"/>
    <col min="11018" max="11018" width="13.140625" style="1063" customWidth="1"/>
    <col min="11019" max="11019" width="6.28515625" style="1063" customWidth="1"/>
    <col min="11020" max="11020" width="12.42578125" style="1063" customWidth="1"/>
    <col min="11021" max="11021" width="7" style="1063" customWidth="1"/>
    <col min="11022" max="11022" width="13.42578125" style="1063" customWidth="1"/>
    <col min="11023" max="11264" width="9.140625" style="1063"/>
    <col min="11265" max="11265" width="7.42578125" style="1063" customWidth="1"/>
    <col min="11266" max="11266" width="26.140625" style="1063" customWidth="1"/>
    <col min="11267" max="11267" width="12.42578125" style="1063" customWidth="1"/>
    <col min="11268" max="11268" width="7.7109375" style="1063" customWidth="1"/>
    <col min="11269" max="11269" width="6.42578125" style="1063" customWidth="1"/>
    <col min="11270" max="11270" width="13.28515625" style="1063" customWidth="1"/>
    <col min="11271" max="11271" width="6.5703125" style="1063" customWidth="1"/>
    <col min="11272" max="11272" width="11.28515625" style="1063" customWidth="1"/>
    <col min="11273" max="11273" width="8.5703125" style="1063" customWidth="1"/>
    <col min="11274" max="11274" width="13.140625" style="1063" customWidth="1"/>
    <col min="11275" max="11275" width="6.28515625" style="1063" customWidth="1"/>
    <col min="11276" max="11276" width="12.42578125" style="1063" customWidth="1"/>
    <col min="11277" max="11277" width="7" style="1063" customWidth="1"/>
    <col min="11278" max="11278" width="13.42578125" style="1063" customWidth="1"/>
    <col min="11279" max="11520" width="9.140625" style="1063"/>
    <col min="11521" max="11521" width="7.42578125" style="1063" customWidth="1"/>
    <col min="11522" max="11522" width="26.140625" style="1063" customWidth="1"/>
    <col min="11523" max="11523" width="12.42578125" style="1063" customWidth="1"/>
    <col min="11524" max="11524" width="7.7109375" style="1063" customWidth="1"/>
    <col min="11525" max="11525" width="6.42578125" style="1063" customWidth="1"/>
    <col min="11526" max="11526" width="13.28515625" style="1063" customWidth="1"/>
    <col min="11527" max="11527" width="6.5703125" style="1063" customWidth="1"/>
    <col min="11528" max="11528" width="11.28515625" style="1063" customWidth="1"/>
    <col min="11529" max="11529" width="8.5703125" style="1063" customWidth="1"/>
    <col min="11530" max="11530" width="13.140625" style="1063" customWidth="1"/>
    <col min="11531" max="11531" width="6.28515625" style="1063" customWidth="1"/>
    <col min="11532" max="11532" width="12.42578125" style="1063" customWidth="1"/>
    <col min="11533" max="11533" width="7" style="1063" customWidth="1"/>
    <col min="11534" max="11534" width="13.42578125" style="1063" customWidth="1"/>
    <col min="11535" max="11776" width="9.140625" style="1063"/>
    <col min="11777" max="11777" width="7.42578125" style="1063" customWidth="1"/>
    <col min="11778" max="11778" width="26.140625" style="1063" customWidth="1"/>
    <col min="11779" max="11779" width="12.42578125" style="1063" customWidth="1"/>
    <col min="11780" max="11780" width="7.7109375" style="1063" customWidth="1"/>
    <col min="11781" max="11781" width="6.42578125" style="1063" customWidth="1"/>
    <col min="11782" max="11782" width="13.28515625" style="1063" customWidth="1"/>
    <col min="11783" max="11783" width="6.5703125" style="1063" customWidth="1"/>
    <col min="11784" max="11784" width="11.28515625" style="1063" customWidth="1"/>
    <col min="11785" max="11785" width="8.5703125" style="1063" customWidth="1"/>
    <col min="11786" max="11786" width="13.140625" style="1063" customWidth="1"/>
    <col min="11787" max="11787" width="6.28515625" style="1063" customWidth="1"/>
    <col min="11788" max="11788" width="12.42578125" style="1063" customWidth="1"/>
    <col min="11789" max="11789" width="7" style="1063" customWidth="1"/>
    <col min="11790" max="11790" width="13.42578125" style="1063" customWidth="1"/>
    <col min="11791" max="12032" width="9.140625" style="1063"/>
    <col min="12033" max="12033" width="7.42578125" style="1063" customWidth="1"/>
    <col min="12034" max="12034" width="26.140625" style="1063" customWidth="1"/>
    <col min="12035" max="12035" width="12.42578125" style="1063" customWidth="1"/>
    <col min="12036" max="12036" width="7.7109375" style="1063" customWidth="1"/>
    <col min="12037" max="12037" width="6.42578125" style="1063" customWidth="1"/>
    <col min="12038" max="12038" width="13.28515625" style="1063" customWidth="1"/>
    <col min="12039" max="12039" width="6.5703125" style="1063" customWidth="1"/>
    <col min="12040" max="12040" width="11.28515625" style="1063" customWidth="1"/>
    <col min="12041" max="12041" width="8.5703125" style="1063" customWidth="1"/>
    <col min="12042" max="12042" width="13.140625" style="1063" customWidth="1"/>
    <col min="12043" max="12043" width="6.28515625" style="1063" customWidth="1"/>
    <col min="12044" max="12044" width="12.42578125" style="1063" customWidth="1"/>
    <col min="12045" max="12045" width="7" style="1063" customWidth="1"/>
    <col min="12046" max="12046" width="13.42578125" style="1063" customWidth="1"/>
    <col min="12047" max="12288" width="9.140625" style="1063"/>
    <col min="12289" max="12289" width="7.42578125" style="1063" customWidth="1"/>
    <col min="12290" max="12290" width="26.140625" style="1063" customWidth="1"/>
    <col min="12291" max="12291" width="12.42578125" style="1063" customWidth="1"/>
    <col min="12292" max="12292" width="7.7109375" style="1063" customWidth="1"/>
    <col min="12293" max="12293" width="6.42578125" style="1063" customWidth="1"/>
    <col min="12294" max="12294" width="13.28515625" style="1063" customWidth="1"/>
    <col min="12295" max="12295" width="6.5703125" style="1063" customWidth="1"/>
    <col min="12296" max="12296" width="11.28515625" style="1063" customWidth="1"/>
    <col min="12297" max="12297" width="8.5703125" style="1063" customWidth="1"/>
    <col min="12298" max="12298" width="13.140625" style="1063" customWidth="1"/>
    <col min="12299" max="12299" width="6.28515625" style="1063" customWidth="1"/>
    <col min="12300" max="12300" width="12.42578125" style="1063" customWidth="1"/>
    <col min="12301" max="12301" width="7" style="1063" customWidth="1"/>
    <col min="12302" max="12302" width="13.42578125" style="1063" customWidth="1"/>
    <col min="12303" max="12544" width="9.140625" style="1063"/>
    <col min="12545" max="12545" width="7.42578125" style="1063" customWidth="1"/>
    <col min="12546" max="12546" width="26.140625" style="1063" customWidth="1"/>
    <col min="12547" max="12547" width="12.42578125" style="1063" customWidth="1"/>
    <col min="12548" max="12548" width="7.7109375" style="1063" customWidth="1"/>
    <col min="12549" max="12549" width="6.42578125" style="1063" customWidth="1"/>
    <col min="12550" max="12550" width="13.28515625" style="1063" customWidth="1"/>
    <col min="12551" max="12551" width="6.5703125" style="1063" customWidth="1"/>
    <col min="12552" max="12552" width="11.28515625" style="1063" customWidth="1"/>
    <col min="12553" max="12553" width="8.5703125" style="1063" customWidth="1"/>
    <col min="12554" max="12554" width="13.140625" style="1063" customWidth="1"/>
    <col min="12555" max="12555" width="6.28515625" style="1063" customWidth="1"/>
    <col min="12556" max="12556" width="12.42578125" style="1063" customWidth="1"/>
    <col min="12557" max="12557" width="7" style="1063" customWidth="1"/>
    <col min="12558" max="12558" width="13.42578125" style="1063" customWidth="1"/>
    <col min="12559" max="12800" width="9.140625" style="1063"/>
    <col min="12801" max="12801" width="7.42578125" style="1063" customWidth="1"/>
    <col min="12802" max="12802" width="26.140625" style="1063" customWidth="1"/>
    <col min="12803" max="12803" width="12.42578125" style="1063" customWidth="1"/>
    <col min="12804" max="12804" width="7.7109375" style="1063" customWidth="1"/>
    <col min="12805" max="12805" width="6.42578125" style="1063" customWidth="1"/>
    <col min="12806" max="12806" width="13.28515625" style="1063" customWidth="1"/>
    <col min="12807" max="12807" width="6.5703125" style="1063" customWidth="1"/>
    <col min="12808" max="12808" width="11.28515625" style="1063" customWidth="1"/>
    <col min="12809" max="12809" width="8.5703125" style="1063" customWidth="1"/>
    <col min="12810" max="12810" width="13.140625" style="1063" customWidth="1"/>
    <col min="12811" max="12811" width="6.28515625" style="1063" customWidth="1"/>
    <col min="12812" max="12812" width="12.42578125" style="1063" customWidth="1"/>
    <col min="12813" max="12813" width="7" style="1063" customWidth="1"/>
    <col min="12814" max="12814" width="13.42578125" style="1063" customWidth="1"/>
    <col min="12815" max="13056" width="9.140625" style="1063"/>
    <col min="13057" max="13057" width="7.42578125" style="1063" customWidth="1"/>
    <col min="13058" max="13058" width="26.140625" style="1063" customWidth="1"/>
    <col min="13059" max="13059" width="12.42578125" style="1063" customWidth="1"/>
    <col min="13060" max="13060" width="7.7109375" style="1063" customWidth="1"/>
    <col min="13061" max="13061" width="6.42578125" style="1063" customWidth="1"/>
    <col min="13062" max="13062" width="13.28515625" style="1063" customWidth="1"/>
    <col min="13063" max="13063" width="6.5703125" style="1063" customWidth="1"/>
    <col min="13064" max="13064" width="11.28515625" style="1063" customWidth="1"/>
    <col min="13065" max="13065" width="8.5703125" style="1063" customWidth="1"/>
    <col min="13066" max="13066" width="13.140625" style="1063" customWidth="1"/>
    <col min="13067" max="13067" width="6.28515625" style="1063" customWidth="1"/>
    <col min="13068" max="13068" width="12.42578125" style="1063" customWidth="1"/>
    <col min="13069" max="13069" width="7" style="1063" customWidth="1"/>
    <col min="13070" max="13070" width="13.42578125" style="1063" customWidth="1"/>
    <col min="13071" max="13312" width="9.140625" style="1063"/>
    <col min="13313" max="13313" width="7.42578125" style="1063" customWidth="1"/>
    <col min="13314" max="13314" width="26.140625" style="1063" customWidth="1"/>
    <col min="13315" max="13315" width="12.42578125" style="1063" customWidth="1"/>
    <col min="13316" max="13316" width="7.7109375" style="1063" customWidth="1"/>
    <col min="13317" max="13317" width="6.42578125" style="1063" customWidth="1"/>
    <col min="13318" max="13318" width="13.28515625" style="1063" customWidth="1"/>
    <col min="13319" max="13319" width="6.5703125" style="1063" customWidth="1"/>
    <col min="13320" max="13320" width="11.28515625" style="1063" customWidth="1"/>
    <col min="13321" max="13321" width="8.5703125" style="1063" customWidth="1"/>
    <col min="13322" max="13322" width="13.140625" style="1063" customWidth="1"/>
    <col min="13323" max="13323" width="6.28515625" style="1063" customWidth="1"/>
    <col min="13324" max="13324" width="12.42578125" style="1063" customWidth="1"/>
    <col min="13325" max="13325" width="7" style="1063" customWidth="1"/>
    <col min="13326" max="13326" width="13.42578125" style="1063" customWidth="1"/>
    <col min="13327" max="13568" width="9.140625" style="1063"/>
    <col min="13569" max="13569" width="7.42578125" style="1063" customWidth="1"/>
    <col min="13570" max="13570" width="26.140625" style="1063" customWidth="1"/>
    <col min="13571" max="13571" width="12.42578125" style="1063" customWidth="1"/>
    <col min="13572" max="13572" width="7.7109375" style="1063" customWidth="1"/>
    <col min="13573" max="13573" width="6.42578125" style="1063" customWidth="1"/>
    <col min="13574" max="13574" width="13.28515625" style="1063" customWidth="1"/>
    <col min="13575" max="13575" width="6.5703125" style="1063" customWidth="1"/>
    <col min="13576" max="13576" width="11.28515625" style="1063" customWidth="1"/>
    <col min="13577" max="13577" width="8.5703125" style="1063" customWidth="1"/>
    <col min="13578" max="13578" width="13.140625" style="1063" customWidth="1"/>
    <col min="13579" max="13579" width="6.28515625" style="1063" customWidth="1"/>
    <col min="13580" max="13580" width="12.42578125" style="1063" customWidth="1"/>
    <col min="13581" max="13581" width="7" style="1063" customWidth="1"/>
    <col min="13582" max="13582" width="13.42578125" style="1063" customWidth="1"/>
    <col min="13583" max="13824" width="9.140625" style="1063"/>
    <col min="13825" max="13825" width="7.42578125" style="1063" customWidth="1"/>
    <col min="13826" max="13826" width="26.140625" style="1063" customWidth="1"/>
    <col min="13827" max="13827" width="12.42578125" style="1063" customWidth="1"/>
    <col min="13828" max="13828" width="7.7109375" style="1063" customWidth="1"/>
    <col min="13829" max="13829" width="6.42578125" style="1063" customWidth="1"/>
    <col min="13830" max="13830" width="13.28515625" style="1063" customWidth="1"/>
    <col min="13831" max="13831" width="6.5703125" style="1063" customWidth="1"/>
    <col min="13832" max="13832" width="11.28515625" style="1063" customWidth="1"/>
    <col min="13833" max="13833" width="8.5703125" style="1063" customWidth="1"/>
    <col min="13834" max="13834" width="13.140625" style="1063" customWidth="1"/>
    <col min="13835" max="13835" width="6.28515625" style="1063" customWidth="1"/>
    <col min="13836" max="13836" width="12.42578125" style="1063" customWidth="1"/>
    <col min="13837" max="13837" width="7" style="1063" customWidth="1"/>
    <col min="13838" max="13838" width="13.42578125" style="1063" customWidth="1"/>
    <col min="13839" max="14080" width="9.140625" style="1063"/>
    <col min="14081" max="14081" width="7.42578125" style="1063" customWidth="1"/>
    <col min="14082" max="14082" width="26.140625" style="1063" customWidth="1"/>
    <col min="14083" max="14083" width="12.42578125" style="1063" customWidth="1"/>
    <col min="14084" max="14084" width="7.7109375" style="1063" customWidth="1"/>
    <col min="14085" max="14085" width="6.42578125" style="1063" customWidth="1"/>
    <col min="14086" max="14086" width="13.28515625" style="1063" customWidth="1"/>
    <col min="14087" max="14087" width="6.5703125" style="1063" customWidth="1"/>
    <col min="14088" max="14088" width="11.28515625" style="1063" customWidth="1"/>
    <col min="14089" max="14089" width="8.5703125" style="1063" customWidth="1"/>
    <col min="14090" max="14090" width="13.140625" style="1063" customWidth="1"/>
    <col min="14091" max="14091" width="6.28515625" style="1063" customWidth="1"/>
    <col min="14092" max="14092" width="12.42578125" style="1063" customWidth="1"/>
    <col min="14093" max="14093" width="7" style="1063" customWidth="1"/>
    <col min="14094" max="14094" width="13.42578125" style="1063" customWidth="1"/>
    <col min="14095" max="14336" width="9.140625" style="1063"/>
    <col min="14337" max="14337" width="7.42578125" style="1063" customWidth="1"/>
    <col min="14338" max="14338" width="26.140625" style="1063" customWidth="1"/>
    <col min="14339" max="14339" width="12.42578125" style="1063" customWidth="1"/>
    <col min="14340" max="14340" width="7.7109375" style="1063" customWidth="1"/>
    <col min="14341" max="14341" width="6.42578125" style="1063" customWidth="1"/>
    <col min="14342" max="14342" width="13.28515625" style="1063" customWidth="1"/>
    <col min="14343" max="14343" width="6.5703125" style="1063" customWidth="1"/>
    <col min="14344" max="14344" width="11.28515625" style="1063" customWidth="1"/>
    <col min="14345" max="14345" width="8.5703125" style="1063" customWidth="1"/>
    <col min="14346" max="14346" width="13.140625" style="1063" customWidth="1"/>
    <col min="14347" max="14347" width="6.28515625" style="1063" customWidth="1"/>
    <col min="14348" max="14348" width="12.42578125" style="1063" customWidth="1"/>
    <col min="14349" max="14349" width="7" style="1063" customWidth="1"/>
    <col min="14350" max="14350" width="13.42578125" style="1063" customWidth="1"/>
    <col min="14351" max="14592" width="9.140625" style="1063"/>
    <col min="14593" max="14593" width="7.42578125" style="1063" customWidth="1"/>
    <col min="14594" max="14594" width="26.140625" style="1063" customWidth="1"/>
    <col min="14595" max="14595" width="12.42578125" style="1063" customWidth="1"/>
    <col min="14596" max="14596" width="7.7109375" style="1063" customWidth="1"/>
    <col min="14597" max="14597" width="6.42578125" style="1063" customWidth="1"/>
    <col min="14598" max="14598" width="13.28515625" style="1063" customWidth="1"/>
    <col min="14599" max="14599" width="6.5703125" style="1063" customWidth="1"/>
    <col min="14600" max="14600" width="11.28515625" style="1063" customWidth="1"/>
    <col min="14601" max="14601" width="8.5703125" style="1063" customWidth="1"/>
    <col min="14602" max="14602" width="13.140625" style="1063" customWidth="1"/>
    <col min="14603" max="14603" width="6.28515625" style="1063" customWidth="1"/>
    <col min="14604" max="14604" width="12.42578125" style="1063" customWidth="1"/>
    <col min="14605" max="14605" width="7" style="1063" customWidth="1"/>
    <col min="14606" max="14606" width="13.42578125" style="1063" customWidth="1"/>
    <col min="14607" max="14848" width="9.140625" style="1063"/>
    <col min="14849" max="14849" width="7.42578125" style="1063" customWidth="1"/>
    <col min="14850" max="14850" width="26.140625" style="1063" customWidth="1"/>
    <col min="14851" max="14851" width="12.42578125" style="1063" customWidth="1"/>
    <col min="14852" max="14852" width="7.7109375" style="1063" customWidth="1"/>
    <col min="14853" max="14853" width="6.42578125" style="1063" customWidth="1"/>
    <col min="14854" max="14854" width="13.28515625" style="1063" customWidth="1"/>
    <col min="14855" max="14855" width="6.5703125" style="1063" customWidth="1"/>
    <col min="14856" max="14856" width="11.28515625" style="1063" customWidth="1"/>
    <col min="14857" max="14857" width="8.5703125" style="1063" customWidth="1"/>
    <col min="14858" max="14858" width="13.140625" style="1063" customWidth="1"/>
    <col min="14859" max="14859" width="6.28515625" style="1063" customWidth="1"/>
    <col min="14860" max="14860" width="12.42578125" style="1063" customWidth="1"/>
    <col min="14861" max="14861" width="7" style="1063" customWidth="1"/>
    <col min="14862" max="14862" width="13.42578125" style="1063" customWidth="1"/>
    <col min="14863" max="15104" width="9.140625" style="1063"/>
    <col min="15105" max="15105" width="7.42578125" style="1063" customWidth="1"/>
    <col min="15106" max="15106" width="26.140625" style="1063" customWidth="1"/>
    <col min="15107" max="15107" width="12.42578125" style="1063" customWidth="1"/>
    <col min="15108" max="15108" width="7.7109375" style="1063" customWidth="1"/>
    <col min="15109" max="15109" width="6.42578125" style="1063" customWidth="1"/>
    <col min="15110" max="15110" width="13.28515625" style="1063" customWidth="1"/>
    <col min="15111" max="15111" width="6.5703125" style="1063" customWidth="1"/>
    <col min="15112" max="15112" width="11.28515625" style="1063" customWidth="1"/>
    <col min="15113" max="15113" width="8.5703125" style="1063" customWidth="1"/>
    <col min="15114" max="15114" width="13.140625" style="1063" customWidth="1"/>
    <col min="15115" max="15115" width="6.28515625" style="1063" customWidth="1"/>
    <col min="15116" max="15116" width="12.42578125" style="1063" customWidth="1"/>
    <col min="15117" max="15117" width="7" style="1063" customWidth="1"/>
    <col min="15118" max="15118" width="13.42578125" style="1063" customWidth="1"/>
    <col min="15119" max="15360" width="9.140625" style="1063"/>
    <col min="15361" max="15361" width="7.42578125" style="1063" customWidth="1"/>
    <col min="15362" max="15362" width="26.140625" style="1063" customWidth="1"/>
    <col min="15363" max="15363" width="12.42578125" style="1063" customWidth="1"/>
    <col min="15364" max="15364" width="7.7109375" style="1063" customWidth="1"/>
    <col min="15365" max="15365" width="6.42578125" style="1063" customWidth="1"/>
    <col min="15366" max="15366" width="13.28515625" style="1063" customWidth="1"/>
    <col min="15367" max="15367" width="6.5703125" style="1063" customWidth="1"/>
    <col min="15368" max="15368" width="11.28515625" style="1063" customWidth="1"/>
    <col min="15369" max="15369" width="8.5703125" style="1063" customWidth="1"/>
    <col min="15370" max="15370" width="13.140625" style="1063" customWidth="1"/>
    <col min="15371" max="15371" width="6.28515625" style="1063" customWidth="1"/>
    <col min="15372" max="15372" width="12.42578125" style="1063" customWidth="1"/>
    <col min="15373" max="15373" width="7" style="1063" customWidth="1"/>
    <col min="15374" max="15374" width="13.42578125" style="1063" customWidth="1"/>
    <col min="15375" max="15616" width="9.140625" style="1063"/>
    <col min="15617" max="15617" width="7.42578125" style="1063" customWidth="1"/>
    <col min="15618" max="15618" width="26.140625" style="1063" customWidth="1"/>
    <col min="15619" max="15619" width="12.42578125" style="1063" customWidth="1"/>
    <col min="15620" max="15620" width="7.7109375" style="1063" customWidth="1"/>
    <col min="15621" max="15621" width="6.42578125" style="1063" customWidth="1"/>
    <col min="15622" max="15622" width="13.28515625" style="1063" customWidth="1"/>
    <col min="15623" max="15623" width="6.5703125" style="1063" customWidth="1"/>
    <col min="15624" max="15624" width="11.28515625" style="1063" customWidth="1"/>
    <col min="15625" max="15625" width="8.5703125" style="1063" customWidth="1"/>
    <col min="15626" max="15626" width="13.140625" style="1063" customWidth="1"/>
    <col min="15627" max="15627" width="6.28515625" style="1063" customWidth="1"/>
    <col min="15628" max="15628" width="12.42578125" style="1063" customWidth="1"/>
    <col min="15629" max="15629" width="7" style="1063" customWidth="1"/>
    <col min="15630" max="15630" width="13.42578125" style="1063" customWidth="1"/>
    <col min="15631" max="15872" width="9.140625" style="1063"/>
    <col min="15873" max="15873" width="7.42578125" style="1063" customWidth="1"/>
    <col min="15874" max="15874" width="26.140625" style="1063" customWidth="1"/>
    <col min="15875" max="15875" width="12.42578125" style="1063" customWidth="1"/>
    <col min="15876" max="15876" width="7.7109375" style="1063" customWidth="1"/>
    <col min="15877" max="15877" width="6.42578125" style="1063" customWidth="1"/>
    <col min="15878" max="15878" width="13.28515625" style="1063" customWidth="1"/>
    <col min="15879" max="15879" width="6.5703125" style="1063" customWidth="1"/>
    <col min="15880" max="15880" width="11.28515625" style="1063" customWidth="1"/>
    <col min="15881" max="15881" width="8.5703125" style="1063" customWidth="1"/>
    <col min="15882" max="15882" width="13.140625" style="1063" customWidth="1"/>
    <col min="15883" max="15883" width="6.28515625" style="1063" customWidth="1"/>
    <col min="15884" max="15884" width="12.42578125" style="1063" customWidth="1"/>
    <col min="15885" max="15885" width="7" style="1063" customWidth="1"/>
    <col min="15886" max="15886" width="13.42578125" style="1063" customWidth="1"/>
    <col min="15887" max="16128" width="9.140625" style="1063"/>
    <col min="16129" max="16129" width="7.42578125" style="1063" customWidth="1"/>
    <col min="16130" max="16130" width="26.140625" style="1063" customWidth="1"/>
    <col min="16131" max="16131" width="12.42578125" style="1063" customWidth="1"/>
    <col min="16132" max="16132" width="7.7109375" style="1063" customWidth="1"/>
    <col min="16133" max="16133" width="6.42578125" style="1063" customWidth="1"/>
    <col min="16134" max="16134" width="13.28515625" style="1063" customWidth="1"/>
    <col min="16135" max="16135" width="6.5703125" style="1063" customWidth="1"/>
    <col min="16136" max="16136" width="11.28515625" style="1063" customWidth="1"/>
    <col min="16137" max="16137" width="8.5703125" style="1063" customWidth="1"/>
    <col min="16138" max="16138" width="13.140625" style="1063" customWidth="1"/>
    <col min="16139" max="16139" width="6.28515625" style="1063" customWidth="1"/>
    <col min="16140" max="16140" width="12.42578125" style="1063" customWidth="1"/>
    <col min="16141" max="16141" width="7" style="1063" customWidth="1"/>
    <col min="16142" max="16142" width="13.42578125" style="1063" customWidth="1"/>
    <col min="16143" max="16384" width="9.140625" style="1063"/>
  </cols>
  <sheetData>
    <row r="1" spans="1:17" x14ac:dyDescent="0.2">
      <c r="A1" s="1058" t="s">
        <v>0</v>
      </c>
      <c r="K1" s="1060" t="s">
        <v>1</v>
      </c>
      <c r="L1" s="1061"/>
      <c r="M1" s="1061"/>
      <c r="N1" s="1062"/>
    </row>
    <row r="2" spans="1:17" x14ac:dyDescent="0.2">
      <c r="K2" s="1064" t="s">
        <v>2</v>
      </c>
      <c r="L2" s="1065"/>
      <c r="M2" s="1065"/>
      <c r="N2" s="1066"/>
    </row>
    <row r="3" spans="1:17" ht="12" thickBot="1" x14ac:dyDescent="0.25">
      <c r="K3" s="1067" t="s">
        <v>3</v>
      </c>
      <c r="L3" s="1068"/>
      <c r="M3" s="1068"/>
      <c r="N3" s="1069"/>
    </row>
    <row r="4" spans="1:17" x14ac:dyDescent="0.2">
      <c r="A4" s="1597" t="s">
        <v>4</v>
      </c>
      <c r="B4" s="1597"/>
      <c r="C4" s="1597"/>
      <c r="D4" s="1597"/>
      <c r="E4" s="1597"/>
      <c r="F4" s="1597"/>
      <c r="G4" s="1597"/>
      <c r="H4" s="1597"/>
      <c r="I4" s="1597"/>
      <c r="J4" s="1597"/>
      <c r="K4" s="1597"/>
      <c r="L4" s="1597"/>
      <c r="M4" s="1597"/>
      <c r="N4" s="1597"/>
      <c r="O4" s="1597"/>
    </row>
    <row r="5" spans="1:17" ht="14.25" customHeight="1" x14ac:dyDescent="0.2">
      <c r="A5" s="1598" t="s">
        <v>1423</v>
      </c>
      <c r="B5" s="1598"/>
      <c r="C5" s="1598"/>
      <c r="D5" s="1598"/>
      <c r="E5" s="1598"/>
      <c r="F5" s="1598"/>
      <c r="G5" s="1598"/>
      <c r="H5" s="1598"/>
      <c r="I5" s="1598"/>
      <c r="J5" s="1598"/>
      <c r="K5" s="1598"/>
      <c r="L5" s="1598"/>
      <c r="M5" s="1598"/>
      <c r="N5" s="1598"/>
      <c r="O5" s="1598"/>
    </row>
    <row r="6" spans="1:17" ht="1.5" customHeight="1" x14ac:dyDescent="0.2">
      <c r="C6" s="1070"/>
      <c r="D6" s="1071"/>
      <c r="E6" s="1072"/>
      <c r="F6" s="1073"/>
    </row>
    <row r="7" spans="1:17" x14ac:dyDescent="0.2">
      <c r="A7" s="1074" t="s">
        <v>1424</v>
      </c>
      <c r="B7" s="1074"/>
      <c r="C7" s="1070"/>
      <c r="D7" s="1071"/>
      <c r="E7" s="1072"/>
    </row>
    <row r="8" spans="1:17" x14ac:dyDescent="0.2">
      <c r="A8" s="1075" t="s">
        <v>7</v>
      </c>
      <c r="B8" s="1076"/>
      <c r="C8" s="1077"/>
      <c r="D8" s="1078"/>
      <c r="E8" s="1079"/>
      <c r="F8" s="1080" t="s">
        <v>8</v>
      </c>
      <c r="G8" s="1081"/>
      <c r="H8" s="1081"/>
      <c r="I8" s="1081"/>
      <c r="J8" s="1082"/>
      <c r="K8" s="1076" t="s">
        <v>273</v>
      </c>
      <c r="L8" s="1076"/>
      <c r="M8" s="1076"/>
      <c r="N8" s="1083"/>
    </row>
    <row r="9" spans="1:17" x14ac:dyDescent="0.2">
      <c r="A9" s="1084" t="s">
        <v>1051</v>
      </c>
      <c r="B9" s="1074" t="s">
        <v>1425</v>
      </c>
      <c r="C9" s="1085"/>
      <c r="D9" s="1086"/>
      <c r="E9" s="1087"/>
      <c r="F9" s="1088" t="s">
        <v>11</v>
      </c>
      <c r="G9" s="1088" t="s">
        <v>12</v>
      </c>
      <c r="H9" s="1089"/>
      <c r="I9" s="1080" t="s">
        <v>13</v>
      </c>
      <c r="J9" s="1082"/>
      <c r="K9" s="1090" t="s">
        <v>14</v>
      </c>
      <c r="L9" s="1090"/>
      <c r="M9" s="1090"/>
      <c r="N9" s="1089"/>
    </row>
    <row r="10" spans="1:17" x14ac:dyDescent="0.2">
      <c r="A10" s="1091"/>
      <c r="B10" s="1075"/>
      <c r="C10" s="1092"/>
      <c r="D10" s="1093"/>
      <c r="E10" s="1094"/>
      <c r="F10" s="1075"/>
      <c r="G10" s="1599" t="s">
        <v>15</v>
      </c>
      <c r="H10" s="1600"/>
      <c r="I10" s="1600"/>
      <c r="J10" s="1600"/>
      <c r="K10" s="1600"/>
      <c r="L10" s="1600"/>
      <c r="M10" s="1600"/>
      <c r="N10" s="1601"/>
    </row>
    <row r="11" spans="1:17" x14ac:dyDescent="0.2">
      <c r="A11" s="1095" t="s">
        <v>16</v>
      </c>
      <c r="B11" s="1096" t="s">
        <v>17</v>
      </c>
      <c r="C11" s="1097" t="s">
        <v>18</v>
      </c>
      <c r="D11" s="1602" t="s">
        <v>19</v>
      </c>
      <c r="E11" s="1603"/>
      <c r="F11" s="1096" t="s">
        <v>20</v>
      </c>
      <c r="G11" s="1599" t="s">
        <v>21</v>
      </c>
      <c r="H11" s="1601"/>
      <c r="I11" s="1599" t="s">
        <v>22</v>
      </c>
      <c r="J11" s="1601"/>
      <c r="K11" s="1599" t="s">
        <v>23</v>
      </c>
      <c r="L11" s="1601"/>
      <c r="M11" s="1599" t="s">
        <v>24</v>
      </c>
      <c r="N11" s="1601"/>
    </row>
    <row r="12" spans="1:17" x14ac:dyDescent="0.2">
      <c r="A12" s="1098"/>
      <c r="B12" s="1088"/>
      <c r="C12" s="1099"/>
      <c r="D12" s="1100"/>
      <c r="E12" s="1101"/>
      <c r="F12" s="1088"/>
      <c r="G12" s="1102" t="s">
        <v>25</v>
      </c>
      <c r="H12" s="1103" t="s">
        <v>26</v>
      </c>
      <c r="I12" s="1103" t="s">
        <v>25</v>
      </c>
      <c r="J12" s="1103" t="s">
        <v>27</v>
      </c>
      <c r="K12" s="1102" t="s">
        <v>25</v>
      </c>
      <c r="L12" s="1104" t="s">
        <v>27</v>
      </c>
      <c r="M12" s="1102" t="s">
        <v>25</v>
      </c>
      <c r="N12" s="1102" t="s">
        <v>26</v>
      </c>
    </row>
    <row r="13" spans="1:17" ht="15" customHeight="1" x14ac:dyDescent="0.2">
      <c r="A13" s="1103">
        <v>1</v>
      </c>
      <c r="B13" s="1105" t="s">
        <v>1426</v>
      </c>
      <c r="C13" s="1106">
        <v>10000</v>
      </c>
      <c r="D13" s="1107">
        <v>2</v>
      </c>
      <c r="E13" s="1103" t="s">
        <v>205</v>
      </c>
      <c r="F13" s="1108">
        <v>10000</v>
      </c>
      <c r="G13" s="1103"/>
      <c r="H13" s="1109"/>
      <c r="I13" s="1103">
        <v>1</v>
      </c>
      <c r="J13" s="1109">
        <v>5000</v>
      </c>
      <c r="K13" s="1103"/>
      <c r="L13" s="1109"/>
      <c r="M13" s="1103">
        <v>1</v>
      </c>
      <c r="N13" s="1109">
        <v>5000</v>
      </c>
      <c r="Q13" s="1063" t="s">
        <v>692</v>
      </c>
    </row>
    <row r="14" spans="1:17" ht="15" customHeight="1" x14ac:dyDescent="0.2">
      <c r="A14" s="1103">
        <v>2</v>
      </c>
      <c r="B14" s="1105" t="s">
        <v>794</v>
      </c>
      <c r="C14" s="1106">
        <v>20000</v>
      </c>
      <c r="D14" s="1107">
        <v>7</v>
      </c>
      <c r="E14" s="1103" t="s">
        <v>1427</v>
      </c>
      <c r="F14" s="1108">
        <v>140000</v>
      </c>
      <c r="G14" s="1103"/>
      <c r="H14" s="1109"/>
      <c r="I14" s="1103">
        <v>2</v>
      </c>
      <c r="J14" s="1109">
        <v>40000</v>
      </c>
      <c r="K14" s="1103">
        <v>3</v>
      </c>
      <c r="L14" s="1109">
        <v>60000</v>
      </c>
      <c r="M14" s="1103">
        <v>2</v>
      </c>
      <c r="N14" s="1109">
        <v>40000</v>
      </c>
    </row>
    <row r="15" spans="1:17" ht="15" customHeight="1" x14ac:dyDescent="0.2">
      <c r="A15" s="1103">
        <v>3</v>
      </c>
      <c r="B15" s="1105" t="s">
        <v>1428</v>
      </c>
      <c r="C15" s="1106">
        <v>35000</v>
      </c>
      <c r="D15" s="1107">
        <v>4</v>
      </c>
      <c r="E15" s="1103" t="s">
        <v>1427</v>
      </c>
      <c r="F15" s="1108">
        <v>140000</v>
      </c>
      <c r="G15" s="1103">
        <v>1</v>
      </c>
      <c r="H15" s="1109">
        <v>35000</v>
      </c>
      <c r="I15" s="1103">
        <v>1</v>
      </c>
      <c r="J15" s="1109">
        <v>35000</v>
      </c>
      <c r="K15" s="1103">
        <v>1</v>
      </c>
      <c r="L15" s="1109">
        <v>35000</v>
      </c>
      <c r="M15" s="1103">
        <v>1</v>
      </c>
      <c r="N15" s="1109">
        <v>35000</v>
      </c>
    </row>
    <row r="16" spans="1:17" ht="24.75" customHeight="1" x14ac:dyDescent="0.2">
      <c r="A16" s="1103">
        <v>4</v>
      </c>
      <c r="B16" s="1110" t="s">
        <v>1429</v>
      </c>
      <c r="C16" s="1111">
        <v>10000</v>
      </c>
      <c r="D16" s="1107">
        <v>1</v>
      </c>
      <c r="E16" s="1103" t="s">
        <v>198</v>
      </c>
      <c r="F16" s="1108">
        <v>10000</v>
      </c>
      <c r="G16" s="1103"/>
      <c r="H16" s="1109"/>
      <c r="I16" s="1103">
        <v>1</v>
      </c>
      <c r="J16" s="1109">
        <v>10000</v>
      </c>
      <c r="K16" s="1103"/>
      <c r="L16" s="1109"/>
      <c r="M16" s="1103"/>
      <c r="N16" s="1109"/>
    </row>
    <row r="17" spans="1:14" ht="15" customHeight="1" x14ac:dyDescent="0.2">
      <c r="A17" s="1103">
        <v>6</v>
      </c>
      <c r="B17" s="1105" t="s">
        <v>1430</v>
      </c>
      <c r="C17" s="1106">
        <v>100000</v>
      </c>
      <c r="D17" s="1107">
        <v>1</v>
      </c>
      <c r="E17" s="1103" t="s">
        <v>198</v>
      </c>
      <c r="F17" s="1108">
        <v>100000</v>
      </c>
      <c r="G17" s="1103"/>
      <c r="H17" s="1109"/>
      <c r="I17" s="1103">
        <v>1</v>
      </c>
      <c r="J17" s="1109">
        <v>100000</v>
      </c>
      <c r="K17" s="1103"/>
      <c r="L17" s="1109"/>
      <c r="M17" s="1103"/>
      <c r="N17" s="1109"/>
    </row>
    <row r="18" spans="1:14" ht="15" customHeight="1" x14ac:dyDescent="0.2">
      <c r="A18" s="1103">
        <v>7</v>
      </c>
      <c r="B18" s="1105" t="s">
        <v>793</v>
      </c>
      <c r="C18" s="1106">
        <v>20000</v>
      </c>
      <c r="D18" s="1107">
        <v>10</v>
      </c>
      <c r="E18" s="1103" t="s">
        <v>1427</v>
      </c>
      <c r="F18" s="1108">
        <v>200000</v>
      </c>
      <c r="G18" s="1103"/>
      <c r="H18" s="1109"/>
      <c r="I18" s="1103">
        <v>4</v>
      </c>
      <c r="J18" s="1109">
        <v>80000</v>
      </c>
      <c r="K18" s="1103">
        <v>3</v>
      </c>
      <c r="L18" s="1109">
        <v>60000</v>
      </c>
      <c r="M18" s="1103">
        <v>3</v>
      </c>
      <c r="N18" s="1109">
        <v>60000</v>
      </c>
    </row>
    <row r="19" spans="1:14" ht="15" customHeight="1" x14ac:dyDescent="0.2">
      <c r="A19" s="1103">
        <v>8</v>
      </c>
      <c r="B19" s="1105" t="s">
        <v>1431</v>
      </c>
      <c r="C19" s="1106">
        <v>15000</v>
      </c>
      <c r="D19" s="1107">
        <v>2</v>
      </c>
      <c r="E19" s="1103" t="s">
        <v>1427</v>
      </c>
      <c r="F19" s="1108">
        <v>30000</v>
      </c>
      <c r="G19" s="1103"/>
      <c r="H19" s="1109"/>
      <c r="I19" s="1103">
        <v>1</v>
      </c>
      <c r="J19" s="1109">
        <v>15000</v>
      </c>
      <c r="K19" s="1103">
        <v>1</v>
      </c>
      <c r="L19" s="1109">
        <v>15000</v>
      </c>
      <c r="M19" s="1103"/>
      <c r="N19" s="1109"/>
    </row>
    <row r="20" spans="1:14" ht="15" customHeight="1" x14ac:dyDescent="0.2">
      <c r="A20" s="1103">
        <v>9</v>
      </c>
      <c r="B20" s="1105" t="s">
        <v>796</v>
      </c>
      <c r="C20" s="1106">
        <v>15000</v>
      </c>
      <c r="D20" s="1107">
        <v>3</v>
      </c>
      <c r="E20" s="1103" t="s">
        <v>1427</v>
      </c>
      <c r="F20" s="1108">
        <v>45000</v>
      </c>
      <c r="G20" s="1103"/>
      <c r="H20" s="1109"/>
      <c r="I20" s="1103">
        <v>1</v>
      </c>
      <c r="J20" s="1109">
        <v>15000</v>
      </c>
      <c r="K20" s="1103">
        <v>1</v>
      </c>
      <c r="L20" s="1109">
        <v>15000</v>
      </c>
      <c r="M20" s="1103">
        <v>1</v>
      </c>
      <c r="N20" s="1109">
        <v>15000</v>
      </c>
    </row>
    <row r="21" spans="1:14" ht="15" customHeight="1" x14ac:dyDescent="0.2">
      <c r="A21" s="1103">
        <v>10</v>
      </c>
      <c r="B21" s="1105" t="s">
        <v>1432</v>
      </c>
      <c r="C21" s="1106">
        <v>20000</v>
      </c>
      <c r="D21" s="1107">
        <v>2</v>
      </c>
      <c r="E21" s="1103" t="s">
        <v>1427</v>
      </c>
      <c r="F21" s="1108">
        <v>40000</v>
      </c>
      <c r="G21" s="1103"/>
      <c r="H21" s="1109"/>
      <c r="I21" s="1103"/>
      <c r="J21" s="1109"/>
      <c r="K21" s="1103">
        <v>1</v>
      </c>
      <c r="L21" s="1109">
        <v>20000</v>
      </c>
      <c r="M21" s="1103">
        <v>1</v>
      </c>
      <c r="N21" s="1109">
        <v>20000</v>
      </c>
    </row>
    <row r="22" spans="1:14" ht="15" customHeight="1" x14ac:dyDescent="0.2">
      <c r="A22" s="1103">
        <v>11</v>
      </c>
      <c r="B22" s="1105" t="s">
        <v>1433</v>
      </c>
      <c r="C22" s="1106">
        <v>500</v>
      </c>
      <c r="D22" s="1107">
        <v>20</v>
      </c>
      <c r="E22" s="1103" t="s">
        <v>205</v>
      </c>
      <c r="F22" s="1108">
        <v>10000</v>
      </c>
      <c r="G22" s="1103"/>
      <c r="H22" s="1109"/>
      <c r="I22" s="1103">
        <v>20</v>
      </c>
      <c r="J22" s="1109">
        <v>10000</v>
      </c>
      <c r="K22" s="1103"/>
      <c r="L22" s="1109"/>
      <c r="M22" s="1103"/>
      <c r="N22" s="1109"/>
    </row>
    <row r="23" spans="1:14" ht="15" customHeight="1" x14ac:dyDescent="0.2">
      <c r="A23" s="1103">
        <v>12</v>
      </c>
      <c r="B23" s="1105" t="s">
        <v>1434</v>
      </c>
      <c r="C23" s="1106">
        <v>1500</v>
      </c>
      <c r="D23" s="1107">
        <v>5</v>
      </c>
      <c r="E23" s="1103" t="s">
        <v>205</v>
      </c>
      <c r="F23" s="1108">
        <v>7500</v>
      </c>
      <c r="G23" s="1103"/>
      <c r="H23" s="1109"/>
      <c r="I23" s="1103">
        <v>5</v>
      </c>
      <c r="J23" s="1109">
        <v>7500</v>
      </c>
      <c r="K23" s="1103"/>
      <c r="L23" s="1109"/>
      <c r="M23" s="1103"/>
      <c r="N23" s="1109"/>
    </row>
    <row r="24" spans="1:14" ht="15" customHeight="1" x14ac:dyDescent="0.2">
      <c r="A24" s="1103">
        <v>13</v>
      </c>
      <c r="B24" s="1105" t="s">
        <v>1435</v>
      </c>
      <c r="C24" s="1106">
        <v>25000</v>
      </c>
      <c r="D24" s="1107">
        <v>2</v>
      </c>
      <c r="E24" s="1103" t="s">
        <v>1427</v>
      </c>
      <c r="F24" s="1108">
        <v>50000</v>
      </c>
      <c r="G24" s="1103"/>
      <c r="H24" s="1109"/>
      <c r="I24" s="1103">
        <v>2</v>
      </c>
      <c r="J24" s="1109">
        <v>50000</v>
      </c>
      <c r="K24" s="1103"/>
      <c r="L24" s="1109"/>
      <c r="M24" s="1103"/>
      <c r="N24" s="1109"/>
    </row>
    <row r="25" spans="1:14" ht="15" customHeight="1" x14ac:dyDescent="0.2">
      <c r="A25" s="1103">
        <v>17</v>
      </c>
      <c r="B25" s="1105" t="s">
        <v>1436</v>
      </c>
      <c r="C25" s="1106">
        <v>4000</v>
      </c>
      <c r="D25" s="1107">
        <v>1</v>
      </c>
      <c r="E25" s="1103" t="s">
        <v>198</v>
      </c>
      <c r="F25" s="1108">
        <v>4000</v>
      </c>
      <c r="G25" s="1103">
        <v>1</v>
      </c>
      <c r="H25" s="1109">
        <v>4000</v>
      </c>
      <c r="I25" s="1103"/>
      <c r="J25" s="1109"/>
      <c r="K25" s="1103"/>
      <c r="L25" s="1109"/>
      <c r="M25" s="1103"/>
      <c r="N25" s="1109"/>
    </row>
    <row r="26" spans="1:14" ht="15" customHeight="1" x14ac:dyDescent="0.2">
      <c r="A26" s="1103">
        <v>19</v>
      </c>
      <c r="B26" s="1105" t="s">
        <v>1437</v>
      </c>
      <c r="C26" s="1106">
        <v>25000</v>
      </c>
      <c r="D26" s="1107">
        <v>3</v>
      </c>
      <c r="E26" s="1103" t="s">
        <v>1427</v>
      </c>
      <c r="F26" s="1108">
        <v>75000</v>
      </c>
      <c r="G26" s="1103"/>
      <c r="H26" s="1109"/>
      <c r="I26" s="1103">
        <v>1</v>
      </c>
      <c r="J26" s="1109">
        <v>25000</v>
      </c>
      <c r="K26" s="1103">
        <v>1</v>
      </c>
      <c r="L26" s="1109">
        <v>25000</v>
      </c>
      <c r="M26" s="1103">
        <v>1</v>
      </c>
      <c r="N26" s="1109">
        <v>25000</v>
      </c>
    </row>
    <row r="27" spans="1:14" ht="15" customHeight="1" x14ac:dyDescent="0.2">
      <c r="A27" s="1103">
        <v>21</v>
      </c>
      <c r="B27" s="1105" t="s">
        <v>1438</v>
      </c>
      <c r="C27" s="1106">
        <v>70</v>
      </c>
      <c r="D27" s="1107">
        <v>2</v>
      </c>
      <c r="E27" s="1103" t="s">
        <v>1427</v>
      </c>
      <c r="F27" s="1108">
        <v>140</v>
      </c>
      <c r="G27" s="1103"/>
      <c r="H27" s="1109"/>
      <c r="I27" s="1103">
        <v>2</v>
      </c>
      <c r="J27" s="1109">
        <v>140</v>
      </c>
      <c r="K27" s="1103"/>
      <c r="L27" s="1109"/>
      <c r="M27" s="1103"/>
      <c r="N27" s="1109"/>
    </row>
    <row r="28" spans="1:14" ht="15" customHeight="1" x14ac:dyDescent="0.2">
      <c r="A28" s="1103">
        <v>22</v>
      </c>
      <c r="B28" s="1105" t="s">
        <v>1439</v>
      </c>
      <c r="C28" s="1111">
        <v>100</v>
      </c>
      <c r="D28" s="1107">
        <v>4</v>
      </c>
      <c r="E28" s="1103" t="s">
        <v>1427</v>
      </c>
      <c r="F28" s="1108">
        <v>400</v>
      </c>
      <c r="G28" s="1103"/>
      <c r="H28" s="1109"/>
      <c r="I28" s="1103">
        <v>4</v>
      </c>
      <c r="J28" s="1109">
        <v>400</v>
      </c>
      <c r="K28" s="1103"/>
      <c r="L28" s="1109"/>
      <c r="M28" s="1103"/>
      <c r="N28" s="1109"/>
    </row>
    <row r="29" spans="1:14" ht="15" customHeight="1" x14ac:dyDescent="0.2">
      <c r="A29" s="1103">
        <v>24</v>
      </c>
      <c r="B29" s="1105" t="s">
        <v>1440</v>
      </c>
      <c r="C29" s="1111">
        <v>100</v>
      </c>
      <c r="D29" s="1107">
        <v>2</v>
      </c>
      <c r="E29" s="1103" t="s">
        <v>1427</v>
      </c>
      <c r="F29" s="1108">
        <v>200</v>
      </c>
      <c r="G29" s="1103"/>
      <c r="H29" s="1109"/>
      <c r="I29" s="1103">
        <v>2</v>
      </c>
      <c r="J29" s="1109">
        <v>200</v>
      </c>
      <c r="K29" s="1103"/>
      <c r="L29" s="1109"/>
      <c r="M29" s="1103"/>
      <c r="N29" s="1109"/>
    </row>
    <row r="30" spans="1:14" x14ac:dyDescent="0.2">
      <c r="A30" s="1103">
        <v>27</v>
      </c>
      <c r="B30" s="1105" t="s">
        <v>1441</v>
      </c>
      <c r="C30" s="1111">
        <v>500</v>
      </c>
      <c r="D30" s="1107">
        <v>4</v>
      </c>
      <c r="E30" s="1103" t="s">
        <v>1427</v>
      </c>
      <c r="F30" s="1108">
        <v>2000</v>
      </c>
      <c r="G30" s="1103">
        <v>4</v>
      </c>
      <c r="H30" s="1109">
        <v>2000</v>
      </c>
      <c r="I30" s="1103"/>
      <c r="J30" s="1109"/>
      <c r="K30" s="1103"/>
      <c r="L30" s="1109"/>
      <c r="M30" s="1103"/>
      <c r="N30" s="1109"/>
    </row>
    <row r="31" spans="1:14" x14ac:dyDescent="0.2">
      <c r="A31" s="1103">
        <v>29</v>
      </c>
      <c r="B31" s="1105" t="s">
        <v>1442</v>
      </c>
      <c r="C31" s="1111">
        <v>30</v>
      </c>
      <c r="D31" s="1107">
        <v>50</v>
      </c>
      <c r="E31" s="1103" t="s">
        <v>205</v>
      </c>
      <c r="F31" s="1108">
        <v>1500</v>
      </c>
      <c r="G31" s="1103">
        <v>10</v>
      </c>
      <c r="H31" s="1109">
        <v>300</v>
      </c>
      <c r="I31" s="1103">
        <v>15</v>
      </c>
      <c r="J31" s="1109">
        <v>450</v>
      </c>
      <c r="K31" s="1103">
        <v>15</v>
      </c>
      <c r="L31" s="1109">
        <v>450</v>
      </c>
      <c r="M31" s="1103">
        <v>10</v>
      </c>
      <c r="N31" s="1109">
        <v>300</v>
      </c>
    </row>
    <row r="32" spans="1:14" x14ac:dyDescent="0.2">
      <c r="A32" s="1103">
        <v>30</v>
      </c>
      <c r="B32" s="1105" t="s">
        <v>1443</v>
      </c>
      <c r="C32" s="1111">
        <v>40000</v>
      </c>
      <c r="D32" s="1107">
        <v>1</v>
      </c>
      <c r="E32" s="1103" t="s">
        <v>198</v>
      </c>
      <c r="F32" s="1108">
        <v>40000</v>
      </c>
      <c r="G32" s="1103">
        <v>1</v>
      </c>
      <c r="H32" s="1109">
        <v>40000</v>
      </c>
      <c r="I32" s="1103"/>
      <c r="J32" s="1109"/>
      <c r="K32" s="1103"/>
      <c r="L32" s="1109"/>
      <c r="M32" s="1103"/>
      <c r="N32" s="1109"/>
    </row>
    <row r="33" spans="1:14" x14ac:dyDescent="0.2">
      <c r="A33" s="1103">
        <v>31</v>
      </c>
      <c r="B33" s="1105" t="s">
        <v>1444</v>
      </c>
      <c r="C33" s="1111">
        <v>20000</v>
      </c>
      <c r="D33" s="1107">
        <v>2</v>
      </c>
      <c r="E33" s="1103" t="s">
        <v>1427</v>
      </c>
      <c r="F33" s="1108">
        <v>40000</v>
      </c>
      <c r="G33" s="1103"/>
      <c r="H33" s="1109"/>
      <c r="I33" s="1103">
        <v>1</v>
      </c>
      <c r="J33" s="1109">
        <v>20000</v>
      </c>
      <c r="K33" s="1103">
        <v>1</v>
      </c>
      <c r="L33" s="1109">
        <v>20000</v>
      </c>
      <c r="M33" s="1103"/>
      <c r="N33" s="1109">
        <v>40000</v>
      </c>
    </row>
    <row r="34" spans="1:14" x14ac:dyDescent="0.2">
      <c r="A34" s="1103">
        <v>32</v>
      </c>
      <c r="B34" s="1105" t="s">
        <v>1445</v>
      </c>
      <c r="C34" s="1111">
        <v>10000</v>
      </c>
      <c r="D34" s="1107">
        <v>1</v>
      </c>
      <c r="E34" s="1112" t="s">
        <v>198</v>
      </c>
      <c r="F34" s="1108">
        <v>10000</v>
      </c>
      <c r="G34" s="1103"/>
      <c r="H34" s="1109"/>
      <c r="I34" s="1103">
        <v>1</v>
      </c>
      <c r="J34" s="1109">
        <v>10000</v>
      </c>
      <c r="K34" s="1103"/>
      <c r="L34" s="1109"/>
      <c r="M34" s="1103"/>
      <c r="N34" s="1109"/>
    </row>
    <row r="35" spans="1:14" x14ac:dyDescent="0.2">
      <c r="A35" s="1103">
        <v>33</v>
      </c>
      <c r="B35" s="1105" t="s">
        <v>1446</v>
      </c>
      <c r="C35" s="1111">
        <v>10000</v>
      </c>
      <c r="D35" s="1107">
        <v>2</v>
      </c>
      <c r="E35" s="1112" t="s">
        <v>100</v>
      </c>
      <c r="F35" s="1108">
        <v>20000</v>
      </c>
      <c r="G35" s="1103"/>
      <c r="H35" s="1109"/>
      <c r="I35" s="1103">
        <v>1</v>
      </c>
      <c r="J35" s="1109">
        <v>10000</v>
      </c>
      <c r="K35" s="1103">
        <v>1</v>
      </c>
      <c r="L35" s="1109">
        <v>10000</v>
      </c>
      <c r="M35" s="1103"/>
      <c r="N35" s="1109"/>
    </row>
    <row r="36" spans="1:14" x14ac:dyDescent="0.2">
      <c r="A36" s="1103">
        <v>34</v>
      </c>
      <c r="B36" s="1105" t="s">
        <v>1447</v>
      </c>
      <c r="C36" s="1111">
        <v>15000</v>
      </c>
      <c r="D36" s="1107">
        <v>1</v>
      </c>
      <c r="E36" s="1112" t="s">
        <v>198</v>
      </c>
      <c r="F36" s="1108">
        <v>15000</v>
      </c>
      <c r="G36" s="1103"/>
      <c r="H36" s="1109"/>
      <c r="I36" s="1103">
        <v>1</v>
      </c>
      <c r="J36" s="1109">
        <v>15000</v>
      </c>
      <c r="K36" s="1103"/>
      <c r="L36" s="1109"/>
      <c r="M36" s="1103"/>
      <c r="N36" s="1109"/>
    </row>
    <row r="37" spans="1:14" x14ac:dyDescent="0.2">
      <c r="A37" s="1103">
        <v>35</v>
      </c>
      <c r="B37" s="1105" t="s">
        <v>1448</v>
      </c>
      <c r="C37" s="1111">
        <v>15000</v>
      </c>
      <c r="D37" s="1113">
        <v>1</v>
      </c>
      <c r="E37" s="1112" t="s">
        <v>198</v>
      </c>
      <c r="F37" s="1108">
        <v>15000</v>
      </c>
      <c r="G37" s="1103"/>
      <c r="H37" s="1109"/>
      <c r="I37" s="1103">
        <v>1</v>
      </c>
      <c r="J37" s="1109">
        <v>15000</v>
      </c>
      <c r="K37" s="1103"/>
      <c r="L37" s="1109"/>
      <c r="M37" s="1103"/>
      <c r="N37" s="1109"/>
    </row>
    <row r="38" spans="1:14" ht="0.75" customHeight="1" x14ac:dyDescent="0.2">
      <c r="A38" s="1103"/>
      <c r="B38" s="1105"/>
      <c r="C38" s="1111"/>
      <c r="D38" s="1113"/>
      <c r="E38" s="1112"/>
      <c r="F38" s="1108"/>
      <c r="G38" s="1103"/>
      <c r="H38" s="1109"/>
      <c r="I38" s="1103"/>
      <c r="J38" s="1109"/>
      <c r="K38" s="1103"/>
      <c r="L38" s="1109"/>
      <c r="M38" s="1103"/>
      <c r="N38" s="1109"/>
    </row>
    <row r="39" spans="1:14" x14ac:dyDescent="0.2">
      <c r="A39" s="1103" t="s">
        <v>66</v>
      </c>
      <c r="B39" s="1105"/>
      <c r="C39" s="1111"/>
      <c r="D39" s="1113"/>
      <c r="E39" s="1112"/>
      <c r="F39" s="1108">
        <f>SUM(F13:F37)</f>
        <v>1005740</v>
      </c>
      <c r="G39" s="1103"/>
      <c r="H39" s="1109">
        <f>SUM(H13:H34)</f>
        <v>81300</v>
      </c>
      <c r="I39" s="1103"/>
      <c r="J39" s="1109">
        <f>SUM(J13:J37)</f>
        <v>463690</v>
      </c>
      <c r="K39" s="1103"/>
      <c r="L39" s="1109">
        <f>SUM(L14:L34)</f>
        <v>250450</v>
      </c>
      <c r="M39" s="1103"/>
      <c r="N39" s="1109">
        <f>SUM(N14:N34)</f>
        <v>235300</v>
      </c>
    </row>
    <row r="40" spans="1:14" x14ac:dyDescent="0.2">
      <c r="A40" s="1075"/>
      <c r="B40" s="1076"/>
      <c r="C40" s="1077"/>
      <c r="D40" s="1078"/>
      <c r="E40" s="1079"/>
      <c r="F40" s="1073"/>
      <c r="G40" s="1073"/>
      <c r="H40" s="1076"/>
      <c r="I40" s="1076"/>
      <c r="J40" s="1076"/>
      <c r="K40" s="1076"/>
      <c r="L40" s="1076"/>
      <c r="M40" s="1076"/>
      <c r="N40" s="1083"/>
    </row>
    <row r="41" spans="1:14" x14ac:dyDescent="0.2">
      <c r="A41" s="1114"/>
      <c r="B41" s="1073" t="s">
        <v>67</v>
      </c>
      <c r="C41" s="1115"/>
      <c r="D41" s="1116"/>
      <c r="E41" s="1117"/>
      <c r="F41" s="1073"/>
      <c r="G41" s="1073"/>
      <c r="H41" s="1073"/>
      <c r="I41" s="1073"/>
      <c r="J41" s="1073"/>
      <c r="K41" s="1073"/>
      <c r="L41" s="1073"/>
      <c r="M41" s="1073"/>
      <c r="N41" s="1118"/>
    </row>
    <row r="42" spans="1:14" x14ac:dyDescent="0.2">
      <c r="A42" s="1114"/>
      <c r="B42" s="1073"/>
      <c r="C42" s="1115"/>
      <c r="D42" s="1116"/>
      <c r="E42" s="1117"/>
      <c r="F42" s="1073"/>
      <c r="G42" s="1073"/>
      <c r="H42" s="1073" t="s">
        <v>68</v>
      </c>
      <c r="I42" s="1073"/>
      <c r="J42" s="1604" t="s">
        <v>1449</v>
      </c>
      <c r="K42" s="1604"/>
      <c r="L42" s="1604"/>
      <c r="M42" s="1073"/>
      <c r="N42" s="1118"/>
    </row>
    <row r="43" spans="1:14" x14ac:dyDescent="0.2">
      <c r="A43" s="1114"/>
      <c r="B43" s="1073"/>
      <c r="C43" s="1115"/>
      <c r="D43" s="1116"/>
      <c r="E43" s="1117"/>
      <c r="F43" s="1073"/>
      <c r="G43" s="1073"/>
      <c r="H43" s="1073"/>
      <c r="I43" s="1073"/>
      <c r="J43" s="1605" t="s">
        <v>70</v>
      </c>
      <c r="K43" s="1605"/>
      <c r="L43" s="1605"/>
      <c r="M43" s="1073"/>
      <c r="N43" s="1118"/>
    </row>
    <row r="44" spans="1:14" x14ac:dyDescent="0.2">
      <c r="A44" s="1088"/>
      <c r="B44" s="1090"/>
      <c r="C44" s="1085"/>
      <c r="D44" s="1086"/>
      <c r="E44" s="1087"/>
      <c r="F44" s="1090"/>
      <c r="G44" s="1090"/>
      <c r="H44" s="1090"/>
      <c r="I44" s="1090"/>
      <c r="J44" s="1090"/>
      <c r="K44" s="1090"/>
      <c r="L44" s="1090"/>
      <c r="M44" s="1090"/>
      <c r="N44" s="1089"/>
    </row>
    <row r="49" spans="1:15" ht="15" x14ac:dyDescent="0.25">
      <c r="A49" s="352" t="s">
        <v>0</v>
      </c>
      <c r="B49" s="352"/>
      <c r="C49" s="539"/>
      <c r="D49" s="352"/>
      <c r="E49" s="352"/>
      <c r="F49" s="352"/>
      <c r="G49" s="352"/>
      <c r="H49" s="352"/>
      <c r="I49" s="352"/>
      <c r="J49" s="352"/>
      <c r="K49" s="352"/>
      <c r="L49" s="352"/>
      <c r="M49" s="352"/>
      <c r="N49" s="352"/>
      <c r="O49"/>
    </row>
    <row r="50" spans="1:15" ht="12.75" x14ac:dyDescent="0.2">
      <c r="A50" s="1494" t="s">
        <v>4</v>
      </c>
      <c r="B50" s="1494"/>
      <c r="C50" s="1494"/>
      <c r="D50" s="1494"/>
      <c r="E50" s="1494"/>
      <c r="F50" s="1494"/>
      <c r="G50" s="1494"/>
      <c r="H50" s="1494"/>
      <c r="I50" s="1494"/>
      <c r="J50" s="1494"/>
      <c r="K50" s="1494"/>
      <c r="L50" s="1494"/>
      <c r="M50" s="1494"/>
      <c r="N50" s="1494"/>
      <c r="O50" s="1494"/>
    </row>
    <row r="51" spans="1:15" ht="12.75" x14ac:dyDescent="0.2">
      <c r="A51" s="1469" t="s">
        <v>621</v>
      </c>
      <c r="B51" s="1469"/>
      <c r="C51" s="1469"/>
      <c r="D51" s="1469"/>
      <c r="E51" s="1469"/>
      <c r="F51" s="1469"/>
      <c r="G51" s="1469"/>
      <c r="H51" s="1469"/>
      <c r="I51" s="1469"/>
      <c r="J51" s="1469"/>
      <c r="K51" s="1469"/>
      <c r="L51" s="1469"/>
      <c r="M51" s="1469"/>
      <c r="N51" s="1469"/>
      <c r="O51" s="1469"/>
    </row>
    <row r="52" spans="1:15" ht="26.25" x14ac:dyDescent="0.25">
      <c r="A52" s="540" t="s">
        <v>270</v>
      </c>
      <c r="B52" s="352"/>
      <c r="C52" s="541"/>
      <c r="D52" s="542"/>
      <c r="E52" s="543"/>
      <c r="F52" s="544"/>
      <c r="G52" s="352"/>
      <c r="H52" s="352"/>
      <c r="I52" s="352"/>
      <c r="J52" s="352"/>
      <c r="K52" s="352"/>
      <c r="L52" s="352"/>
      <c r="M52" s="352"/>
      <c r="N52" s="352"/>
      <c r="O52"/>
    </row>
    <row r="53" spans="1:15" ht="15" x14ac:dyDescent="0.25">
      <c r="A53" s="545" t="s">
        <v>622</v>
      </c>
      <c r="B53" s="545"/>
      <c r="C53" s="541"/>
      <c r="D53" s="542"/>
      <c r="E53" s="543"/>
      <c r="F53" s="352"/>
      <c r="G53" s="352"/>
      <c r="H53" s="352"/>
      <c r="I53" s="352"/>
      <c r="J53" s="352"/>
      <c r="K53" s="352"/>
      <c r="L53" s="352"/>
      <c r="M53" s="352"/>
      <c r="N53" s="352"/>
      <c r="O53"/>
    </row>
    <row r="54" spans="1:15" ht="15" x14ac:dyDescent="0.25">
      <c r="A54" s="546" t="s">
        <v>623</v>
      </c>
      <c r="B54" s="547"/>
      <c r="C54" s="548"/>
      <c r="D54" s="549"/>
      <c r="E54" s="550"/>
      <c r="F54" s="551" t="s">
        <v>8</v>
      </c>
      <c r="G54" s="552"/>
      <c r="H54" s="552"/>
      <c r="I54" s="552"/>
      <c r="J54" s="553"/>
      <c r="K54" s="554" t="s">
        <v>273</v>
      </c>
      <c r="L54" s="554"/>
      <c r="M54" s="554"/>
      <c r="N54" s="555"/>
      <c r="O54"/>
    </row>
    <row r="55" spans="1:15" ht="15" x14ac:dyDescent="0.25">
      <c r="A55" s="556" t="s">
        <v>1450</v>
      </c>
      <c r="B55" s="545" t="s">
        <v>1451</v>
      </c>
      <c r="C55" s="356"/>
      <c r="D55" s="357"/>
      <c r="E55" s="358"/>
      <c r="F55" s="354" t="s">
        <v>11</v>
      </c>
      <c r="G55" s="354" t="s">
        <v>12</v>
      </c>
      <c r="H55" s="557"/>
      <c r="I55" s="551" t="s">
        <v>13</v>
      </c>
      <c r="J55" s="553"/>
      <c r="K55" s="355" t="s">
        <v>14</v>
      </c>
      <c r="L55" s="355"/>
      <c r="M55" s="355"/>
      <c r="N55" s="557"/>
      <c r="O55"/>
    </row>
    <row r="56" spans="1:15" ht="15" x14ac:dyDescent="0.25">
      <c r="A56" s="558"/>
      <c r="B56" s="546"/>
      <c r="C56" s="559"/>
      <c r="D56" s="560"/>
      <c r="E56" s="561"/>
      <c r="F56" s="546"/>
      <c r="G56" s="1470" t="s">
        <v>15</v>
      </c>
      <c r="H56" s="1471"/>
      <c r="I56" s="1471"/>
      <c r="J56" s="1471"/>
      <c r="K56" s="1471"/>
      <c r="L56" s="1471"/>
      <c r="M56" s="1471"/>
      <c r="N56" s="1472"/>
      <c r="O56"/>
    </row>
    <row r="57" spans="1:15" ht="15" x14ac:dyDescent="0.25">
      <c r="A57" s="562" t="s">
        <v>16</v>
      </c>
      <c r="B57" s="812" t="s">
        <v>17</v>
      </c>
      <c r="C57" s="564" t="s">
        <v>18</v>
      </c>
      <c r="D57" s="1473" t="s">
        <v>19</v>
      </c>
      <c r="E57" s="1474"/>
      <c r="F57" s="812" t="s">
        <v>20</v>
      </c>
      <c r="G57" s="1470" t="s">
        <v>21</v>
      </c>
      <c r="H57" s="1472"/>
      <c r="I57" s="1470" t="s">
        <v>22</v>
      </c>
      <c r="J57" s="1472"/>
      <c r="K57" s="1470" t="s">
        <v>23</v>
      </c>
      <c r="L57" s="1472"/>
      <c r="M57" s="1470" t="s">
        <v>24</v>
      </c>
      <c r="N57" s="1472"/>
      <c r="O57"/>
    </row>
    <row r="58" spans="1:15" ht="15" x14ac:dyDescent="0.25">
      <c r="A58" s="565"/>
      <c r="B58" s="354"/>
      <c r="C58" s="566"/>
      <c r="D58" s="567"/>
      <c r="E58" s="568"/>
      <c r="F58" s="354"/>
      <c r="G58" s="569" t="s">
        <v>25</v>
      </c>
      <c r="H58" s="345" t="s">
        <v>26</v>
      </c>
      <c r="I58" s="345" t="s">
        <v>25</v>
      </c>
      <c r="J58" s="189" t="s">
        <v>26</v>
      </c>
      <c r="K58" s="569" t="s">
        <v>25</v>
      </c>
      <c r="L58" s="570" t="s">
        <v>27</v>
      </c>
      <c r="M58" s="569" t="s">
        <v>25</v>
      </c>
      <c r="N58" s="569" t="s">
        <v>26</v>
      </c>
      <c r="O58"/>
    </row>
    <row r="59" spans="1:15" ht="12.75" x14ac:dyDescent="0.2">
      <c r="A59" s="345">
        <v>1</v>
      </c>
      <c r="B59" s="366" t="s">
        <v>1217</v>
      </c>
      <c r="C59" s="186">
        <v>700.35</v>
      </c>
      <c r="D59" s="342">
        <v>4</v>
      </c>
      <c r="E59" s="368" t="s">
        <v>166</v>
      </c>
      <c r="F59" s="188">
        <v>2801.4</v>
      </c>
      <c r="G59" s="345">
        <v>1</v>
      </c>
      <c r="H59" s="189">
        <v>700.35</v>
      </c>
      <c r="I59" s="345">
        <v>1</v>
      </c>
      <c r="J59" s="352">
        <v>700.35</v>
      </c>
      <c r="K59" s="345">
        <v>1</v>
      </c>
      <c r="L59" s="189">
        <v>700.35</v>
      </c>
      <c r="M59" s="345">
        <v>1</v>
      </c>
      <c r="N59" s="189">
        <v>700.35</v>
      </c>
      <c r="O59" s="285"/>
    </row>
    <row r="60" spans="1:15" ht="12.75" x14ac:dyDescent="0.2">
      <c r="A60" s="345">
        <v>2</v>
      </c>
      <c r="B60" s="366" t="s">
        <v>1452</v>
      </c>
      <c r="C60" s="186">
        <v>1321.35</v>
      </c>
      <c r="D60" s="342">
        <v>12</v>
      </c>
      <c r="E60" s="368" t="s">
        <v>158</v>
      </c>
      <c r="F60" s="188">
        <v>15856.2</v>
      </c>
      <c r="G60" s="345">
        <v>3</v>
      </c>
      <c r="H60" s="189">
        <v>3964.05</v>
      </c>
      <c r="I60" s="345">
        <v>3</v>
      </c>
      <c r="J60" s="189">
        <v>3964.05</v>
      </c>
      <c r="K60" s="345">
        <v>3</v>
      </c>
      <c r="L60" s="189">
        <v>3964.05</v>
      </c>
      <c r="M60" s="345">
        <v>3</v>
      </c>
      <c r="N60" s="189">
        <v>3964.05</v>
      </c>
      <c r="O60" s="285"/>
    </row>
    <row r="61" spans="1:15" ht="12.75" x14ac:dyDescent="0.2">
      <c r="A61" s="345">
        <v>3</v>
      </c>
      <c r="B61" s="366" t="s">
        <v>1453</v>
      </c>
      <c r="C61" s="186">
        <v>58</v>
      </c>
      <c r="D61" s="342">
        <v>50</v>
      </c>
      <c r="E61" s="368" t="s">
        <v>158</v>
      </c>
      <c r="F61" s="188">
        <v>2900</v>
      </c>
      <c r="G61" s="345">
        <v>20</v>
      </c>
      <c r="H61" s="189">
        <v>1160</v>
      </c>
      <c r="I61" s="345">
        <v>10</v>
      </c>
      <c r="J61" s="189">
        <v>580</v>
      </c>
      <c r="K61" s="345">
        <v>10</v>
      </c>
      <c r="L61" s="189">
        <v>580</v>
      </c>
      <c r="M61" s="345">
        <v>10</v>
      </c>
      <c r="N61" s="189">
        <v>580</v>
      </c>
      <c r="O61" s="285"/>
    </row>
    <row r="62" spans="1:15" ht="12.75" x14ac:dyDescent="0.2">
      <c r="A62" s="345">
        <v>4</v>
      </c>
      <c r="B62" s="366" t="s">
        <v>1454</v>
      </c>
      <c r="C62" s="190">
        <v>58</v>
      </c>
      <c r="D62" s="342">
        <v>50</v>
      </c>
      <c r="E62" s="368" t="s">
        <v>158</v>
      </c>
      <c r="F62" s="188">
        <v>2900</v>
      </c>
      <c r="G62" s="345">
        <v>20</v>
      </c>
      <c r="H62" s="189">
        <v>1160</v>
      </c>
      <c r="I62" s="345">
        <v>10</v>
      </c>
      <c r="J62" s="189">
        <v>580</v>
      </c>
      <c r="K62" s="345">
        <v>10</v>
      </c>
      <c r="L62" s="189">
        <v>580</v>
      </c>
      <c r="M62" s="345">
        <v>10</v>
      </c>
      <c r="N62" s="189">
        <v>580</v>
      </c>
      <c r="O62" s="285"/>
    </row>
    <row r="63" spans="1:15" ht="12.75" x14ac:dyDescent="0.2">
      <c r="A63" s="345">
        <v>5</v>
      </c>
      <c r="B63" s="366" t="s">
        <v>1455</v>
      </c>
      <c r="C63" s="190">
        <v>215</v>
      </c>
      <c r="D63" s="342">
        <v>100</v>
      </c>
      <c r="E63" s="368" t="s">
        <v>30</v>
      </c>
      <c r="F63" s="188">
        <v>9937.5</v>
      </c>
      <c r="G63" s="345">
        <v>20</v>
      </c>
      <c r="H63" s="189">
        <v>3975</v>
      </c>
      <c r="I63" s="345">
        <v>10</v>
      </c>
      <c r="J63" s="189">
        <v>1987.5</v>
      </c>
      <c r="K63" s="345">
        <v>10</v>
      </c>
      <c r="L63" s="189">
        <v>1987.5</v>
      </c>
      <c r="M63" s="345">
        <v>10</v>
      </c>
      <c r="N63" s="189">
        <v>1987.5</v>
      </c>
      <c r="O63" s="285"/>
    </row>
    <row r="64" spans="1:15" ht="12.75" x14ac:dyDescent="0.2">
      <c r="A64" s="345">
        <v>6</v>
      </c>
      <c r="B64" s="366" t="s">
        <v>1456</v>
      </c>
      <c r="C64" s="186">
        <v>225</v>
      </c>
      <c r="D64" s="342">
        <v>100</v>
      </c>
      <c r="E64" s="368" t="s">
        <v>30</v>
      </c>
      <c r="F64" s="188">
        <v>10522.5</v>
      </c>
      <c r="G64" s="345">
        <v>20</v>
      </c>
      <c r="H64" s="189">
        <v>4209</v>
      </c>
      <c r="I64" s="345">
        <v>10</v>
      </c>
      <c r="J64" s="189">
        <v>2104.5</v>
      </c>
      <c r="K64" s="345">
        <v>10</v>
      </c>
      <c r="L64" s="189">
        <v>2104.5</v>
      </c>
      <c r="M64" s="345">
        <v>10</v>
      </c>
      <c r="N64" s="189">
        <v>2104.5</v>
      </c>
      <c r="O64" s="285"/>
    </row>
    <row r="65" spans="1:15" ht="12.75" x14ac:dyDescent="0.2">
      <c r="A65" s="345">
        <v>7</v>
      </c>
      <c r="B65" s="366" t="s">
        <v>1457</v>
      </c>
      <c r="C65" s="186">
        <v>100</v>
      </c>
      <c r="D65" s="342">
        <v>20</v>
      </c>
      <c r="E65" s="368" t="s">
        <v>166</v>
      </c>
      <c r="F65" s="188">
        <v>2000</v>
      </c>
      <c r="G65" s="345">
        <v>5</v>
      </c>
      <c r="H65" s="189">
        <v>500</v>
      </c>
      <c r="I65" s="345">
        <v>5</v>
      </c>
      <c r="J65" s="189">
        <v>500</v>
      </c>
      <c r="K65" s="345">
        <v>5</v>
      </c>
      <c r="L65" s="189">
        <v>500</v>
      </c>
      <c r="M65" s="345">
        <v>5</v>
      </c>
      <c r="N65" s="189">
        <v>500</v>
      </c>
      <c r="O65" s="285"/>
    </row>
    <row r="66" spans="1:15" ht="12.75" x14ac:dyDescent="0.2">
      <c r="A66" s="345">
        <v>8</v>
      </c>
      <c r="B66" s="366" t="s">
        <v>1458</v>
      </c>
      <c r="C66" s="186">
        <v>12</v>
      </c>
      <c r="D66" s="342">
        <v>30</v>
      </c>
      <c r="E66" s="368" t="s">
        <v>158</v>
      </c>
      <c r="F66" s="188">
        <v>360</v>
      </c>
      <c r="G66" s="345">
        <v>10</v>
      </c>
      <c r="H66" s="189">
        <v>120</v>
      </c>
      <c r="I66" s="345">
        <v>10</v>
      </c>
      <c r="J66" s="189">
        <v>120</v>
      </c>
      <c r="K66" s="345">
        <v>5</v>
      </c>
      <c r="L66" s="189">
        <v>60</v>
      </c>
      <c r="M66" s="345">
        <v>5</v>
      </c>
      <c r="N66" s="189">
        <v>60</v>
      </c>
      <c r="O66" s="285"/>
    </row>
    <row r="67" spans="1:15" ht="12.75" x14ac:dyDescent="0.2">
      <c r="A67" s="345">
        <v>9</v>
      </c>
      <c r="B67" s="366" t="s">
        <v>1459</v>
      </c>
      <c r="C67" s="186">
        <v>21.85</v>
      </c>
      <c r="D67" s="342">
        <v>40</v>
      </c>
      <c r="E67" s="368" t="s">
        <v>42</v>
      </c>
      <c r="F67" s="188">
        <v>874</v>
      </c>
      <c r="G67" s="345">
        <v>10</v>
      </c>
      <c r="H67" s="189">
        <v>218.5</v>
      </c>
      <c r="I67" s="345">
        <v>10</v>
      </c>
      <c r="J67" s="189">
        <v>218.5</v>
      </c>
      <c r="K67" s="345">
        <v>10</v>
      </c>
      <c r="L67" s="189">
        <v>218.5</v>
      </c>
      <c r="M67" s="345">
        <v>10</v>
      </c>
      <c r="N67" s="189">
        <v>218.5</v>
      </c>
      <c r="O67" s="285"/>
    </row>
    <row r="68" spans="1:15" ht="12.75" x14ac:dyDescent="0.2">
      <c r="A68" s="345">
        <v>10</v>
      </c>
      <c r="B68" s="366" t="s">
        <v>1460</v>
      </c>
      <c r="C68" s="186">
        <v>19.7</v>
      </c>
      <c r="D68" s="342">
        <v>40</v>
      </c>
      <c r="E68" s="368" t="s">
        <v>42</v>
      </c>
      <c r="F68" s="188">
        <v>788</v>
      </c>
      <c r="G68" s="345">
        <v>10</v>
      </c>
      <c r="H68" s="189">
        <v>197</v>
      </c>
      <c r="I68" s="345">
        <v>10</v>
      </c>
      <c r="J68" s="189">
        <v>197</v>
      </c>
      <c r="K68" s="345">
        <v>10</v>
      </c>
      <c r="L68" s="189">
        <v>197</v>
      </c>
      <c r="M68" s="345">
        <v>10</v>
      </c>
      <c r="N68" s="189">
        <v>197</v>
      </c>
      <c r="O68" s="285"/>
    </row>
    <row r="69" spans="1:15" ht="12.75" x14ac:dyDescent="0.2">
      <c r="A69" s="345">
        <v>11</v>
      </c>
      <c r="B69" s="366" t="s">
        <v>1461</v>
      </c>
      <c r="C69" s="186">
        <v>45</v>
      </c>
      <c r="D69" s="342">
        <v>40</v>
      </c>
      <c r="E69" s="368" t="s">
        <v>42</v>
      </c>
      <c r="F69" s="188">
        <v>1800</v>
      </c>
      <c r="G69" s="345">
        <v>10</v>
      </c>
      <c r="H69" s="189">
        <v>450</v>
      </c>
      <c r="I69" s="345">
        <v>10</v>
      </c>
      <c r="J69" s="189">
        <v>450</v>
      </c>
      <c r="K69" s="345">
        <v>10</v>
      </c>
      <c r="L69" s="189">
        <v>450</v>
      </c>
      <c r="M69" s="345">
        <v>10</v>
      </c>
      <c r="N69" s="189">
        <v>450</v>
      </c>
      <c r="O69" s="285"/>
    </row>
    <row r="70" spans="1:15" ht="12.75" x14ac:dyDescent="0.2">
      <c r="A70" s="345">
        <v>12</v>
      </c>
      <c r="B70" s="366" t="s">
        <v>1462</v>
      </c>
      <c r="C70" s="186">
        <v>15</v>
      </c>
      <c r="D70" s="342">
        <v>200</v>
      </c>
      <c r="E70" s="368" t="s">
        <v>158</v>
      </c>
      <c r="F70" s="188">
        <v>3000</v>
      </c>
      <c r="G70" s="345">
        <v>50</v>
      </c>
      <c r="H70" s="189">
        <v>750</v>
      </c>
      <c r="I70" s="345">
        <v>50</v>
      </c>
      <c r="J70" s="189">
        <v>750</v>
      </c>
      <c r="K70" s="345">
        <v>50</v>
      </c>
      <c r="L70" s="189">
        <v>750</v>
      </c>
      <c r="M70" s="345">
        <v>50</v>
      </c>
      <c r="N70" s="189">
        <v>750</v>
      </c>
      <c r="O70" s="285"/>
    </row>
    <row r="71" spans="1:15" ht="12.75" x14ac:dyDescent="0.2">
      <c r="A71" s="345">
        <v>13</v>
      </c>
      <c r="B71" s="366" t="s">
        <v>1463</v>
      </c>
      <c r="C71" s="186">
        <v>14</v>
      </c>
      <c r="D71" s="342">
        <v>200</v>
      </c>
      <c r="E71" s="368" t="s">
        <v>158</v>
      </c>
      <c r="F71" s="188">
        <v>2800</v>
      </c>
      <c r="G71" s="345">
        <v>50</v>
      </c>
      <c r="H71" s="189">
        <v>700</v>
      </c>
      <c r="I71" s="345">
        <v>50</v>
      </c>
      <c r="J71" s="189">
        <v>700</v>
      </c>
      <c r="K71" s="345">
        <v>50</v>
      </c>
      <c r="L71" s="189">
        <v>700</v>
      </c>
      <c r="M71" s="345">
        <v>50</v>
      </c>
      <c r="N71" s="189">
        <v>700</v>
      </c>
      <c r="O71" s="285"/>
    </row>
    <row r="72" spans="1:15" ht="12.75" x14ac:dyDescent="0.2">
      <c r="A72" s="345">
        <v>14</v>
      </c>
      <c r="B72" s="366" t="s">
        <v>1464</v>
      </c>
      <c r="C72" s="186">
        <v>150</v>
      </c>
      <c r="D72" s="342">
        <v>100</v>
      </c>
      <c r="E72" s="368" t="s">
        <v>158</v>
      </c>
      <c r="F72" s="188">
        <v>15000</v>
      </c>
      <c r="G72" s="345">
        <v>25</v>
      </c>
      <c r="H72" s="189">
        <v>3750</v>
      </c>
      <c r="I72" s="345">
        <v>25</v>
      </c>
      <c r="J72" s="189">
        <v>3750</v>
      </c>
      <c r="K72" s="345">
        <v>25</v>
      </c>
      <c r="L72" s="189">
        <v>3750</v>
      </c>
      <c r="M72" s="345">
        <v>25</v>
      </c>
      <c r="N72" s="189">
        <v>3750</v>
      </c>
      <c r="O72" s="285"/>
    </row>
    <row r="73" spans="1:15" ht="12.75" x14ac:dyDescent="0.2">
      <c r="A73" s="345">
        <v>15</v>
      </c>
      <c r="B73" s="366" t="s">
        <v>1465</v>
      </c>
      <c r="C73" s="186">
        <v>8</v>
      </c>
      <c r="D73" s="342">
        <v>200</v>
      </c>
      <c r="E73" s="368" t="s">
        <v>158</v>
      </c>
      <c r="F73" s="188">
        <v>1600</v>
      </c>
      <c r="G73" s="345">
        <v>50</v>
      </c>
      <c r="H73" s="189">
        <v>400</v>
      </c>
      <c r="I73" s="345">
        <v>50</v>
      </c>
      <c r="J73" s="189">
        <v>400</v>
      </c>
      <c r="K73" s="345">
        <v>50</v>
      </c>
      <c r="L73" s="189">
        <v>400</v>
      </c>
      <c r="M73" s="345">
        <v>50</v>
      </c>
      <c r="N73" s="189">
        <v>400</v>
      </c>
      <c r="O73" s="285"/>
    </row>
    <row r="74" spans="1:15" ht="12.75" x14ac:dyDescent="0.2">
      <c r="A74" s="345">
        <v>16</v>
      </c>
      <c r="B74" s="366" t="s">
        <v>422</v>
      </c>
      <c r="C74" s="186">
        <v>10</v>
      </c>
      <c r="D74" s="342">
        <v>200</v>
      </c>
      <c r="E74" s="368" t="s">
        <v>158</v>
      </c>
      <c r="F74" s="188">
        <v>2000</v>
      </c>
      <c r="G74" s="345">
        <v>50</v>
      </c>
      <c r="H74" s="189">
        <v>500</v>
      </c>
      <c r="I74" s="345">
        <v>50</v>
      </c>
      <c r="J74" s="189">
        <v>500</v>
      </c>
      <c r="K74" s="345">
        <v>50</v>
      </c>
      <c r="L74" s="189">
        <v>500</v>
      </c>
      <c r="M74" s="345">
        <v>50</v>
      </c>
      <c r="N74" s="189">
        <v>500</v>
      </c>
      <c r="O74" s="285"/>
    </row>
    <row r="75" spans="1:15" ht="12.75" x14ac:dyDescent="0.2">
      <c r="A75" s="345">
        <v>17</v>
      </c>
      <c r="B75" s="366" t="s">
        <v>1466</v>
      </c>
      <c r="C75" s="186">
        <v>20</v>
      </c>
      <c r="D75" s="342">
        <v>8</v>
      </c>
      <c r="E75" s="368" t="s">
        <v>52</v>
      </c>
      <c r="F75" s="188">
        <v>160</v>
      </c>
      <c r="G75" s="345">
        <v>2</v>
      </c>
      <c r="H75" s="189">
        <v>40</v>
      </c>
      <c r="I75" s="345">
        <v>2</v>
      </c>
      <c r="J75" s="189">
        <v>40</v>
      </c>
      <c r="K75" s="345">
        <v>2</v>
      </c>
      <c r="L75" s="189">
        <v>40</v>
      </c>
      <c r="M75" s="345">
        <v>2</v>
      </c>
      <c r="N75" s="189">
        <v>40</v>
      </c>
      <c r="O75" s="285"/>
    </row>
    <row r="76" spans="1:15" ht="12.75" x14ac:dyDescent="0.2">
      <c r="A76" s="345">
        <v>18</v>
      </c>
      <c r="B76" s="366" t="s">
        <v>354</v>
      </c>
      <c r="C76" s="186"/>
      <c r="D76" s="342">
        <v>1</v>
      </c>
      <c r="E76" s="368" t="s">
        <v>557</v>
      </c>
      <c r="F76" s="188"/>
      <c r="G76" s="345"/>
      <c r="H76" s="189"/>
      <c r="I76" s="345">
        <v>1</v>
      </c>
      <c r="J76" s="189"/>
      <c r="K76" s="345"/>
      <c r="L76" s="189"/>
      <c r="M76" s="345"/>
      <c r="N76" s="189"/>
      <c r="O76" s="285"/>
    </row>
    <row r="77" spans="1:15" ht="12.75" x14ac:dyDescent="0.2">
      <c r="A77" s="345">
        <v>19</v>
      </c>
      <c r="B77" s="366" t="s">
        <v>1467</v>
      </c>
      <c r="C77" s="186">
        <v>72</v>
      </c>
      <c r="D77" s="342">
        <v>12</v>
      </c>
      <c r="E77" s="368" t="s">
        <v>42</v>
      </c>
      <c r="F77" s="188">
        <v>864</v>
      </c>
      <c r="G77" s="345" t="s">
        <v>1468</v>
      </c>
      <c r="H77" s="189">
        <v>216</v>
      </c>
      <c r="I77" s="345">
        <v>3</v>
      </c>
      <c r="J77" s="189">
        <v>216</v>
      </c>
      <c r="K77" s="345">
        <v>3</v>
      </c>
      <c r="L77" s="189">
        <v>216</v>
      </c>
      <c r="M77" s="345">
        <v>3</v>
      </c>
      <c r="N77" s="189">
        <v>216</v>
      </c>
      <c r="O77" s="285"/>
    </row>
    <row r="78" spans="1:15" ht="12.75" x14ac:dyDescent="0.2">
      <c r="A78" s="345">
        <v>20</v>
      </c>
      <c r="B78" s="366" t="s">
        <v>1469</v>
      </c>
      <c r="C78" s="186">
        <v>72</v>
      </c>
      <c r="D78" s="342">
        <v>12</v>
      </c>
      <c r="E78" s="368" t="s">
        <v>42</v>
      </c>
      <c r="F78" s="188">
        <v>864</v>
      </c>
      <c r="G78" s="345" t="s">
        <v>1468</v>
      </c>
      <c r="H78" s="189">
        <v>216</v>
      </c>
      <c r="I78" s="345">
        <v>3</v>
      </c>
      <c r="J78" s="189">
        <v>216</v>
      </c>
      <c r="K78" s="345">
        <v>3</v>
      </c>
      <c r="L78" s="189">
        <v>216</v>
      </c>
      <c r="M78" s="345">
        <v>3</v>
      </c>
      <c r="N78" s="189">
        <v>216</v>
      </c>
      <c r="O78" s="285"/>
    </row>
    <row r="79" spans="1:15" ht="12.75" x14ac:dyDescent="0.2">
      <c r="A79" s="345"/>
      <c r="B79" s="366" t="s">
        <v>1470</v>
      </c>
      <c r="C79" s="186">
        <v>72</v>
      </c>
      <c r="D79" s="342">
        <v>12</v>
      </c>
      <c r="E79" s="368" t="s">
        <v>42</v>
      </c>
      <c r="F79" s="188">
        <v>864</v>
      </c>
      <c r="G79" s="345" t="s">
        <v>1468</v>
      </c>
      <c r="H79" s="189">
        <v>216</v>
      </c>
      <c r="I79" s="345">
        <v>3</v>
      </c>
      <c r="J79" s="189">
        <v>216</v>
      </c>
      <c r="K79" s="345">
        <v>3</v>
      </c>
      <c r="L79" s="189">
        <v>216</v>
      </c>
      <c r="M79" s="345">
        <v>3</v>
      </c>
      <c r="N79" s="189">
        <v>216</v>
      </c>
      <c r="O79" s="285"/>
    </row>
    <row r="80" spans="1:15" ht="12.75" x14ac:dyDescent="0.2">
      <c r="A80" s="345">
        <v>21</v>
      </c>
      <c r="B80" s="366" t="s">
        <v>58</v>
      </c>
      <c r="C80" s="186">
        <v>35</v>
      </c>
      <c r="D80" s="342">
        <v>24</v>
      </c>
      <c r="E80" s="368" t="s">
        <v>704</v>
      </c>
      <c r="F80" s="188">
        <v>840</v>
      </c>
      <c r="G80" s="345">
        <v>6</v>
      </c>
      <c r="H80" s="189">
        <v>210</v>
      </c>
      <c r="I80" s="345">
        <v>6</v>
      </c>
      <c r="J80" s="189">
        <v>210</v>
      </c>
      <c r="K80" s="345">
        <v>6</v>
      </c>
      <c r="L80" s="189">
        <v>210</v>
      </c>
      <c r="M80" s="345">
        <v>6</v>
      </c>
      <c r="N80" s="189">
        <v>210</v>
      </c>
      <c r="O80" s="285"/>
    </row>
    <row r="81" spans="1:15" ht="12.75" x14ac:dyDescent="0.2">
      <c r="A81" s="345">
        <v>22</v>
      </c>
      <c r="B81" s="366" t="s">
        <v>1471</v>
      </c>
      <c r="C81" s="190">
        <v>30</v>
      </c>
      <c r="D81" s="342">
        <v>80</v>
      </c>
      <c r="E81" s="368" t="s">
        <v>158</v>
      </c>
      <c r="F81" s="188">
        <v>2400</v>
      </c>
      <c r="G81" s="345">
        <v>20</v>
      </c>
      <c r="H81" s="189">
        <v>600</v>
      </c>
      <c r="I81" s="345">
        <v>20</v>
      </c>
      <c r="J81" s="189">
        <v>600</v>
      </c>
      <c r="K81" s="345">
        <v>20</v>
      </c>
      <c r="L81" s="189">
        <v>600</v>
      </c>
      <c r="M81" s="345">
        <v>20</v>
      </c>
      <c r="N81" s="189">
        <v>600</v>
      </c>
      <c r="O81" s="285"/>
    </row>
    <row r="82" spans="1:15" ht="12.75" x14ac:dyDescent="0.2">
      <c r="A82" s="345">
        <v>23</v>
      </c>
      <c r="B82" s="366" t="s">
        <v>1472</v>
      </c>
      <c r="C82" s="190">
        <v>45</v>
      </c>
      <c r="D82" s="342">
        <v>80</v>
      </c>
      <c r="E82" s="368" t="s">
        <v>39</v>
      </c>
      <c r="F82" s="188">
        <v>3600</v>
      </c>
      <c r="G82" s="345">
        <v>20</v>
      </c>
      <c r="H82" s="189">
        <v>900</v>
      </c>
      <c r="I82" s="345">
        <v>20</v>
      </c>
      <c r="J82" s="189">
        <v>900</v>
      </c>
      <c r="K82" s="345">
        <v>20</v>
      </c>
      <c r="L82" s="189">
        <v>900</v>
      </c>
      <c r="M82" s="345">
        <v>20</v>
      </c>
      <c r="N82" s="189">
        <v>900</v>
      </c>
      <c r="O82" s="285"/>
    </row>
    <row r="83" spans="1:15" ht="12.75" x14ac:dyDescent="0.2">
      <c r="A83" s="345">
        <v>24</v>
      </c>
      <c r="B83" s="366" t="s">
        <v>1473</v>
      </c>
      <c r="C83" s="190">
        <v>30</v>
      </c>
      <c r="D83" s="342">
        <v>40</v>
      </c>
      <c r="E83" s="368" t="s">
        <v>42</v>
      </c>
      <c r="F83" s="188">
        <v>1200</v>
      </c>
      <c r="G83" s="345">
        <v>10</v>
      </c>
      <c r="H83" s="189">
        <v>300</v>
      </c>
      <c r="I83" s="345">
        <v>10</v>
      </c>
      <c r="J83" s="189">
        <v>300</v>
      </c>
      <c r="K83" s="345">
        <v>10</v>
      </c>
      <c r="L83" s="189">
        <v>300</v>
      </c>
      <c r="M83" s="345">
        <v>10</v>
      </c>
      <c r="N83" s="189">
        <v>300</v>
      </c>
      <c r="O83" s="285"/>
    </row>
    <row r="84" spans="1:15" ht="12.75" x14ac:dyDescent="0.2">
      <c r="A84" s="345">
        <v>25</v>
      </c>
      <c r="B84" s="366" t="s">
        <v>1474</v>
      </c>
      <c r="C84" s="190">
        <v>82.8</v>
      </c>
      <c r="D84" s="342">
        <v>40</v>
      </c>
      <c r="E84" s="368" t="s">
        <v>158</v>
      </c>
      <c r="F84" s="188">
        <v>3312</v>
      </c>
      <c r="G84" s="345">
        <v>10</v>
      </c>
      <c r="H84" s="189">
        <v>828</v>
      </c>
      <c r="I84" s="345">
        <v>10</v>
      </c>
      <c r="J84" s="189">
        <v>828</v>
      </c>
      <c r="K84" s="345">
        <v>10</v>
      </c>
      <c r="L84" s="189">
        <v>828</v>
      </c>
      <c r="M84" s="345">
        <v>10</v>
      </c>
      <c r="N84" s="189">
        <v>828</v>
      </c>
      <c r="O84" s="285"/>
    </row>
    <row r="85" spans="1:15" ht="12.75" x14ac:dyDescent="0.2">
      <c r="A85" s="345">
        <v>26</v>
      </c>
      <c r="B85" s="366" t="s">
        <v>298</v>
      </c>
      <c r="C85" s="190">
        <v>25.3</v>
      </c>
      <c r="D85" s="342">
        <v>40</v>
      </c>
      <c r="E85" s="368" t="s">
        <v>704</v>
      </c>
      <c r="F85" s="188">
        <v>1012</v>
      </c>
      <c r="G85" s="345">
        <v>10</v>
      </c>
      <c r="H85" s="189">
        <v>253</v>
      </c>
      <c r="I85" s="345">
        <v>10</v>
      </c>
      <c r="J85" s="189">
        <v>253</v>
      </c>
      <c r="K85" s="345">
        <v>10</v>
      </c>
      <c r="L85" s="189">
        <v>253</v>
      </c>
      <c r="M85" s="345">
        <v>10</v>
      </c>
      <c r="N85" s="189">
        <v>253</v>
      </c>
      <c r="O85" s="285"/>
    </row>
    <row r="86" spans="1:15" ht="12.75" x14ac:dyDescent="0.2">
      <c r="A86" s="345">
        <v>27</v>
      </c>
      <c r="B86" s="366" t="s">
        <v>1475</v>
      </c>
      <c r="C86" s="190">
        <v>48.85</v>
      </c>
      <c r="D86" s="342">
        <v>40</v>
      </c>
      <c r="E86" s="368" t="s">
        <v>158</v>
      </c>
      <c r="F86" s="188">
        <v>1954</v>
      </c>
      <c r="G86" s="345">
        <v>10</v>
      </c>
      <c r="H86" s="189">
        <v>488.5</v>
      </c>
      <c r="I86" s="345">
        <v>10</v>
      </c>
      <c r="J86" s="189">
        <v>488.5</v>
      </c>
      <c r="K86" s="345">
        <v>10</v>
      </c>
      <c r="L86" s="189">
        <v>488.5</v>
      </c>
      <c r="M86" s="345">
        <v>10</v>
      </c>
      <c r="N86" s="189">
        <v>488.5</v>
      </c>
      <c r="O86" s="285"/>
    </row>
    <row r="87" spans="1:15" ht="12.75" x14ac:dyDescent="0.2">
      <c r="A87" s="345">
        <v>28</v>
      </c>
      <c r="B87" s="366" t="s">
        <v>1476</v>
      </c>
      <c r="C87" s="190">
        <v>250</v>
      </c>
      <c r="D87" s="342">
        <v>20</v>
      </c>
      <c r="E87" s="368" t="s">
        <v>704</v>
      </c>
      <c r="F87" s="188">
        <v>5000</v>
      </c>
      <c r="G87" s="345">
        <v>5</v>
      </c>
      <c r="H87" s="189">
        <v>1250</v>
      </c>
      <c r="I87" s="345">
        <v>5</v>
      </c>
      <c r="J87" s="189">
        <v>1250</v>
      </c>
      <c r="K87" s="345">
        <v>5</v>
      </c>
      <c r="L87" s="189">
        <v>1250</v>
      </c>
      <c r="M87" s="345">
        <v>5</v>
      </c>
      <c r="N87" s="189">
        <v>1250</v>
      </c>
      <c r="O87" s="285"/>
    </row>
    <row r="88" spans="1:15" ht="12.75" x14ac:dyDescent="0.2">
      <c r="A88" s="345">
        <v>29</v>
      </c>
      <c r="B88" s="366" t="s">
        <v>1477</v>
      </c>
      <c r="C88" s="366">
        <v>30</v>
      </c>
      <c r="D88" s="345">
        <v>400</v>
      </c>
      <c r="E88" s="368" t="s">
        <v>1478</v>
      </c>
      <c r="F88" s="366">
        <v>12000</v>
      </c>
      <c r="G88" s="345">
        <v>100</v>
      </c>
      <c r="H88" s="366">
        <v>3000</v>
      </c>
      <c r="I88" s="345">
        <v>100</v>
      </c>
      <c r="J88" s="189">
        <v>3000</v>
      </c>
      <c r="K88" s="345">
        <v>100</v>
      </c>
      <c r="L88" s="366">
        <v>3000</v>
      </c>
      <c r="M88" s="345">
        <v>100</v>
      </c>
      <c r="N88" s="366">
        <v>3000</v>
      </c>
      <c r="O88" s="285"/>
    </row>
    <row r="89" spans="1:15" ht="12.75" x14ac:dyDescent="0.2">
      <c r="A89" s="345">
        <v>30</v>
      </c>
      <c r="B89" s="366" t="s">
        <v>1479</v>
      </c>
      <c r="C89" s="367">
        <v>1000</v>
      </c>
      <c r="D89" s="345">
        <v>2</v>
      </c>
      <c r="E89" s="368" t="s">
        <v>39</v>
      </c>
      <c r="F89" s="367">
        <v>2000</v>
      </c>
      <c r="G89" s="369" t="s">
        <v>164</v>
      </c>
      <c r="H89" s="366" t="s">
        <v>164</v>
      </c>
      <c r="I89" s="345">
        <v>1</v>
      </c>
      <c r="J89" s="366">
        <v>1000</v>
      </c>
      <c r="K89" s="366">
        <v>1</v>
      </c>
      <c r="L89" s="366">
        <v>1000</v>
      </c>
      <c r="M89" s="366" t="s">
        <v>164</v>
      </c>
      <c r="N89" s="366" t="s">
        <v>164</v>
      </c>
      <c r="O89" s="285"/>
    </row>
    <row r="90" spans="1:15" ht="12.75" x14ac:dyDescent="0.2">
      <c r="A90" s="345">
        <v>31</v>
      </c>
      <c r="B90" s="366" t="s">
        <v>1480</v>
      </c>
      <c r="C90" s="367"/>
      <c r="D90" s="345">
        <v>4</v>
      </c>
      <c r="E90" s="368" t="s">
        <v>158</v>
      </c>
      <c r="F90" s="367"/>
      <c r="G90" s="369">
        <v>1</v>
      </c>
      <c r="H90" s="366"/>
      <c r="I90" s="345">
        <v>1</v>
      </c>
      <c r="J90" s="366"/>
      <c r="K90" s="366">
        <v>1</v>
      </c>
      <c r="L90" s="366"/>
      <c r="M90" s="366">
        <v>1</v>
      </c>
      <c r="N90" s="366"/>
      <c r="O90" s="285"/>
    </row>
    <row r="91" spans="1:15" ht="12.75" x14ac:dyDescent="0.2">
      <c r="A91" s="345">
        <v>32</v>
      </c>
      <c r="B91" s="366" t="s">
        <v>1481</v>
      </c>
      <c r="C91" s="367">
        <v>300</v>
      </c>
      <c r="D91" s="345">
        <v>8</v>
      </c>
      <c r="E91" s="368" t="s">
        <v>205</v>
      </c>
      <c r="F91" s="367">
        <v>2400</v>
      </c>
      <c r="G91" s="369">
        <v>2</v>
      </c>
      <c r="H91" s="366">
        <v>600</v>
      </c>
      <c r="I91" s="345">
        <v>2</v>
      </c>
      <c r="J91" s="366">
        <v>600</v>
      </c>
      <c r="K91" s="366">
        <v>2</v>
      </c>
      <c r="L91" s="366">
        <v>600</v>
      </c>
      <c r="M91" s="366">
        <v>2</v>
      </c>
      <c r="N91" s="366">
        <v>600</v>
      </c>
      <c r="O91" s="285"/>
    </row>
    <row r="92" spans="1:15" ht="12.75" x14ac:dyDescent="0.2">
      <c r="A92" s="345">
        <v>33</v>
      </c>
      <c r="B92" s="366" t="s">
        <v>1482</v>
      </c>
      <c r="C92" s="367"/>
      <c r="D92" s="345">
        <v>8</v>
      </c>
      <c r="E92" s="368" t="s">
        <v>205</v>
      </c>
      <c r="F92" s="367"/>
      <c r="G92" s="369">
        <v>2</v>
      </c>
      <c r="H92" s="366"/>
      <c r="I92" s="345">
        <v>2</v>
      </c>
      <c r="J92" s="366"/>
      <c r="K92" s="366">
        <v>2</v>
      </c>
      <c r="L92" s="366"/>
      <c r="M92" s="366">
        <v>2</v>
      </c>
      <c r="N92" s="366"/>
      <c r="O92" s="285"/>
    </row>
    <row r="93" spans="1:15" ht="12.75" x14ac:dyDescent="0.2">
      <c r="A93" s="345">
        <v>34</v>
      </c>
      <c r="B93" s="366" t="s">
        <v>62</v>
      </c>
      <c r="C93" s="367">
        <v>15</v>
      </c>
      <c r="D93" s="345">
        <v>16</v>
      </c>
      <c r="E93" s="368" t="s">
        <v>205</v>
      </c>
      <c r="F93" s="367">
        <v>240</v>
      </c>
      <c r="G93" s="369">
        <v>4</v>
      </c>
      <c r="H93" s="366">
        <v>60</v>
      </c>
      <c r="I93" s="345">
        <v>4</v>
      </c>
      <c r="J93" s="366">
        <v>60</v>
      </c>
      <c r="K93" s="366">
        <v>4</v>
      </c>
      <c r="L93" s="366">
        <v>60</v>
      </c>
      <c r="M93" s="366">
        <v>4</v>
      </c>
      <c r="N93" s="366">
        <v>60</v>
      </c>
      <c r="O93" s="285"/>
    </row>
    <row r="94" spans="1:15" ht="12.75" x14ac:dyDescent="0.2">
      <c r="A94" s="345">
        <v>35</v>
      </c>
      <c r="B94" s="366" t="s">
        <v>1483</v>
      </c>
      <c r="C94" s="367">
        <v>7</v>
      </c>
      <c r="D94" s="345">
        <v>50</v>
      </c>
      <c r="E94" s="368" t="s">
        <v>205</v>
      </c>
      <c r="F94" s="367">
        <v>350</v>
      </c>
      <c r="G94" s="369">
        <v>10</v>
      </c>
      <c r="H94" s="366">
        <v>70</v>
      </c>
      <c r="I94" s="345">
        <v>20</v>
      </c>
      <c r="J94" s="366">
        <v>140</v>
      </c>
      <c r="K94" s="366">
        <v>10</v>
      </c>
      <c r="L94" s="366">
        <v>70</v>
      </c>
      <c r="M94" s="366">
        <v>10</v>
      </c>
      <c r="N94" s="366">
        <v>70</v>
      </c>
      <c r="O94" s="285"/>
    </row>
    <row r="95" spans="1:15" ht="12.75" x14ac:dyDescent="0.2">
      <c r="A95" s="345">
        <v>36</v>
      </c>
      <c r="B95" s="366" t="s">
        <v>1484</v>
      </c>
      <c r="C95" s="367">
        <v>198</v>
      </c>
      <c r="D95" s="345">
        <v>100</v>
      </c>
      <c r="E95" s="368" t="s">
        <v>30</v>
      </c>
      <c r="F95" s="367">
        <v>19800</v>
      </c>
      <c r="G95" s="369">
        <v>25</v>
      </c>
      <c r="H95" s="367">
        <v>4950</v>
      </c>
      <c r="I95" s="345">
        <v>25</v>
      </c>
      <c r="J95" s="367">
        <v>4950</v>
      </c>
      <c r="K95" s="366">
        <v>25</v>
      </c>
      <c r="L95" s="367">
        <v>4950</v>
      </c>
      <c r="M95" s="366">
        <v>25</v>
      </c>
      <c r="N95" s="367">
        <v>4950</v>
      </c>
      <c r="O95" s="285"/>
    </row>
    <row r="96" spans="1:15" ht="12.75" x14ac:dyDescent="0.2">
      <c r="A96" s="345">
        <v>37</v>
      </c>
      <c r="B96" s="366" t="s">
        <v>1485</v>
      </c>
      <c r="C96" s="367">
        <v>170</v>
      </c>
      <c r="D96" s="345">
        <v>100</v>
      </c>
      <c r="E96" s="368" t="s">
        <v>30</v>
      </c>
      <c r="F96" s="367">
        <v>17000</v>
      </c>
      <c r="G96" s="369">
        <v>25</v>
      </c>
      <c r="H96" s="367">
        <v>4250</v>
      </c>
      <c r="I96" s="345">
        <v>25</v>
      </c>
      <c r="J96" s="367">
        <v>4250</v>
      </c>
      <c r="K96" s="366">
        <v>25</v>
      </c>
      <c r="L96" s="1119">
        <v>4250</v>
      </c>
      <c r="M96" s="366">
        <v>25</v>
      </c>
      <c r="N96" s="367">
        <v>42590</v>
      </c>
      <c r="O96" s="285"/>
    </row>
    <row r="97" spans="1:15" ht="12.75" x14ac:dyDescent="0.2">
      <c r="A97" s="345">
        <v>38</v>
      </c>
      <c r="B97" s="366" t="s">
        <v>1486</v>
      </c>
      <c r="C97" s="367">
        <v>80</v>
      </c>
      <c r="D97" s="345">
        <v>240</v>
      </c>
      <c r="E97" s="368" t="s">
        <v>205</v>
      </c>
      <c r="F97" s="367">
        <v>19200</v>
      </c>
      <c r="G97" s="369">
        <v>60</v>
      </c>
      <c r="H97" s="366">
        <v>4800</v>
      </c>
      <c r="I97" s="345">
        <v>60</v>
      </c>
      <c r="J97" s="366">
        <v>4800</v>
      </c>
      <c r="K97" s="366">
        <v>60</v>
      </c>
      <c r="L97" s="366">
        <v>4800</v>
      </c>
      <c r="M97" s="366">
        <v>60</v>
      </c>
      <c r="N97" s="366">
        <v>4800</v>
      </c>
      <c r="O97" s="285"/>
    </row>
    <row r="98" spans="1:15" ht="12.75" x14ac:dyDescent="0.2">
      <c r="A98" s="345">
        <v>39</v>
      </c>
      <c r="B98" s="366" t="s">
        <v>1487</v>
      </c>
      <c r="C98" s="367">
        <v>5</v>
      </c>
      <c r="D98" s="345">
        <v>240</v>
      </c>
      <c r="E98" s="368" t="s">
        <v>205</v>
      </c>
      <c r="F98" s="367">
        <v>1200</v>
      </c>
      <c r="G98" s="369">
        <v>60</v>
      </c>
      <c r="H98" s="366">
        <v>300</v>
      </c>
      <c r="I98" s="345">
        <v>60</v>
      </c>
      <c r="J98" s="366">
        <v>300</v>
      </c>
      <c r="K98" s="366">
        <v>60</v>
      </c>
      <c r="L98" s="366">
        <v>300</v>
      </c>
      <c r="M98" s="366">
        <v>60</v>
      </c>
      <c r="N98" s="366">
        <v>300</v>
      </c>
      <c r="O98" s="285"/>
    </row>
    <row r="99" spans="1:15" ht="12.75" x14ac:dyDescent="0.2">
      <c r="A99" s="345">
        <v>40</v>
      </c>
      <c r="B99" s="366" t="s">
        <v>1488</v>
      </c>
      <c r="C99" s="367">
        <v>3</v>
      </c>
      <c r="D99" s="345">
        <v>240</v>
      </c>
      <c r="E99" s="368" t="s">
        <v>205</v>
      </c>
      <c r="F99" s="367">
        <v>720</v>
      </c>
      <c r="G99" s="369">
        <v>60</v>
      </c>
      <c r="H99" s="366">
        <v>180</v>
      </c>
      <c r="I99" s="345">
        <v>60</v>
      </c>
      <c r="J99" s="366">
        <v>180</v>
      </c>
      <c r="K99" s="366">
        <v>60</v>
      </c>
      <c r="L99" s="366">
        <v>180</v>
      </c>
      <c r="M99" s="366">
        <v>60</v>
      </c>
      <c r="N99" s="366">
        <v>180</v>
      </c>
      <c r="O99" s="285"/>
    </row>
    <row r="100" spans="1:15" ht="12.75" x14ac:dyDescent="0.2">
      <c r="A100" s="345">
        <v>41</v>
      </c>
      <c r="B100" s="366" t="s">
        <v>721</v>
      </c>
      <c r="C100" s="367">
        <v>60</v>
      </c>
      <c r="D100" s="345">
        <v>4</v>
      </c>
      <c r="E100" s="368" t="s">
        <v>1489</v>
      </c>
      <c r="F100" s="367">
        <v>240</v>
      </c>
      <c r="G100" s="369">
        <v>1</v>
      </c>
      <c r="H100" s="366">
        <v>60</v>
      </c>
      <c r="I100" s="345">
        <v>1</v>
      </c>
      <c r="J100" s="366">
        <v>60</v>
      </c>
      <c r="K100" s="366">
        <v>1</v>
      </c>
      <c r="L100" s="366">
        <v>60</v>
      </c>
      <c r="M100" s="366">
        <v>1</v>
      </c>
      <c r="N100" s="366">
        <v>60</v>
      </c>
      <c r="O100" s="285"/>
    </row>
    <row r="101" spans="1:15" ht="12.75" x14ac:dyDescent="0.2">
      <c r="A101" s="345">
        <v>42</v>
      </c>
      <c r="B101" s="366" t="s">
        <v>1490</v>
      </c>
      <c r="C101" s="367">
        <v>25</v>
      </c>
      <c r="D101" s="345">
        <v>8</v>
      </c>
      <c r="E101" s="368" t="s">
        <v>311</v>
      </c>
      <c r="F101" s="367">
        <v>200</v>
      </c>
      <c r="G101" s="369">
        <v>2</v>
      </c>
      <c r="H101" s="366">
        <v>50</v>
      </c>
      <c r="I101" s="345">
        <v>2</v>
      </c>
      <c r="J101" s="366">
        <v>50</v>
      </c>
      <c r="K101" s="366">
        <v>2</v>
      </c>
      <c r="L101" s="366">
        <v>50</v>
      </c>
      <c r="M101" s="366">
        <v>2</v>
      </c>
      <c r="N101" s="366">
        <v>50</v>
      </c>
      <c r="O101" s="285"/>
    </row>
    <row r="102" spans="1:15" ht="12.75" x14ac:dyDescent="0.2">
      <c r="A102" s="345">
        <v>43</v>
      </c>
      <c r="B102" s="366" t="s">
        <v>1491</v>
      </c>
      <c r="C102" s="367">
        <v>40</v>
      </c>
      <c r="D102" s="345">
        <v>8</v>
      </c>
      <c r="E102" s="368" t="s">
        <v>963</v>
      </c>
      <c r="F102" s="367">
        <v>320</v>
      </c>
      <c r="G102" s="369">
        <v>2</v>
      </c>
      <c r="H102" s="366">
        <v>80</v>
      </c>
      <c r="I102" s="345">
        <v>2</v>
      </c>
      <c r="J102" s="366">
        <v>80</v>
      </c>
      <c r="K102" s="366">
        <v>2</v>
      </c>
      <c r="L102" s="366">
        <v>80</v>
      </c>
      <c r="M102" s="366">
        <v>2</v>
      </c>
      <c r="N102" s="366">
        <v>80</v>
      </c>
      <c r="O102" s="285"/>
    </row>
    <row r="103" spans="1:15" ht="12.75" x14ac:dyDescent="0.2">
      <c r="A103" s="345">
        <v>44</v>
      </c>
      <c r="B103" s="366" t="s">
        <v>1404</v>
      </c>
      <c r="C103" s="367">
        <v>480</v>
      </c>
      <c r="D103" s="345">
        <v>4</v>
      </c>
      <c r="E103" s="368" t="s">
        <v>1492</v>
      </c>
      <c r="F103" s="367">
        <v>1920</v>
      </c>
      <c r="G103" s="369">
        <v>1</v>
      </c>
      <c r="H103" s="366">
        <v>480</v>
      </c>
      <c r="I103" s="345">
        <v>1</v>
      </c>
      <c r="J103" s="366">
        <v>480</v>
      </c>
      <c r="K103" s="366">
        <v>1</v>
      </c>
      <c r="L103" s="366">
        <v>480</v>
      </c>
      <c r="M103" s="366">
        <v>1</v>
      </c>
      <c r="N103" s="366">
        <v>480</v>
      </c>
      <c r="O103" s="285"/>
    </row>
    <row r="104" spans="1:15" ht="12.75" x14ac:dyDescent="0.2">
      <c r="A104" s="345">
        <v>45</v>
      </c>
      <c r="B104" s="366" t="s">
        <v>1493</v>
      </c>
      <c r="C104" s="367">
        <v>280</v>
      </c>
      <c r="D104" s="345">
        <v>8</v>
      </c>
      <c r="E104" s="368" t="s">
        <v>205</v>
      </c>
      <c r="F104" s="367">
        <v>2240</v>
      </c>
      <c r="G104" s="369">
        <v>2</v>
      </c>
      <c r="H104" s="366">
        <v>560</v>
      </c>
      <c r="I104" s="345">
        <v>2</v>
      </c>
      <c r="J104" s="366">
        <v>560</v>
      </c>
      <c r="K104" s="366">
        <v>2</v>
      </c>
      <c r="L104" s="366">
        <v>560</v>
      </c>
      <c r="M104" s="366">
        <v>2</v>
      </c>
      <c r="N104" s="366">
        <v>560</v>
      </c>
      <c r="O104" s="285"/>
    </row>
    <row r="105" spans="1:15" ht="12.75" x14ac:dyDescent="0.2">
      <c r="A105" s="345">
        <v>46</v>
      </c>
      <c r="B105" s="366" t="s">
        <v>1494</v>
      </c>
      <c r="C105" s="367">
        <v>50</v>
      </c>
      <c r="D105" s="345">
        <v>8</v>
      </c>
      <c r="E105" s="368" t="s">
        <v>205</v>
      </c>
      <c r="F105" s="367">
        <v>400</v>
      </c>
      <c r="G105" s="369">
        <v>2</v>
      </c>
      <c r="H105" s="366">
        <v>100</v>
      </c>
      <c r="I105" s="345">
        <v>2</v>
      </c>
      <c r="J105" s="366">
        <v>100</v>
      </c>
      <c r="K105" s="366">
        <v>2</v>
      </c>
      <c r="L105" s="366">
        <v>100</v>
      </c>
      <c r="M105" s="366">
        <v>2</v>
      </c>
      <c r="N105" s="366">
        <v>100</v>
      </c>
      <c r="O105" s="285"/>
    </row>
    <row r="106" spans="1:15" ht="12.75" x14ac:dyDescent="0.2">
      <c r="A106" s="345">
        <v>47</v>
      </c>
      <c r="B106" s="366" t="s">
        <v>1495</v>
      </c>
      <c r="C106" s="367">
        <v>120</v>
      </c>
      <c r="D106" s="345">
        <v>16</v>
      </c>
      <c r="E106" s="368" t="s">
        <v>205</v>
      </c>
      <c r="F106" s="367">
        <v>1920</v>
      </c>
      <c r="G106" s="369">
        <v>4</v>
      </c>
      <c r="H106" s="366">
        <v>480</v>
      </c>
      <c r="I106" s="345">
        <v>4</v>
      </c>
      <c r="J106" s="366">
        <v>480</v>
      </c>
      <c r="K106" s="366">
        <v>4</v>
      </c>
      <c r="L106" s="366">
        <v>480</v>
      </c>
      <c r="M106" s="366">
        <v>4</v>
      </c>
      <c r="N106" s="366">
        <v>480</v>
      </c>
      <c r="O106" s="285"/>
    </row>
    <row r="107" spans="1:15" ht="12.75" x14ac:dyDescent="0.2">
      <c r="A107" s="345">
        <v>48</v>
      </c>
      <c r="B107" s="366" t="s">
        <v>1496</v>
      </c>
      <c r="C107" s="367">
        <v>490</v>
      </c>
      <c r="D107" s="345">
        <v>48</v>
      </c>
      <c r="E107" s="368" t="s">
        <v>205</v>
      </c>
      <c r="F107" s="367" t="s">
        <v>1497</v>
      </c>
      <c r="G107" s="369">
        <v>12</v>
      </c>
      <c r="H107" s="366">
        <v>5880</v>
      </c>
      <c r="I107" s="345">
        <v>12</v>
      </c>
      <c r="J107" s="366">
        <v>5880</v>
      </c>
      <c r="K107" s="366">
        <v>12</v>
      </c>
      <c r="L107" s="366">
        <v>5880</v>
      </c>
      <c r="M107" s="366">
        <v>12</v>
      </c>
      <c r="N107" s="366">
        <v>5880</v>
      </c>
      <c r="O107" s="285"/>
    </row>
    <row r="108" spans="1:15" ht="12.75" x14ac:dyDescent="0.2">
      <c r="A108" s="345">
        <v>49</v>
      </c>
      <c r="B108" s="366" t="s">
        <v>1498</v>
      </c>
      <c r="C108" s="367">
        <v>1000</v>
      </c>
      <c r="D108" s="345">
        <v>12</v>
      </c>
      <c r="E108" s="368" t="s">
        <v>205</v>
      </c>
      <c r="F108" s="367">
        <v>12000</v>
      </c>
      <c r="G108" s="369">
        <v>3</v>
      </c>
      <c r="H108" s="366">
        <v>3000</v>
      </c>
      <c r="I108" s="345">
        <v>3</v>
      </c>
      <c r="J108" s="366">
        <v>3000</v>
      </c>
      <c r="K108" s="366">
        <v>3</v>
      </c>
      <c r="L108" s="366">
        <v>3000</v>
      </c>
      <c r="M108" s="366">
        <v>3</v>
      </c>
      <c r="N108" s="366">
        <v>3000</v>
      </c>
      <c r="O108" s="285"/>
    </row>
    <row r="109" spans="1:15" ht="12.75" x14ac:dyDescent="0.2">
      <c r="A109" s="345">
        <v>50</v>
      </c>
      <c r="B109" s="366" t="s">
        <v>1499</v>
      </c>
      <c r="C109" s="367">
        <v>15</v>
      </c>
      <c r="D109" s="345">
        <v>16</v>
      </c>
      <c r="E109" s="368" t="s">
        <v>205</v>
      </c>
      <c r="F109" s="367">
        <v>240</v>
      </c>
      <c r="G109" s="369">
        <v>4</v>
      </c>
      <c r="H109" s="366">
        <v>60</v>
      </c>
      <c r="I109" s="345">
        <v>4</v>
      </c>
      <c r="J109" s="366">
        <v>60</v>
      </c>
      <c r="K109" s="366">
        <v>4</v>
      </c>
      <c r="L109" s="366">
        <v>60</v>
      </c>
      <c r="M109" s="366">
        <v>4</v>
      </c>
      <c r="N109" s="366">
        <v>60</v>
      </c>
      <c r="O109" s="285"/>
    </row>
    <row r="110" spans="1:15" ht="12.75" x14ac:dyDescent="0.2">
      <c r="A110" s="345">
        <v>51</v>
      </c>
      <c r="B110" s="366" t="s">
        <v>930</v>
      </c>
      <c r="C110" s="367">
        <v>150</v>
      </c>
      <c r="D110" s="345">
        <v>8</v>
      </c>
      <c r="E110" s="368" t="s">
        <v>205</v>
      </c>
      <c r="F110" s="367">
        <v>1200</v>
      </c>
      <c r="G110" s="369">
        <v>2</v>
      </c>
      <c r="H110" s="366">
        <v>300</v>
      </c>
      <c r="I110" s="345">
        <v>2</v>
      </c>
      <c r="J110" s="366">
        <v>300</v>
      </c>
      <c r="K110" s="366">
        <v>2</v>
      </c>
      <c r="L110" s="366">
        <v>300</v>
      </c>
      <c r="M110" s="366">
        <v>2</v>
      </c>
      <c r="N110" s="366">
        <v>300</v>
      </c>
      <c r="O110" s="285"/>
    </row>
    <row r="111" spans="1:15" ht="12.75" x14ac:dyDescent="0.2">
      <c r="A111" s="345">
        <v>52</v>
      </c>
      <c r="B111" s="366" t="s">
        <v>130</v>
      </c>
      <c r="C111" s="367">
        <v>50</v>
      </c>
      <c r="D111" s="345">
        <v>10</v>
      </c>
      <c r="E111" s="368" t="s">
        <v>205</v>
      </c>
      <c r="F111" s="367">
        <v>500</v>
      </c>
      <c r="G111" s="369">
        <v>2</v>
      </c>
      <c r="H111" s="366">
        <v>100</v>
      </c>
      <c r="I111" s="345">
        <v>3</v>
      </c>
      <c r="J111" s="366">
        <v>150</v>
      </c>
      <c r="K111" s="366">
        <v>2</v>
      </c>
      <c r="L111" s="366">
        <v>100</v>
      </c>
      <c r="M111" s="366">
        <v>3</v>
      </c>
      <c r="N111" s="366">
        <v>150</v>
      </c>
      <c r="O111" s="285"/>
    </row>
    <row r="112" spans="1:15" ht="12.75" x14ac:dyDescent="0.2">
      <c r="A112" s="345">
        <v>53</v>
      </c>
      <c r="B112" s="366" t="s">
        <v>129</v>
      </c>
      <c r="C112" s="367">
        <v>75</v>
      </c>
      <c r="D112" s="345">
        <v>30</v>
      </c>
      <c r="E112" s="368" t="s">
        <v>205</v>
      </c>
      <c r="F112" s="367">
        <v>2250</v>
      </c>
      <c r="G112" s="369">
        <v>5</v>
      </c>
      <c r="H112" s="366">
        <v>375</v>
      </c>
      <c r="I112" s="345">
        <v>10</v>
      </c>
      <c r="J112" s="366">
        <v>750</v>
      </c>
      <c r="K112" s="366">
        <v>5</v>
      </c>
      <c r="L112" s="366">
        <v>375</v>
      </c>
      <c r="M112" s="366">
        <v>10</v>
      </c>
      <c r="N112" s="366">
        <v>750</v>
      </c>
      <c r="O112" s="285"/>
    </row>
    <row r="113" spans="1:15" ht="12.75" x14ac:dyDescent="0.2">
      <c r="A113" s="345">
        <v>54</v>
      </c>
      <c r="B113" s="366" t="s">
        <v>1500</v>
      </c>
      <c r="C113" s="367">
        <v>30</v>
      </c>
      <c r="D113" s="345">
        <v>10</v>
      </c>
      <c r="E113" s="368" t="s">
        <v>205</v>
      </c>
      <c r="F113" s="367">
        <v>300</v>
      </c>
      <c r="G113" s="369"/>
      <c r="H113" s="366"/>
      <c r="I113" s="345">
        <v>4</v>
      </c>
      <c r="J113" s="366">
        <v>120</v>
      </c>
      <c r="K113" s="366">
        <v>3</v>
      </c>
      <c r="L113" s="366">
        <v>90</v>
      </c>
      <c r="M113" s="366">
        <v>3</v>
      </c>
      <c r="N113" s="366">
        <v>90</v>
      </c>
      <c r="O113" s="285"/>
    </row>
    <row r="114" spans="1:15" ht="12.75" x14ac:dyDescent="0.2">
      <c r="A114" s="345">
        <v>55</v>
      </c>
      <c r="B114" s="366" t="s">
        <v>1501</v>
      </c>
      <c r="C114" s="367">
        <v>75</v>
      </c>
      <c r="D114" s="345">
        <v>20</v>
      </c>
      <c r="E114" s="368" t="s">
        <v>205</v>
      </c>
      <c r="F114" s="367">
        <v>1500</v>
      </c>
      <c r="G114" s="369"/>
      <c r="H114" s="366"/>
      <c r="I114" s="345">
        <v>10</v>
      </c>
      <c r="J114" s="366">
        <v>750</v>
      </c>
      <c r="K114" s="366">
        <v>5</v>
      </c>
      <c r="L114" s="366">
        <v>375</v>
      </c>
      <c r="M114" s="366">
        <v>5</v>
      </c>
      <c r="N114" s="366">
        <v>750</v>
      </c>
      <c r="O114" s="285"/>
    </row>
    <row r="115" spans="1:15" ht="12.75" x14ac:dyDescent="0.2">
      <c r="A115" s="345">
        <v>56</v>
      </c>
      <c r="B115" s="366" t="s">
        <v>1502</v>
      </c>
      <c r="C115" s="367">
        <v>80</v>
      </c>
      <c r="D115" s="345">
        <v>10</v>
      </c>
      <c r="E115" s="368" t="s">
        <v>205</v>
      </c>
      <c r="F115" s="367">
        <v>800</v>
      </c>
      <c r="G115" s="369"/>
      <c r="H115" s="366"/>
      <c r="I115" s="345">
        <v>4</v>
      </c>
      <c r="J115" s="366">
        <v>320</v>
      </c>
      <c r="K115" s="366">
        <v>3</v>
      </c>
      <c r="L115" s="366">
        <v>240</v>
      </c>
      <c r="M115" s="366">
        <v>3</v>
      </c>
      <c r="N115" s="366">
        <v>240</v>
      </c>
      <c r="O115" s="285"/>
    </row>
    <row r="116" spans="1:15" ht="12.75" x14ac:dyDescent="0.2">
      <c r="A116" s="345">
        <v>57</v>
      </c>
      <c r="B116" s="366" t="s">
        <v>1503</v>
      </c>
      <c r="C116" s="367">
        <v>40</v>
      </c>
      <c r="D116" s="345">
        <v>50</v>
      </c>
      <c r="E116" s="368" t="s">
        <v>205</v>
      </c>
      <c r="F116" s="367">
        <v>2000</v>
      </c>
      <c r="G116" s="369">
        <v>5</v>
      </c>
      <c r="H116" s="366">
        <v>250</v>
      </c>
      <c r="I116" s="345">
        <v>20</v>
      </c>
      <c r="J116" s="366">
        <v>800</v>
      </c>
      <c r="K116" s="366">
        <v>10</v>
      </c>
      <c r="L116" s="366">
        <v>400</v>
      </c>
      <c r="M116" s="366">
        <v>15</v>
      </c>
      <c r="N116" s="366">
        <v>600</v>
      </c>
      <c r="O116" s="285"/>
    </row>
    <row r="117" spans="1:15" ht="12.75" x14ac:dyDescent="0.2">
      <c r="A117" s="345">
        <v>58</v>
      </c>
      <c r="B117" s="366" t="s">
        <v>975</v>
      </c>
      <c r="C117" s="367">
        <v>25</v>
      </c>
      <c r="D117" s="345">
        <v>30</v>
      </c>
      <c r="E117" s="368" t="s">
        <v>205</v>
      </c>
      <c r="F117" s="367">
        <v>750</v>
      </c>
      <c r="G117" s="369">
        <v>5</v>
      </c>
      <c r="H117" s="366">
        <v>150</v>
      </c>
      <c r="I117" s="345">
        <v>10</v>
      </c>
      <c r="J117" s="366">
        <v>300</v>
      </c>
      <c r="K117" s="366">
        <v>5</v>
      </c>
      <c r="L117" s="366">
        <v>150</v>
      </c>
      <c r="M117" s="366">
        <v>10</v>
      </c>
      <c r="N117" s="366">
        <v>150</v>
      </c>
      <c r="O117" s="285"/>
    </row>
    <row r="118" spans="1:15" ht="12.75" x14ac:dyDescent="0.2">
      <c r="A118" s="345">
        <v>59</v>
      </c>
      <c r="B118" s="366" t="s">
        <v>1504</v>
      </c>
      <c r="C118" s="367">
        <v>100</v>
      </c>
      <c r="D118" s="345">
        <v>10</v>
      </c>
      <c r="E118" s="368" t="s">
        <v>205</v>
      </c>
      <c r="F118" s="367">
        <v>1000</v>
      </c>
      <c r="G118" s="369"/>
      <c r="H118" s="366"/>
      <c r="I118" s="345">
        <v>10</v>
      </c>
      <c r="J118" s="366">
        <v>1000</v>
      </c>
      <c r="K118" s="366"/>
      <c r="L118" s="366"/>
      <c r="M118" s="366"/>
      <c r="N118" s="366"/>
      <c r="O118" s="285"/>
    </row>
    <row r="119" spans="1:15" ht="12.75" x14ac:dyDescent="0.2">
      <c r="A119" s="345">
        <v>60</v>
      </c>
      <c r="B119" s="366" t="s">
        <v>744</v>
      </c>
      <c r="C119" s="367"/>
      <c r="D119" s="345">
        <v>10</v>
      </c>
      <c r="E119" s="368" t="s">
        <v>205</v>
      </c>
      <c r="F119" s="367"/>
      <c r="G119" s="369"/>
      <c r="H119" s="366"/>
      <c r="I119" s="345">
        <v>10</v>
      </c>
      <c r="J119" s="366"/>
      <c r="K119" s="366"/>
      <c r="L119" s="366"/>
      <c r="M119" s="366"/>
      <c r="N119" s="366"/>
      <c r="O119" s="285"/>
    </row>
    <row r="120" spans="1:15" ht="12.75" x14ac:dyDescent="0.2">
      <c r="A120" s="345">
        <v>61</v>
      </c>
      <c r="B120" s="366" t="s">
        <v>1505</v>
      </c>
      <c r="C120" s="367"/>
      <c r="D120" s="345">
        <v>10</v>
      </c>
      <c r="E120" s="368" t="s">
        <v>205</v>
      </c>
      <c r="F120" s="367"/>
      <c r="G120" s="369"/>
      <c r="H120" s="366"/>
      <c r="I120" s="345">
        <v>10</v>
      </c>
      <c r="J120" s="366"/>
      <c r="K120" s="366"/>
      <c r="L120" s="366"/>
      <c r="M120" s="366"/>
      <c r="N120" s="366"/>
      <c r="O120" s="285"/>
    </row>
    <row r="121" spans="1:15" ht="12.75" x14ac:dyDescent="0.2">
      <c r="A121" s="345">
        <v>62</v>
      </c>
      <c r="B121" s="366" t="s">
        <v>1506</v>
      </c>
      <c r="C121" s="367">
        <v>500</v>
      </c>
      <c r="D121" s="345">
        <v>15</v>
      </c>
      <c r="E121" s="368" t="s">
        <v>1507</v>
      </c>
      <c r="F121" s="367">
        <v>7500</v>
      </c>
      <c r="G121" s="369"/>
      <c r="H121" s="366"/>
      <c r="I121" s="345">
        <v>5</v>
      </c>
      <c r="J121" s="366">
        <v>1500</v>
      </c>
      <c r="K121" s="366">
        <v>5</v>
      </c>
      <c r="L121" s="366">
        <v>1500</v>
      </c>
      <c r="M121" s="366">
        <v>5</v>
      </c>
      <c r="N121" s="366">
        <v>1500</v>
      </c>
      <c r="O121" s="285"/>
    </row>
    <row r="122" spans="1:15" ht="12.75" x14ac:dyDescent="0.2">
      <c r="A122" s="345">
        <v>63</v>
      </c>
      <c r="B122" s="366" t="s">
        <v>1508</v>
      </c>
      <c r="C122" s="367">
        <v>120</v>
      </c>
      <c r="D122" s="345">
        <v>20</v>
      </c>
      <c r="E122" s="368" t="s">
        <v>205</v>
      </c>
      <c r="F122" s="367">
        <v>2400</v>
      </c>
      <c r="G122" s="369">
        <v>5</v>
      </c>
      <c r="H122" s="366">
        <v>600</v>
      </c>
      <c r="I122" s="345">
        <v>5</v>
      </c>
      <c r="J122" s="366">
        <v>600</v>
      </c>
      <c r="K122" s="366">
        <v>5</v>
      </c>
      <c r="L122" s="366">
        <v>600</v>
      </c>
      <c r="M122" s="366">
        <v>5</v>
      </c>
      <c r="N122" s="366">
        <v>600</v>
      </c>
      <c r="O122" s="285"/>
    </row>
    <row r="123" spans="1:15" ht="12.75" x14ac:dyDescent="0.2">
      <c r="A123" s="345">
        <v>64</v>
      </c>
      <c r="B123" s="366" t="s">
        <v>394</v>
      </c>
      <c r="C123" s="367">
        <v>250</v>
      </c>
      <c r="D123" s="345">
        <v>2</v>
      </c>
      <c r="E123" s="368" t="s">
        <v>205</v>
      </c>
      <c r="F123" s="367">
        <v>500</v>
      </c>
      <c r="G123" s="369"/>
      <c r="H123" s="366"/>
      <c r="I123" s="345">
        <v>2</v>
      </c>
      <c r="J123" s="366">
        <v>500</v>
      </c>
      <c r="K123" s="366"/>
      <c r="L123" s="366"/>
      <c r="M123" s="366"/>
      <c r="N123" s="366"/>
      <c r="O123" s="285"/>
    </row>
    <row r="124" spans="1:15" ht="12.75" x14ac:dyDescent="0.2">
      <c r="A124" s="345">
        <v>65</v>
      </c>
      <c r="B124" s="366" t="s">
        <v>1509</v>
      </c>
      <c r="C124" s="367">
        <v>460</v>
      </c>
      <c r="D124" s="345">
        <v>8</v>
      </c>
      <c r="E124" s="368" t="s">
        <v>205</v>
      </c>
      <c r="F124" s="367">
        <v>3680</v>
      </c>
      <c r="G124" s="369">
        <v>2</v>
      </c>
      <c r="H124" s="366">
        <v>920</v>
      </c>
      <c r="I124" s="345">
        <v>2</v>
      </c>
      <c r="J124" s="366">
        <v>920</v>
      </c>
      <c r="K124" s="366">
        <v>2</v>
      </c>
      <c r="L124" s="366">
        <v>920</v>
      </c>
      <c r="M124" s="366">
        <v>2</v>
      </c>
      <c r="N124" s="366">
        <v>920</v>
      </c>
      <c r="O124" s="285"/>
    </row>
    <row r="125" spans="1:15" ht="12.75" x14ac:dyDescent="0.2">
      <c r="A125" s="345">
        <v>66</v>
      </c>
      <c r="B125" s="366" t="s">
        <v>1510</v>
      </c>
      <c r="C125" s="367">
        <v>460</v>
      </c>
      <c r="D125" s="345">
        <v>4</v>
      </c>
      <c r="E125" s="368" t="s">
        <v>205</v>
      </c>
      <c r="F125" s="367">
        <v>1840</v>
      </c>
      <c r="G125" s="369">
        <v>1</v>
      </c>
      <c r="H125" s="366">
        <v>460</v>
      </c>
      <c r="I125" s="345">
        <v>1</v>
      </c>
      <c r="J125" s="366">
        <v>460</v>
      </c>
      <c r="K125" s="366">
        <v>1</v>
      </c>
      <c r="L125" s="366">
        <v>460</v>
      </c>
      <c r="M125" s="366">
        <v>1</v>
      </c>
      <c r="N125" s="366">
        <v>460</v>
      </c>
      <c r="O125" s="285"/>
    </row>
    <row r="126" spans="1:15" ht="12.75" x14ac:dyDescent="0.2">
      <c r="A126" s="345">
        <v>67</v>
      </c>
      <c r="B126" s="366" t="s">
        <v>1511</v>
      </c>
      <c r="C126" s="367">
        <v>460</v>
      </c>
      <c r="D126" s="345">
        <v>4</v>
      </c>
      <c r="E126" s="368" t="s">
        <v>205</v>
      </c>
      <c r="F126" s="367">
        <v>1840</v>
      </c>
      <c r="G126" s="369">
        <v>1</v>
      </c>
      <c r="H126" s="366">
        <v>460</v>
      </c>
      <c r="I126" s="345">
        <v>1</v>
      </c>
      <c r="J126" s="366">
        <v>460</v>
      </c>
      <c r="K126" s="366">
        <v>1</v>
      </c>
      <c r="L126" s="366">
        <v>460</v>
      </c>
      <c r="M126" s="366">
        <v>1</v>
      </c>
      <c r="N126" s="366">
        <v>460</v>
      </c>
      <c r="O126" s="285"/>
    </row>
    <row r="127" spans="1:15" ht="12.75" x14ac:dyDescent="0.2">
      <c r="A127" s="345">
        <v>68</v>
      </c>
      <c r="B127" s="366" t="s">
        <v>1512</v>
      </c>
      <c r="C127" s="367">
        <v>460</v>
      </c>
      <c r="D127" s="345">
        <v>4</v>
      </c>
      <c r="E127" s="368" t="s">
        <v>205</v>
      </c>
      <c r="F127" s="367">
        <v>1840</v>
      </c>
      <c r="G127" s="369">
        <v>1</v>
      </c>
      <c r="H127" s="366">
        <v>460</v>
      </c>
      <c r="I127" s="345">
        <v>1</v>
      </c>
      <c r="J127" s="366">
        <v>460</v>
      </c>
      <c r="K127" s="366">
        <v>1</v>
      </c>
      <c r="L127" s="366">
        <v>460</v>
      </c>
      <c r="M127" s="366">
        <v>1</v>
      </c>
      <c r="N127" s="366">
        <v>460</v>
      </c>
      <c r="O127" s="285"/>
    </row>
    <row r="128" spans="1:15" ht="12.75" x14ac:dyDescent="0.2">
      <c r="A128" s="345">
        <v>69</v>
      </c>
      <c r="B128" s="366" t="s">
        <v>1513</v>
      </c>
      <c r="C128" s="367">
        <v>380</v>
      </c>
      <c r="D128" s="345">
        <v>12</v>
      </c>
      <c r="E128" s="368" t="s">
        <v>205</v>
      </c>
      <c r="F128" s="367">
        <v>4560</v>
      </c>
      <c r="G128" s="369">
        <v>3</v>
      </c>
      <c r="H128" s="367">
        <v>1140</v>
      </c>
      <c r="I128" s="345">
        <v>3</v>
      </c>
      <c r="J128" s="367">
        <v>1140</v>
      </c>
      <c r="K128" s="366">
        <v>3</v>
      </c>
      <c r="L128" s="367">
        <v>1140</v>
      </c>
      <c r="M128" s="366">
        <v>3</v>
      </c>
      <c r="N128" s="367">
        <v>1140</v>
      </c>
      <c r="O128" s="285"/>
    </row>
    <row r="129" spans="1:15" ht="12.75" x14ac:dyDescent="0.2">
      <c r="A129" s="345">
        <v>70</v>
      </c>
      <c r="B129" s="366" t="s">
        <v>1514</v>
      </c>
      <c r="C129" s="367">
        <v>380</v>
      </c>
      <c r="D129" s="345">
        <v>8</v>
      </c>
      <c r="E129" s="368" t="s">
        <v>205</v>
      </c>
      <c r="F129" s="367">
        <v>3040</v>
      </c>
      <c r="G129" s="369">
        <v>2</v>
      </c>
      <c r="H129" s="366">
        <v>760</v>
      </c>
      <c r="I129" s="345">
        <v>2</v>
      </c>
      <c r="J129" s="366">
        <v>760</v>
      </c>
      <c r="K129" s="366">
        <v>2</v>
      </c>
      <c r="L129" s="366">
        <v>760</v>
      </c>
      <c r="M129" s="366">
        <v>2</v>
      </c>
      <c r="N129" s="366">
        <v>760</v>
      </c>
      <c r="O129" s="285"/>
    </row>
    <row r="130" spans="1:15" ht="12.75" x14ac:dyDescent="0.2">
      <c r="A130" s="345">
        <v>71</v>
      </c>
      <c r="B130" s="366" t="s">
        <v>1515</v>
      </c>
      <c r="C130" s="367">
        <v>380</v>
      </c>
      <c r="D130" s="345">
        <v>8</v>
      </c>
      <c r="E130" s="368" t="s">
        <v>205</v>
      </c>
      <c r="F130" s="367">
        <v>3040</v>
      </c>
      <c r="G130" s="369">
        <v>2</v>
      </c>
      <c r="H130" s="366">
        <v>760</v>
      </c>
      <c r="I130" s="345">
        <v>2</v>
      </c>
      <c r="J130" s="366">
        <v>760</v>
      </c>
      <c r="K130" s="366">
        <v>2</v>
      </c>
      <c r="L130" s="366">
        <v>760</v>
      </c>
      <c r="M130" s="366">
        <v>2</v>
      </c>
      <c r="N130" s="366">
        <v>760</v>
      </c>
      <c r="O130" s="285"/>
    </row>
    <row r="131" spans="1:15" ht="12.75" x14ac:dyDescent="0.2">
      <c r="A131" s="345">
        <v>72</v>
      </c>
      <c r="B131" s="366" t="s">
        <v>1516</v>
      </c>
      <c r="C131" s="367">
        <v>380</v>
      </c>
      <c r="D131" s="345">
        <v>8</v>
      </c>
      <c r="E131" s="368" t="s">
        <v>205</v>
      </c>
      <c r="F131" s="367">
        <v>3040</v>
      </c>
      <c r="G131" s="369">
        <v>2</v>
      </c>
      <c r="H131" s="366">
        <v>760</v>
      </c>
      <c r="I131" s="345">
        <v>2</v>
      </c>
      <c r="J131" s="366">
        <v>760</v>
      </c>
      <c r="K131" s="366">
        <v>2</v>
      </c>
      <c r="L131" s="366">
        <v>760</v>
      </c>
      <c r="M131" s="366">
        <v>2</v>
      </c>
      <c r="N131" s="366">
        <v>760</v>
      </c>
      <c r="O131" s="285"/>
    </row>
    <row r="132" spans="1:15" ht="12.75" x14ac:dyDescent="0.2">
      <c r="A132" s="345">
        <v>73</v>
      </c>
      <c r="B132" s="366" t="s">
        <v>111</v>
      </c>
      <c r="C132" s="367">
        <v>120</v>
      </c>
      <c r="D132" s="345">
        <v>10</v>
      </c>
      <c r="E132" s="368" t="s">
        <v>205</v>
      </c>
      <c r="F132" s="367">
        <v>1200</v>
      </c>
      <c r="G132" s="369">
        <v>5</v>
      </c>
      <c r="H132" s="366">
        <v>600</v>
      </c>
      <c r="I132" s="345"/>
      <c r="J132" s="366"/>
      <c r="K132" s="366">
        <v>5</v>
      </c>
      <c r="L132" s="366">
        <v>600</v>
      </c>
      <c r="M132" s="366"/>
      <c r="N132" s="366"/>
      <c r="O132" s="285"/>
    </row>
    <row r="133" spans="1:15" ht="12.75" x14ac:dyDescent="0.2">
      <c r="A133" s="345">
        <v>74</v>
      </c>
      <c r="B133" s="366" t="s">
        <v>297</v>
      </c>
      <c r="C133" s="367">
        <v>60</v>
      </c>
      <c r="D133" s="345">
        <v>10</v>
      </c>
      <c r="E133" s="368" t="s">
        <v>205</v>
      </c>
      <c r="F133" s="367">
        <v>600</v>
      </c>
      <c r="G133" s="369">
        <v>5</v>
      </c>
      <c r="H133" s="366">
        <v>300</v>
      </c>
      <c r="I133" s="345"/>
      <c r="J133" s="366"/>
      <c r="K133" s="366">
        <v>5</v>
      </c>
      <c r="L133" s="366">
        <v>300</v>
      </c>
      <c r="M133" s="366"/>
      <c r="N133" s="366"/>
      <c r="O133" s="285"/>
    </row>
    <row r="134" spans="1:15" ht="12.75" x14ac:dyDescent="0.2">
      <c r="A134" s="345">
        <v>73</v>
      </c>
      <c r="B134" s="366" t="s">
        <v>1037</v>
      </c>
      <c r="C134" s="367">
        <v>150</v>
      </c>
      <c r="D134" s="345">
        <v>4</v>
      </c>
      <c r="E134" s="368" t="s">
        <v>205</v>
      </c>
      <c r="F134" s="367">
        <v>600</v>
      </c>
      <c r="G134" s="369">
        <v>1</v>
      </c>
      <c r="H134" s="366">
        <v>150</v>
      </c>
      <c r="I134" s="345">
        <v>1</v>
      </c>
      <c r="J134" s="366">
        <v>150</v>
      </c>
      <c r="K134" s="366">
        <v>1</v>
      </c>
      <c r="L134" s="366">
        <v>150</v>
      </c>
      <c r="M134" s="366">
        <v>1</v>
      </c>
      <c r="N134" s="366">
        <v>150</v>
      </c>
      <c r="O134" s="285"/>
    </row>
    <row r="135" spans="1:15" x14ac:dyDescent="0.2">
      <c r="C135" s="1070">
        <f>SUM(C59:C134)</f>
        <v>13309.2</v>
      </c>
      <c r="D135" s="1070">
        <f t="shared" ref="D135:N135" si="0">SUM(D59:D134)</f>
        <v>3650</v>
      </c>
      <c r="E135" s="1070">
        <f t="shared" si="0"/>
        <v>0</v>
      </c>
      <c r="F135" s="1070">
        <f t="shared" si="0"/>
        <v>237579.6</v>
      </c>
      <c r="G135" s="1070">
        <f t="shared" si="0"/>
        <v>878</v>
      </c>
      <c r="H135" s="1070">
        <f t="shared" si="0"/>
        <v>65776.399999999994</v>
      </c>
      <c r="I135" s="1070">
        <f t="shared" si="0"/>
        <v>930</v>
      </c>
      <c r="J135" s="1070">
        <f t="shared" si="0"/>
        <v>66009.399999999994</v>
      </c>
      <c r="K135" s="1070">
        <f t="shared" si="0"/>
        <v>864</v>
      </c>
      <c r="L135" s="1070">
        <f t="shared" si="0"/>
        <v>63819.4</v>
      </c>
      <c r="M135" s="1070">
        <f t="shared" si="0"/>
        <v>869</v>
      </c>
      <c r="N135" s="1070">
        <f t="shared" si="0"/>
        <v>101259.4</v>
      </c>
    </row>
    <row r="137" spans="1:15" x14ac:dyDescent="0.2">
      <c r="A137" s="1075"/>
      <c r="B137" s="1076"/>
      <c r="C137" s="1077"/>
      <c r="D137" s="1078"/>
      <c r="E137" s="1079"/>
      <c r="F137" s="1073"/>
      <c r="G137" s="1073"/>
      <c r="H137" s="1076"/>
      <c r="I137" s="1076"/>
      <c r="J137" s="1076"/>
      <c r="K137" s="1076"/>
      <c r="L137" s="1076"/>
      <c r="M137" s="1076"/>
      <c r="N137" s="1083"/>
    </row>
    <row r="138" spans="1:15" x14ac:dyDescent="0.2">
      <c r="A138" s="1114"/>
      <c r="B138" s="1073" t="s">
        <v>67</v>
      </c>
      <c r="C138" s="1115"/>
      <c r="D138" s="1116"/>
      <c r="E138" s="1117"/>
      <c r="F138" s="1073"/>
      <c r="G138" s="1073"/>
      <c r="H138" s="1073"/>
      <c r="I138" s="1073"/>
      <c r="J138" s="1073"/>
      <c r="K138" s="1073"/>
      <c r="L138" s="1073"/>
      <c r="M138" s="1073"/>
      <c r="N138" s="1118"/>
    </row>
    <row r="139" spans="1:15" x14ac:dyDescent="0.2">
      <c r="A139" s="1114"/>
      <c r="B139" s="1073"/>
      <c r="C139" s="1115"/>
      <c r="D139" s="1116"/>
      <c r="E139" s="1117"/>
      <c r="F139" s="1073"/>
      <c r="G139" s="1073"/>
      <c r="H139" s="1073" t="s">
        <v>68</v>
      </c>
      <c r="I139" s="1073"/>
      <c r="J139" s="1604" t="s">
        <v>1449</v>
      </c>
      <c r="K139" s="1604"/>
      <c r="L139" s="1604"/>
      <c r="M139" s="1073"/>
      <c r="N139" s="1118"/>
    </row>
    <row r="140" spans="1:15" x14ac:dyDescent="0.2">
      <c r="A140" s="1114"/>
      <c r="B140" s="1073"/>
      <c r="C140" s="1115"/>
      <c r="D140" s="1116"/>
      <c r="E140" s="1117"/>
      <c r="F140" s="1073"/>
      <c r="G140" s="1073"/>
      <c r="H140" s="1073"/>
      <c r="I140" s="1073"/>
      <c r="J140" s="1605" t="s">
        <v>70</v>
      </c>
      <c r="K140" s="1605"/>
      <c r="L140" s="1605"/>
      <c r="M140" s="1073"/>
      <c r="N140" s="1118"/>
    </row>
    <row r="141" spans="1:15" x14ac:dyDescent="0.2">
      <c r="A141" s="1088"/>
      <c r="B141" s="1090"/>
      <c r="C141" s="1085"/>
      <c r="D141" s="1086"/>
      <c r="E141" s="1087"/>
      <c r="F141" s="1090"/>
      <c r="G141" s="1090"/>
      <c r="H141" s="1090"/>
      <c r="I141" s="1090"/>
      <c r="J141" s="1090"/>
      <c r="K141" s="1090"/>
      <c r="L141" s="1090"/>
      <c r="M141" s="1090"/>
      <c r="N141" s="1089"/>
    </row>
    <row r="143" spans="1:15" ht="12" thickBot="1" x14ac:dyDescent="0.25"/>
    <row r="144" spans="1:15" x14ac:dyDescent="0.2">
      <c r="A144" s="1120" t="s">
        <v>0</v>
      </c>
      <c r="B144" s="1120"/>
      <c r="C144" s="1121"/>
      <c r="D144" s="1120"/>
      <c r="E144" s="1120"/>
      <c r="F144" s="1120"/>
      <c r="G144" s="1120"/>
      <c r="H144" s="1120"/>
      <c r="I144" s="1120"/>
      <c r="J144" s="1120"/>
      <c r="K144" s="1122" t="s">
        <v>1</v>
      </c>
      <c r="L144" s="1123"/>
      <c r="M144" s="1123"/>
      <c r="N144" s="1124"/>
      <c r="O144" s="1125"/>
    </row>
    <row r="145" spans="1:15" x14ac:dyDescent="0.2">
      <c r="A145" s="1120"/>
      <c r="B145" s="1120"/>
      <c r="C145" s="1121"/>
      <c r="D145" s="1120"/>
      <c r="E145" s="1120"/>
      <c r="F145" s="1120"/>
      <c r="G145" s="1120"/>
      <c r="H145" s="1120"/>
      <c r="I145" s="1120"/>
      <c r="J145" s="1120"/>
      <c r="K145" s="1126" t="s">
        <v>2</v>
      </c>
      <c r="L145" s="1127"/>
      <c r="M145" s="1127"/>
      <c r="N145" s="1128"/>
      <c r="O145" s="1125"/>
    </row>
    <row r="146" spans="1:15" ht="12" thickBot="1" x14ac:dyDescent="0.25">
      <c r="A146" s="1120"/>
      <c r="B146" s="1120"/>
      <c r="C146" s="1121"/>
      <c r="D146" s="1120"/>
      <c r="E146" s="1120"/>
      <c r="F146" s="1120"/>
      <c r="G146" s="1120"/>
      <c r="H146" s="1120"/>
      <c r="I146" s="1120"/>
      <c r="J146" s="1120"/>
      <c r="K146" s="1129" t="s">
        <v>3</v>
      </c>
      <c r="L146" s="1130"/>
      <c r="M146" s="1130"/>
      <c r="N146" s="1131"/>
      <c r="O146" s="1125"/>
    </row>
    <row r="147" spans="1:15" x14ac:dyDescent="0.2">
      <c r="A147" s="1606" t="s">
        <v>4</v>
      </c>
      <c r="B147" s="1606"/>
      <c r="C147" s="1606"/>
      <c r="D147" s="1606"/>
      <c r="E147" s="1606"/>
      <c r="F147" s="1606"/>
      <c r="G147" s="1606"/>
      <c r="H147" s="1606"/>
      <c r="I147" s="1606"/>
      <c r="J147" s="1606"/>
      <c r="K147" s="1606"/>
      <c r="L147" s="1606"/>
      <c r="M147" s="1606"/>
      <c r="N147" s="1606"/>
      <c r="O147" s="1606"/>
    </row>
    <row r="148" spans="1:15" x14ac:dyDescent="0.2">
      <c r="A148" s="1607" t="s">
        <v>1423</v>
      </c>
      <c r="B148" s="1607"/>
      <c r="C148" s="1607"/>
      <c r="D148" s="1607"/>
      <c r="E148" s="1607"/>
      <c r="F148" s="1607"/>
      <c r="G148" s="1607"/>
      <c r="H148" s="1607"/>
      <c r="I148" s="1607"/>
      <c r="J148" s="1607"/>
      <c r="K148" s="1607"/>
      <c r="L148" s="1607"/>
      <c r="M148" s="1607"/>
      <c r="N148" s="1607"/>
      <c r="O148" s="1607"/>
    </row>
    <row r="149" spans="1:15" x14ac:dyDescent="0.2">
      <c r="A149" s="1120"/>
      <c r="B149" s="1120"/>
      <c r="C149" s="1132"/>
      <c r="D149" s="1133"/>
      <c r="E149" s="1134"/>
      <c r="F149" s="1135"/>
      <c r="G149" s="1120"/>
      <c r="H149" s="1120"/>
      <c r="I149" s="1120"/>
      <c r="J149" s="1120"/>
      <c r="K149" s="1120"/>
      <c r="L149" s="1120"/>
      <c r="M149" s="1120"/>
      <c r="N149" s="1120"/>
      <c r="O149" s="1125"/>
    </row>
    <row r="150" spans="1:15" x14ac:dyDescent="0.2">
      <c r="A150" s="1136" t="s">
        <v>1424</v>
      </c>
      <c r="B150" s="1136"/>
      <c r="C150" s="1132"/>
      <c r="D150" s="1133"/>
      <c r="E150" s="1134"/>
      <c r="F150" s="1120"/>
      <c r="G150" s="1120"/>
      <c r="H150" s="1120"/>
      <c r="I150" s="1120"/>
      <c r="J150" s="1120"/>
      <c r="K150" s="1120"/>
      <c r="L150" s="1120"/>
      <c r="M150" s="1120"/>
      <c r="N150" s="1120"/>
      <c r="O150" s="1125"/>
    </row>
    <row r="151" spans="1:15" x14ac:dyDescent="0.2">
      <c r="A151" s="1137" t="s">
        <v>7</v>
      </c>
      <c r="B151" s="1138"/>
      <c r="C151" s="1139"/>
      <c r="D151" s="1140"/>
      <c r="E151" s="1141"/>
      <c r="F151" s="1142" t="s">
        <v>8</v>
      </c>
      <c r="G151" s="1143"/>
      <c r="H151" s="1143"/>
      <c r="I151" s="1143"/>
      <c r="J151" s="1144"/>
      <c r="K151" s="1138" t="s">
        <v>273</v>
      </c>
      <c r="L151" s="1138"/>
      <c r="M151" s="1138"/>
      <c r="N151" s="1145"/>
      <c r="O151" s="1125"/>
    </row>
    <row r="152" spans="1:15" x14ac:dyDescent="0.2">
      <c r="A152" s="1146" t="s">
        <v>1051</v>
      </c>
      <c r="B152" s="1136" t="s">
        <v>1425</v>
      </c>
      <c r="C152" s="1147"/>
      <c r="D152" s="1148"/>
      <c r="E152" s="1149"/>
      <c r="F152" s="1150" t="s">
        <v>11</v>
      </c>
      <c r="G152" s="1150" t="s">
        <v>12</v>
      </c>
      <c r="H152" s="1151"/>
      <c r="I152" s="1142" t="s">
        <v>13</v>
      </c>
      <c r="J152" s="1144"/>
      <c r="K152" s="1152" t="s">
        <v>14</v>
      </c>
      <c r="L152" s="1152"/>
      <c r="M152" s="1152"/>
      <c r="N152" s="1151"/>
      <c r="O152" s="1125"/>
    </row>
    <row r="153" spans="1:15" x14ac:dyDescent="0.2">
      <c r="A153" s="1153"/>
      <c r="B153" s="1137"/>
      <c r="C153" s="1154"/>
      <c r="D153" s="1155"/>
      <c r="E153" s="1156"/>
      <c r="F153" s="1137"/>
      <c r="G153" s="1608" t="s">
        <v>15</v>
      </c>
      <c r="H153" s="1609"/>
      <c r="I153" s="1609"/>
      <c r="J153" s="1609"/>
      <c r="K153" s="1609"/>
      <c r="L153" s="1609"/>
      <c r="M153" s="1609"/>
      <c r="N153" s="1610"/>
      <c r="O153" s="1125"/>
    </row>
    <row r="154" spans="1:15" x14ac:dyDescent="0.2">
      <c r="A154" s="1157" t="s">
        <v>16</v>
      </c>
      <c r="B154" s="1158" t="s">
        <v>17</v>
      </c>
      <c r="C154" s="1159" t="s">
        <v>18</v>
      </c>
      <c r="D154" s="1611" t="s">
        <v>19</v>
      </c>
      <c r="E154" s="1612"/>
      <c r="F154" s="1158" t="s">
        <v>20</v>
      </c>
      <c r="G154" s="1608" t="s">
        <v>21</v>
      </c>
      <c r="H154" s="1610"/>
      <c r="I154" s="1608" t="s">
        <v>22</v>
      </c>
      <c r="J154" s="1610"/>
      <c r="K154" s="1608" t="s">
        <v>23</v>
      </c>
      <c r="L154" s="1610"/>
      <c r="M154" s="1608" t="s">
        <v>24</v>
      </c>
      <c r="N154" s="1610"/>
      <c r="O154" s="1125"/>
    </row>
    <row r="155" spans="1:15" x14ac:dyDescent="0.2">
      <c r="A155" s="1160"/>
      <c r="B155" s="1150"/>
      <c r="C155" s="1161"/>
      <c r="D155" s="1162"/>
      <c r="E155" s="1163"/>
      <c r="F155" s="1150"/>
      <c r="G155" s="1164" t="s">
        <v>25</v>
      </c>
      <c r="H155" s="1165" t="s">
        <v>26</v>
      </c>
      <c r="I155" s="1165" t="s">
        <v>25</v>
      </c>
      <c r="J155" s="1165" t="s">
        <v>27</v>
      </c>
      <c r="K155" s="1164" t="s">
        <v>25</v>
      </c>
      <c r="L155" s="1166" t="s">
        <v>27</v>
      </c>
      <c r="M155" s="1164" t="s">
        <v>25</v>
      </c>
      <c r="N155" s="1164" t="s">
        <v>26</v>
      </c>
      <c r="O155" s="1125"/>
    </row>
    <row r="156" spans="1:15" x14ac:dyDescent="0.2">
      <c r="A156" s="1165">
        <v>1</v>
      </c>
      <c r="B156" s="1167" t="s">
        <v>1426</v>
      </c>
      <c r="C156" s="1106">
        <v>10000</v>
      </c>
      <c r="D156" s="1168">
        <v>2</v>
      </c>
      <c r="E156" s="1165" t="s">
        <v>205</v>
      </c>
      <c r="F156" s="1108">
        <v>10000</v>
      </c>
      <c r="G156" s="1165"/>
      <c r="H156" s="1109"/>
      <c r="I156" s="1165">
        <v>1</v>
      </c>
      <c r="J156" s="1109">
        <v>5000</v>
      </c>
      <c r="K156" s="1165"/>
      <c r="L156" s="1109"/>
      <c r="M156" s="1165">
        <v>1</v>
      </c>
      <c r="N156" s="1109">
        <v>5000</v>
      </c>
      <c r="O156" s="1125"/>
    </row>
    <row r="157" spans="1:15" x14ac:dyDescent="0.2">
      <c r="A157" s="1165">
        <v>2</v>
      </c>
      <c r="B157" s="1167" t="s">
        <v>794</v>
      </c>
      <c r="C157" s="1106">
        <v>20000</v>
      </c>
      <c r="D157" s="1168">
        <v>7</v>
      </c>
      <c r="E157" s="1165" t="s">
        <v>1427</v>
      </c>
      <c r="F157" s="1108">
        <v>140000</v>
      </c>
      <c r="G157" s="1165"/>
      <c r="H157" s="1109"/>
      <c r="I157" s="1165">
        <v>2</v>
      </c>
      <c r="J157" s="1109">
        <v>40000</v>
      </c>
      <c r="K157" s="1165">
        <v>3</v>
      </c>
      <c r="L157" s="1109">
        <v>60000</v>
      </c>
      <c r="M157" s="1165">
        <v>2</v>
      </c>
      <c r="N157" s="1109">
        <v>40000</v>
      </c>
      <c r="O157" s="1125"/>
    </row>
    <row r="158" spans="1:15" x14ac:dyDescent="0.2">
      <c r="A158" s="1165">
        <v>3</v>
      </c>
      <c r="B158" s="1167" t="s">
        <v>1428</v>
      </c>
      <c r="C158" s="1106">
        <v>35000</v>
      </c>
      <c r="D158" s="1168">
        <v>4</v>
      </c>
      <c r="E158" s="1165" t="s">
        <v>1427</v>
      </c>
      <c r="F158" s="1108">
        <v>140000</v>
      </c>
      <c r="G158" s="1165">
        <v>1</v>
      </c>
      <c r="H158" s="1109">
        <v>35000</v>
      </c>
      <c r="I158" s="1165">
        <v>1</v>
      </c>
      <c r="J158" s="1109">
        <v>35000</v>
      </c>
      <c r="K158" s="1165">
        <v>1</v>
      </c>
      <c r="L158" s="1109">
        <v>35000</v>
      </c>
      <c r="M158" s="1165">
        <v>1</v>
      </c>
      <c r="N158" s="1109">
        <v>35000</v>
      </c>
      <c r="O158" s="1125"/>
    </row>
    <row r="159" spans="1:15" ht="21.75" x14ac:dyDescent="0.2">
      <c r="A159" s="1165">
        <v>4</v>
      </c>
      <c r="B159" s="1169" t="s">
        <v>1429</v>
      </c>
      <c r="C159" s="1111">
        <v>10000</v>
      </c>
      <c r="D159" s="1168">
        <v>1</v>
      </c>
      <c r="E159" s="1165" t="s">
        <v>198</v>
      </c>
      <c r="F159" s="1108">
        <v>10000</v>
      </c>
      <c r="G159" s="1165"/>
      <c r="H159" s="1109"/>
      <c r="I159" s="1165">
        <v>1</v>
      </c>
      <c r="J159" s="1109">
        <v>10000</v>
      </c>
      <c r="K159" s="1165"/>
      <c r="L159" s="1109"/>
      <c r="M159" s="1165"/>
      <c r="N159" s="1109"/>
      <c r="O159" s="1125"/>
    </row>
    <row r="160" spans="1:15" x14ac:dyDescent="0.2">
      <c r="A160" s="1165">
        <v>6</v>
      </c>
      <c r="B160" s="1167" t="s">
        <v>1430</v>
      </c>
      <c r="C160" s="1106">
        <v>100000</v>
      </c>
      <c r="D160" s="1168">
        <v>1</v>
      </c>
      <c r="E160" s="1165" t="s">
        <v>198</v>
      </c>
      <c r="F160" s="1108">
        <v>100000</v>
      </c>
      <c r="G160" s="1165"/>
      <c r="H160" s="1109"/>
      <c r="I160" s="1165">
        <v>1</v>
      </c>
      <c r="J160" s="1109">
        <v>100000</v>
      </c>
      <c r="K160" s="1165"/>
      <c r="L160" s="1109"/>
      <c r="M160" s="1165"/>
      <c r="N160" s="1109"/>
      <c r="O160" s="1125"/>
    </row>
    <row r="161" spans="1:15" x14ac:dyDescent="0.2">
      <c r="A161" s="1165">
        <v>7</v>
      </c>
      <c r="B161" s="1167" t="s">
        <v>793</v>
      </c>
      <c r="C161" s="1106">
        <v>20000</v>
      </c>
      <c r="D161" s="1168">
        <v>10</v>
      </c>
      <c r="E161" s="1165" t="s">
        <v>1427</v>
      </c>
      <c r="F161" s="1108">
        <v>200000</v>
      </c>
      <c r="G161" s="1165"/>
      <c r="H161" s="1109"/>
      <c r="I161" s="1165">
        <v>4</v>
      </c>
      <c r="J161" s="1109">
        <v>80000</v>
      </c>
      <c r="K161" s="1165">
        <v>3</v>
      </c>
      <c r="L161" s="1109">
        <v>60000</v>
      </c>
      <c r="M161" s="1165">
        <v>3</v>
      </c>
      <c r="N161" s="1109">
        <v>60000</v>
      </c>
      <c r="O161" s="1125"/>
    </row>
    <row r="162" spans="1:15" x14ac:dyDescent="0.2">
      <c r="A162" s="1165">
        <v>8</v>
      </c>
      <c r="B162" s="1167" t="s">
        <v>1431</v>
      </c>
      <c r="C162" s="1106">
        <v>15000</v>
      </c>
      <c r="D162" s="1168">
        <v>2</v>
      </c>
      <c r="E162" s="1165" t="s">
        <v>1427</v>
      </c>
      <c r="F162" s="1108">
        <v>30000</v>
      </c>
      <c r="G162" s="1165"/>
      <c r="H162" s="1109"/>
      <c r="I162" s="1165">
        <v>1</v>
      </c>
      <c r="J162" s="1109">
        <v>15000</v>
      </c>
      <c r="K162" s="1165">
        <v>1</v>
      </c>
      <c r="L162" s="1109">
        <v>15000</v>
      </c>
      <c r="M162" s="1165"/>
      <c r="N162" s="1109"/>
      <c r="O162" s="1125"/>
    </row>
    <row r="163" spans="1:15" x14ac:dyDescent="0.2">
      <c r="A163" s="1165">
        <v>9</v>
      </c>
      <c r="B163" s="1167" t="s">
        <v>796</v>
      </c>
      <c r="C163" s="1106">
        <v>15000</v>
      </c>
      <c r="D163" s="1168">
        <v>3</v>
      </c>
      <c r="E163" s="1165" t="s">
        <v>1427</v>
      </c>
      <c r="F163" s="1108">
        <v>45000</v>
      </c>
      <c r="G163" s="1165"/>
      <c r="H163" s="1109"/>
      <c r="I163" s="1165">
        <v>1</v>
      </c>
      <c r="J163" s="1109">
        <v>15000</v>
      </c>
      <c r="K163" s="1165">
        <v>1</v>
      </c>
      <c r="L163" s="1109">
        <v>15000</v>
      </c>
      <c r="M163" s="1165">
        <v>1</v>
      </c>
      <c r="N163" s="1109">
        <v>15000</v>
      </c>
      <c r="O163" s="1125"/>
    </row>
    <row r="164" spans="1:15" x14ac:dyDescent="0.2">
      <c r="A164" s="1165">
        <v>10</v>
      </c>
      <c r="B164" s="1167" t="s">
        <v>1432</v>
      </c>
      <c r="C164" s="1106">
        <v>20000</v>
      </c>
      <c r="D164" s="1168">
        <v>2</v>
      </c>
      <c r="E164" s="1165" t="s">
        <v>1427</v>
      </c>
      <c r="F164" s="1108">
        <v>40000</v>
      </c>
      <c r="G164" s="1165"/>
      <c r="H164" s="1109"/>
      <c r="I164" s="1165"/>
      <c r="J164" s="1109"/>
      <c r="K164" s="1165">
        <v>1</v>
      </c>
      <c r="L164" s="1109">
        <v>20000</v>
      </c>
      <c r="M164" s="1165">
        <v>1</v>
      </c>
      <c r="N164" s="1109">
        <v>20000</v>
      </c>
      <c r="O164" s="1125"/>
    </row>
    <row r="165" spans="1:15" x14ac:dyDescent="0.2">
      <c r="A165" s="1165">
        <v>11</v>
      </c>
      <c r="B165" s="1167" t="s">
        <v>1433</v>
      </c>
      <c r="C165" s="1106">
        <v>500</v>
      </c>
      <c r="D165" s="1168">
        <v>20</v>
      </c>
      <c r="E165" s="1165" t="s">
        <v>205</v>
      </c>
      <c r="F165" s="1108">
        <v>10000</v>
      </c>
      <c r="G165" s="1165"/>
      <c r="H165" s="1109"/>
      <c r="I165" s="1165">
        <v>20</v>
      </c>
      <c r="J165" s="1109">
        <v>10000</v>
      </c>
      <c r="K165" s="1165"/>
      <c r="L165" s="1109"/>
      <c r="M165" s="1165"/>
      <c r="N165" s="1109"/>
      <c r="O165" s="1125"/>
    </row>
    <row r="166" spans="1:15" x14ac:dyDescent="0.2">
      <c r="A166" s="1165">
        <v>12</v>
      </c>
      <c r="B166" s="1167" t="s">
        <v>1434</v>
      </c>
      <c r="C166" s="1106">
        <v>1500</v>
      </c>
      <c r="D166" s="1168">
        <v>5</v>
      </c>
      <c r="E166" s="1165" t="s">
        <v>205</v>
      </c>
      <c r="F166" s="1108">
        <v>7500</v>
      </c>
      <c r="G166" s="1165"/>
      <c r="H166" s="1109"/>
      <c r="I166" s="1165">
        <v>5</v>
      </c>
      <c r="J166" s="1109">
        <v>7500</v>
      </c>
      <c r="K166" s="1165"/>
      <c r="L166" s="1109"/>
      <c r="M166" s="1165"/>
      <c r="N166" s="1109"/>
      <c r="O166" s="1125"/>
    </row>
    <row r="167" spans="1:15" x14ac:dyDescent="0.2">
      <c r="A167" s="1165">
        <v>13</v>
      </c>
      <c r="B167" s="1167" t="s">
        <v>1435</v>
      </c>
      <c r="C167" s="1106">
        <v>25000</v>
      </c>
      <c r="D167" s="1168">
        <v>2</v>
      </c>
      <c r="E167" s="1165" t="s">
        <v>1427</v>
      </c>
      <c r="F167" s="1108">
        <v>50000</v>
      </c>
      <c r="G167" s="1165"/>
      <c r="H167" s="1109"/>
      <c r="I167" s="1165">
        <v>2</v>
      </c>
      <c r="J167" s="1109">
        <v>50000</v>
      </c>
      <c r="K167" s="1165"/>
      <c r="L167" s="1109"/>
      <c r="M167" s="1165"/>
      <c r="N167" s="1109"/>
      <c r="O167" s="1125"/>
    </row>
    <row r="168" spans="1:15" x14ac:dyDescent="0.2">
      <c r="A168" s="1165">
        <v>17</v>
      </c>
      <c r="B168" s="1167" t="s">
        <v>1436</v>
      </c>
      <c r="C168" s="1106">
        <v>4000</v>
      </c>
      <c r="D168" s="1168">
        <v>1</v>
      </c>
      <c r="E168" s="1165" t="s">
        <v>198</v>
      </c>
      <c r="F168" s="1108">
        <v>4000</v>
      </c>
      <c r="G168" s="1165">
        <v>1</v>
      </c>
      <c r="H168" s="1109">
        <v>4000</v>
      </c>
      <c r="I168" s="1165"/>
      <c r="J168" s="1109"/>
      <c r="K168" s="1165"/>
      <c r="L168" s="1109"/>
      <c r="M168" s="1165"/>
      <c r="N168" s="1109"/>
      <c r="O168" s="1125"/>
    </row>
    <row r="169" spans="1:15" x14ac:dyDescent="0.2">
      <c r="A169" s="1165">
        <v>19</v>
      </c>
      <c r="B169" s="1167" t="s">
        <v>1437</v>
      </c>
      <c r="C169" s="1106">
        <v>25000</v>
      </c>
      <c r="D169" s="1168">
        <v>3</v>
      </c>
      <c r="E169" s="1165" t="s">
        <v>1427</v>
      </c>
      <c r="F169" s="1108">
        <v>75000</v>
      </c>
      <c r="G169" s="1165"/>
      <c r="H169" s="1109"/>
      <c r="I169" s="1165">
        <v>1</v>
      </c>
      <c r="J169" s="1109">
        <v>25000</v>
      </c>
      <c r="K169" s="1165">
        <v>1</v>
      </c>
      <c r="L169" s="1109">
        <v>25000</v>
      </c>
      <c r="M169" s="1165">
        <v>1</v>
      </c>
      <c r="N169" s="1109">
        <v>25000</v>
      </c>
      <c r="O169" s="1125"/>
    </row>
    <row r="170" spans="1:15" x14ac:dyDescent="0.2">
      <c r="A170" s="1165">
        <v>21</v>
      </c>
      <c r="B170" s="1167" t="s">
        <v>1438</v>
      </c>
      <c r="C170" s="1106">
        <v>70</v>
      </c>
      <c r="D170" s="1168">
        <v>2</v>
      </c>
      <c r="E170" s="1165" t="s">
        <v>1427</v>
      </c>
      <c r="F170" s="1108">
        <v>140</v>
      </c>
      <c r="G170" s="1165"/>
      <c r="H170" s="1109"/>
      <c r="I170" s="1165">
        <v>2</v>
      </c>
      <c r="J170" s="1109">
        <v>140</v>
      </c>
      <c r="K170" s="1165"/>
      <c r="L170" s="1109"/>
      <c r="M170" s="1165"/>
      <c r="N170" s="1109"/>
      <c r="O170" s="1125"/>
    </row>
    <row r="171" spans="1:15" x14ac:dyDescent="0.2">
      <c r="A171" s="1165">
        <v>22</v>
      </c>
      <c r="B171" s="1167" t="s">
        <v>1439</v>
      </c>
      <c r="C171" s="1111">
        <v>100</v>
      </c>
      <c r="D171" s="1168">
        <v>4</v>
      </c>
      <c r="E171" s="1165" t="s">
        <v>1427</v>
      </c>
      <c r="F171" s="1108">
        <v>400</v>
      </c>
      <c r="G171" s="1165"/>
      <c r="H171" s="1109"/>
      <c r="I171" s="1165">
        <v>4</v>
      </c>
      <c r="J171" s="1109">
        <v>400</v>
      </c>
      <c r="K171" s="1165"/>
      <c r="L171" s="1109"/>
      <c r="M171" s="1165"/>
      <c r="N171" s="1109"/>
      <c r="O171" s="1125"/>
    </row>
    <row r="172" spans="1:15" x14ac:dyDescent="0.2">
      <c r="A172" s="1165">
        <v>24</v>
      </c>
      <c r="B172" s="1167" t="s">
        <v>1440</v>
      </c>
      <c r="C172" s="1111">
        <v>100</v>
      </c>
      <c r="D172" s="1168">
        <v>2</v>
      </c>
      <c r="E172" s="1165" t="s">
        <v>1427</v>
      </c>
      <c r="F172" s="1108">
        <v>200</v>
      </c>
      <c r="G172" s="1165"/>
      <c r="H172" s="1109"/>
      <c r="I172" s="1165">
        <v>2</v>
      </c>
      <c r="J172" s="1109">
        <v>200</v>
      </c>
      <c r="K172" s="1165"/>
      <c r="L172" s="1109"/>
      <c r="M172" s="1165"/>
      <c r="N172" s="1109"/>
      <c r="O172" s="1125"/>
    </row>
    <row r="173" spans="1:15" x14ac:dyDescent="0.2">
      <c r="A173" s="1165">
        <v>27</v>
      </c>
      <c r="B173" s="1167" t="s">
        <v>1441</v>
      </c>
      <c r="C173" s="1111">
        <v>500</v>
      </c>
      <c r="D173" s="1168">
        <v>4</v>
      </c>
      <c r="E173" s="1165" t="s">
        <v>1427</v>
      </c>
      <c r="F173" s="1108">
        <v>2000</v>
      </c>
      <c r="G173" s="1165">
        <v>4</v>
      </c>
      <c r="H173" s="1109">
        <v>2000</v>
      </c>
      <c r="I173" s="1165"/>
      <c r="J173" s="1109"/>
      <c r="K173" s="1165"/>
      <c r="L173" s="1109"/>
      <c r="M173" s="1165"/>
      <c r="N173" s="1109"/>
      <c r="O173" s="1125"/>
    </row>
    <row r="174" spans="1:15" x14ac:dyDescent="0.2">
      <c r="A174" s="1165">
        <v>29</v>
      </c>
      <c r="B174" s="1167" t="s">
        <v>1442</v>
      </c>
      <c r="C174" s="1111">
        <v>30</v>
      </c>
      <c r="D174" s="1168">
        <v>50</v>
      </c>
      <c r="E174" s="1165" t="s">
        <v>205</v>
      </c>
      <c r="F174" s="1108">
        <v>1500</v>
      </c>
      <c r="G174" s="1165">
        <v>10</v>
      </c>
      <c r="H174" s="1109">
        <v>300</v>
      </c>
      <c r="I174" s="1165">
        <v>15</v>
      </c>
      <c r="J174" s="1109">
        <v>450</v>
      </c>
      <c r="K174" s="1165">
        <v>15</v>
      </c>
      <c r="L174" s="1109">
        <v>450</v>
      </c>
      <c r="M174" s="1165">
        <v>10</v>
      </c>
      <c r="N174" s="1109">
        <v>300</v>
      </c>
      <c r="O174" s="1125"/>
    </row>
    <row r="175" spans="1:15" x14ac:dyDescent="0.2">
      <c r="A175" s="1165">
        <v>30</v>
      </c>
      <c r="B175" s="1167" t="s">
        <v>1443</v>
      </c>
      <c r="C175" s="1111">
        <v>40000</v>
      </c>
      <c r="D175" s="1168">
        <v>1</v>
      </c>
      <c r="E175" s="1165" t="s">
        <v>198</v>
      </c>
      <c r="F175" s="1108">
        <v>40000</v>
      </c>
      <c r="G175" s="1165">
        <v>1</v>
      </c>
      <c r="H175" s="1109">
        <v>40000</v>
      </c>
      <c r="I175" s="1165"/>
      <c r="J175" s="1109"/>
      <c r="K175" s="1165"/>
      <c r="L175" s="1109"/>
      <c r="M175" s="1165"/>
      <c r="N175" s="1109"/>
      <c r="O175" s="1125"/>
    </row>
    <row r="176" spans="1:15" x14ac:dyDescent="0.2">
      <c r="A176" s="1165">
        <v>31</v>
      </c>
      <c r="B176" s="1167" t="s">
        <v>1444</v>
      </c>
      <c r="C176" s="1111">
        <v>20000</v>
      </c>
      <c r="D176" s="1168">
        <v>2</v>
      </c>
      <c r="E176" s="1165" t="s">
        <v>1427</v>
      </c>
      <c r="F176" s="1108">
        <v>40000</v>
      </c>
      <c r="G176" s="1165"/>
      <c r="H176" s="1109"/>
      <c r="I176" s="1165">
        <v>1</v>
      </c>
      <c r="J176" s="1109">
        <v>20000</v>
      </c>
      <c r="K176" s="1165">
        <v>1</v>
      </c>
      <c r="L176" s="1109">
        <v>20000</v>
      </c>
      <c r="M176" s="1165"/>
      <c r="N176" s="1109">
        <v>40000</v>
      </c>
      <c r="O176" s="1125"/>
    </row>
    <row r="177" spans="1:15" x14ac:dyDescent="0.2">
      <c r="A177" s="1165">
        <v>32</v>
      </c>
      <c r="B177" s="1167" t="s">
        <v>1445</v>
      </c>
      <c r="C177" s="1111">
        <v>10000</v>
      </c>
      <c r="D177" s="1168">
        <v>1</v>
      </c>
      <c r="E177" s="1170" t="s">
        <v>198</v>
      </c>
      <c r="F177" s="1108">
        <v>10000</v>
      </c>
      <c r="G177" s="1165"/>
      <c r="H177" s="1109"/>
      <c r="I177" s="1165">
        <v>1</v>
      </c>
      <c r="J177" s="1109">
        <v>10000</v>
      </c>
      <c r="K177" s="1165"/>
      <c r="L177" s="1109"/>
      <c r="M177" s="1165"/>
      <c r="N177" s="1109"/>
      <c r="O177" s="1125"/>
    </row>
    <row r="178" spans="1:15" x14ac:dyDescent="0.2">
      <c r="A178" s="1165">
        <v>33</v>
      </c>
      <c r="B178" s="1167" t="s">
        <v>1446</v>
      </c>
      <c r="C178" s="1111">
        <v>10000</v>
      </c>
      <c r="D178" s="1168">
        <v>2</v>
      </c>
      <c r="E178" s="1170" t="s">
        <v>100</v>
      </c>
      <c r="F178" s="1108">
        <v>20000</v>
      </c>
      <c r="G178" s="1165"/>
      <c r="H178" s="1109"/>
      <c r="I178" s="1165">
        <v>1</v>
      </c>
      <c r="J178" s="1109">
        <v>10000</v>
      </c>
      <c r="K178" s="1165">
        <v>1</v>
      </c>
      <c r="L178" s="1109">
        <v>10000</v>
      </c>
      <c r="M178" s="1165"/>
      <c r="N178" s="1109"/>
      <c r="O178" s="1125"/>
    </row>
    <row r="179" spans="1:15" x14ac:dyDescent="0.2">
      <c r="A179" s="1165">
        <v>34</v>
      </c>
      <c r="B179" s="1167" t="s">
        <v>1447</v>
      </c>
      <c r="C179" s="1111">
        <v>15000</v>
      </c>
      <c r="D179" s="1168">
        <v>1</v>
      </c>
      <c r="E179" s="1170" t="s">
        <v>198</v>
      </c>
      <c r="F179" s="1108">
        <v>15000</v>
      </c>
      <c r="G179" s="1165"/>
      <c r="H179" s="1109"/>
      <c r="I179" s="1165">
        <v>1</v>
      </c>
      <c r="J179" s="1109">
        <v>15000</v>
      </c>
      <c r="K179" s="1165"/>
      <c r="L179" s="1109"/>
      <c r="M179" s="1165"/>
      <c r="N179" s="1109"/>
      <c r="O179" s="1125"/>
    </row>
    <row r="180" spans="1:15" x14ac:dyDescent="0.2">
      <c r="A180" s="1165">
        <v>35</v>
      </c>
      <c r="B180" s="1167" t="s">
        <v>1448</v>
      </c>
      <c r="C180" s="1111">
        <v>15000</v>
      </c>
      <c r="D180" s="1171">
        <v>1</v>
      </c>
      <c r="E180" s="1170" t="s">
        <v>198</v>
      </c>
      <c r="F180" s="1108">
        <v>15000</v>
      </c>
      <c r="G180" s="1165"/>
      <c r="H180" s="1109"/>
      <c r="I180" s="1165">
        <v>1</v>
      </c>
      <c r="J180" s="1109">
        <v>15000</v>
      </c>
      <c r="K180" s="1165"/>
      <c r="L180" s="1109"/>
      <c r="M180" s="1165"/>
      <c r="N180" s="1109"/>
      <c r="O180" s="1125"/>
    </row>
    <row r="181" spans="1:15" x14ac:dyDescent="0.2">
      <c r="A181" s="1165"/>
      <c r="B181" s="1167"/>
      <c r="C181" s="1111"/>
      <c r="D181" s="1171"/>
      <c r="E181" s="1170"/>
      <c r="F181" s="1108"/>
      <c r="G181" s="1165"/>
      <c r="H181" s="1109"/>
      <c r="I181" s="1165"/>
      <c r="J181" s="1109"/>
      <c r="K181" s="1165"/>
      <c r="L181" s="1109"/>
      <c r="M181" s="1165"/>
      <c r="N181" s="1109"/>
      <c r="O181" s="1125"/>
    </row>
    <row r="182" spans="1:15" x14ac:dyDescent="0.2">
      <c r="A182" s="1165" t="s">
        <v>66</v>
      </c>
      <c r="B182" s="1167"/>
      <c r="C182" s="1111"/>
      <c r="D182" s="1171"/>
      <c r="E182" s="1170"/>
      <c r="F182" s="1108">
        <f>SUM(F156:F180)</f>
        <v>1005740</v>
      </c>
      <c r="G182" s="1165"/>
      <c r="H182" s="1109">
        <f>SUM(H156:H177)</f>
        <v>81300</v>
      </c>
      <c r="I182" s="1165"/>
      <c r="J182" s="1109">
        <f>SUM(J156:J180)</f>
        <v>463690</v>
      </c>
      <c r="K182" s="1165"/>
      <c r="L182" s="1109">
        <f>SUM(L157:L177)</f>
        <v>250450</v>
      </c>
      <c r="M182" s="1165"/>
      <c r="N182" s="1109">
        <f>SUM(N157:N177)</f>
        <v>235300</v>
      </c>
      <c r="O182" s="1125"/>
    </row>
    <row r="183" spans="1:15" x14ac:dyDescent="0.2">
      <c r="A183" s="1137"/>
      <c r="B183" s="1138"/>
      <c r="C183" s="1139"/>
      <c r="D183" s="1140"/>
      <c r="E183" s="1141"/>
      <c r="F183" s="1135"/>
      <c r="G183" s="1135"/>
      <c r="H183" s="1138"/>
      <c r="I183" s="1138"/>
      <c r="J183" s="1138"/>
      <c r="K183" s="1138"/>
      <c r="L183" s="1138"/>
      <c r="M183" s="1138"/>
      <c r="N183" s="1145"/>
      <c r="O183" s="1125"/>
    </row>
    <row r="184" spans="1:15" x14ac:dyDescent="0.2">
      <c r="A184" s="1172"/>
      <c r="B184" s="1135" t="s">
        <v>67</v>
      </c>
      <c r="C184" s="1173"/>
      <c r="D184" s="1174"/>
      <c r="E184" s="1175"/>
      <c r="F184" s="1135"/>
      <c r="G184" s="1135"/>
      <c r="H184" s="1135"/>
      <c r="I184" s="1135"/>
      <c r="J184" s="1135"/>
      <c r="K184" s="1135"/>
      <c r="L184" s="1135"/>
      <c r="M184" s="1135"/>
      <c r="N184" s="1176"/>
      <c r="O184" s="1125"/>
    </row>
    <row r="185" spans="1:15" x14ac:dyDescent="0.2">
      <c r="A185" s="1172"/>
      <c r="B185" s="1135"/>
      <c r="C185" s="1173"/>
      <c r="D185" s="1174"/>
      <c r="E185" s="1175"/>
      <c r="F185" s="1135"/>
      <c r="G185" s="1135"/>
      <c r="H185" s="1135" t="s">
        <v>68</v>
      </c>
      <c r="I185" s="1135"/>
      <c r="J185" s="1613" t="s">
        <v>1449</v>
      </c>
      <c r="K185" s="1613"/>
      <c r="L185" s="1613"/>
      <c r="M185" s="1135"/>
      <c r="N185" s="1176"/>
      <c r="O185" s="1125"/>
    </row>
    <row r="186" spans="1:15" x14ac:dyDescent="0.2">
      <c r="A186" s="1172"/>
      <c r="B186" s="1135"/>
      <c r="C186" s="1173"/>
      <c r="D186" s="1174"/>
      <c r="E186" s="1175"/>
      <c r="F186" s="1135"/>
      <c r="G186" s="1135"/>
      <c r="H186" s="1135"/>
      <c r="I186" s="1135"/>
      <c r="J186" s="1614" t="s">
        <v>70</v>
      </c>
      <c r="K186" s="1614"/>
      <c r="L186" s="1614"/>
      <c r="M186" s="1135"/>
      <c r="N186" s="1176"/>
      <c r="O186" s="1125"/>
    </row>
    <row r="187" spans="1:15" x14ac:dyDescent="0.2">
      <c r="A187" s="1150"/>
      <c r="B187" s="1152"/>
      <c r="C187" s="1147"/>
      <c r="D187" s="1148"/>
      <c r="E187" s="1149"/>
      <c r="F187" s="1152"/>
      <c r="G187" s="1152"/>
      <c r="H187" s="1152"/>
      <c r="I187" s="1152"/>
      <c r="J187" s="1152"/>
      <c r="K187" s="1152"/>
      <c r="L187" s="1152"/>
      <c r="M187" s="1152"/>
      <c r="N187" s="1151"/>
      <c r="O187" s="1125"/>
    </row>
    <row r="190" spans="1:15" ht="12" thickBot="1" x14ac:dyDescent="0.25"/>
    <row r="191" spans="1:15" x14ac:dyDescent="0.2">
      <c r="A191" s="1177" t="s">
        <v>0</v>
      </c>
      <c r="B191" s="1177"/>
      <c r="C191" s="1178"/>
      <c r="D191" s="1177"/>
      <c r="E191" s="1177"/>
      <c r="F191" s="1177"/>
      <c r="G191" s="1177"/>
      <c r="H191" s="1177"/>
      <c r="I191" s="1177"/>
      <c r="J191" s="1177"/>
      <c r="K191" s="1179" t="s">
        <v>1</v>
      </c>
      <c r="L191" s="1180"/>
      <c r="M191" s="1180"/>
      <c r="N191" s="1181"/>
      <c r="O191" s="1182"/>
    </row>
    <row r="192" spans="1:15" x14ac:dyDescent="0.2">
      <c r="A192" s="1177"/>
      <c r="B192" s="1177"/>
      <c r="C192" s="1178"/>
      <c r="D192" s="1177"/>
      <c r="E192" s="1177"/>
      <c r="F192" s="1177"/>
      <c r="G192" s="1177"/>
      <c r="H192" s="1177"/>
      <c r="I192" s="1177"/>
      <c r="J192" s="1177"/>
      <c r="K192" s="1183" t="s">
        <v>2</v>
      </c>
      <c r="L192" s="1184"/>
      <c r="M192" s="1184"/>
      <c r="N192" s="1185"/>
      <c r="O192" s="1182"/>
    </row>
    <row r="193" spans="1:15" ht="12" thickBot="1" x14ac:dyDescent="0.25">
      <c r="A193" s="1177"/>
      <c r="B193" s="1177"/>
      <c r="C193" s="1178"/>
      <c r="D193" s="1177"/>
      <c r="E193" s="1177"/>
      <c r="F193" s="1177"/>
      <c r="G193" s="1177"/>
      <c r="H193" s="1177"/>
      <c r="I193" s="1177"/>
      <c r="J193" s="1177"/>
      <c r="K193" s="1186" t="s">
        <v>3</v>
      </c>
      <c r="L193" s="1187"/>
      <c r="M193" s="1187"/>
      <c r="N193" s="1188"/>
      <c r="O193" s="1182"/>
    </row>
    <row r="194" spans="1:15" x14ac:dyDescent="0.2">
      <c r="A194" s="1615" t="s">
        <v>4</v>
      </c>
      <c r="B194" s="1615"/>
      <c r="C194" s="1615"/>
      <c r="D194" s="1615"/>
      <c r="E194" s="1615"/>
      <c r="F194" s="1615"/>
      <c r="G194" s="1615"/>
      <c r="H194" s="1615"/>
      <c r="I194" s="1615"/>
      <c r="J194" s="1615"/>
      <c r="K194" s="1615"/>
      <c r="L194" s="1615"/>
      <c r="M194" s="1615"/>
      <c r="N194" s="1615"/>
      <c r="O194" s="1615"/>
    </row>
    <row r="195" spans="1:15" x14ac:dyDescent="0.2">
      <c r="A195" s="1616" t="s">
        <v>1517</v>
      </c>
      <c r="B195" s="1616"/>
      <c r="C195" s="1616"/>
      <c r="D195" s="1616"/>
      <c r="E195" s="1616"/>
      <c r="F195" s="1616"/>
      <c r="G195" s="1616"/>
      <c r="H195" s="1616"/>
      <c r="I195" s="1616"/>
      <c r="J195" s="1616"/>
      <c r="K195" s="1616"/>
      <c r="L195" s="1616"/>
      <c r="M195" s="1616"/>
      <c r="N195" s="1616"/>
      <c r="O195" s="1616"/>
    </row>
    <row r="196" spans="1:15" x14ac:dyDescent="0.2">
      <c r="A196" s="1177"/>
      <c r="B196" s="1177"/>
      <c r="C196" s="1189"/>
      <c r="D196" s="1190"/>
      <c r="E196" s="1191"/>
      <c r="F196" s="1192"/>
      <c r="G196" s="1177"/>
      <c r="H196" s="1177"/>
      <c r="I196" s="1177"/>
      <c r="J196" s="1177"/>
      <c r="K196" s="1177"/>
      <c r="L196" s="1177"/>
      <c r="M196" s="1177"/>
      <c r="N196" s="1177"/>
      <c r="O196" s="1182"/>
    </row>
    <row r="197" spans="1:15" x14ac:dyDescent="0.2">
      <c r="A197" s="1193" t="s">
        <v>1518</v>
      </c>
      <c r="B197" s="1193"/>
      <c r="C197" s="1189"/>
      <c r="D197" s="1190"/>
      <c r="E197" s="1191"/>
      <c r="F197" s="1177"/>
      <c r="G197" s="1177"/>
      <c r="H197" s="1177"/>
      <c r="I197" s="1177"/>
      <c r="J197" s="1177"/>
      <c r="K197" s="1177"/>
      <c r="L197" s="1177"/>
      <c r="M197" s="1177"/>
      <c r="N197" s="1177"/>
      <c r="O197" s="1182"/>
    </row>
    <row r="198" spans="1:15" x14ac:dyDescent="0.2">
      <c r="A198" s="1194" t="s">
        <v>7</v>
      </c>
      <c r="B198" s="1195"/>
      <c r="C198" s="1196"/>
      <c r="D198" s="1197"/>
      <c r="E198" s="1198"/>
      <c r="F198" s="1199" t="s">
        <v>8</v>
      </c>
      <c r="G198" s="1200"/>
      <c r="H198" s="1200"/>
      <c r="I198" s="1200"/>
      <c r="J198" s="1201"/>
      <c r="K198" s="1195" t="s">
        <v>273</v>
      </c>
      <c r="L198" s="1195"/>
      <c r="M198" s="1195"/>
      <c r="N198" s="1202"/>
      <c r="O198" s="1182"/>
    </row>
    <row r="199" spans="1:15" x14ac:dyDescent="0.2">
      <c r="A199" s="1203" t="s">
        <v>1051</v>
      </c>
      <c r="B199" s="1193" t="s">
        <v>1425</v>
      </c>
      <c r="C199" s="1204"/>
      <c r="D199" s="1205"/>
      <c r="E199" s="1206"/>
      <c r="F199" s="1207" t="s">
        <v>11</v>
      </c>
      <c r="G199" s="1207" t="s">
        <v>12</v>
      </c>
      <c r="H199" s="1208"/>
      <c r="I199" s="1199" t="s">
        <v>13</v>
      </c>
      <c r="J199" s="1201"/>
      <c r="K199" s="1209" t="s">
        <v>14</v>
      </c>
      <c r="L199" s="1209"/>
      <c r="M199" s="1209"/>
      <c r="N199" s="1208"/>
      <c r="O199" s="1182"/>
    </row>
    <row r="200" spans="1:15" x14ac:dyDescent="0.2">
      <c r="A200" s="1210"/>
      <c r="B200" s="1194"/>
      <c r="C200" s="1211"/>
      <c r="D200" s="1212"/>
      <c r="E200" s="1213"/>
      <c r="F200" s="1194"/>
      <c r="G200" s="1617" t="s">
        <v>15</v>
      </c>
      <c r="H200" s="1618"/>
      <c r="I200" s="1618"/>
      <c r="J200" s="1618"/>
      <c r="K200" s="1618"/>
      <c r="L200" s="1618"/>
      <c r="M200" s="1618"/>
      <c r="N200" s="1619"/>
      <c r="O200" s="1182"/>
    </row>
    <row r="201" spans="1:15" x14ac:dyDescent="0.2">
      <c r="A201" s="1214" t="s">
        <v>16</v>
      </c>
      <c r="B201" s="1215" t="s">
        <v>17</v>
      </c>
      <c r="C201" s="1216" t="s">
        <v>18</v>
      </c>
      <c r="D201" s="1620" t="s">
        <v>19</v>
      </c>
      <c r="E201" s="1621"/>
      <c r="F201" s="1215" t="s">
        <v>20</v>
      </c>
      <c r="G201" s="1617" t="s">
        <v>21</v>
      </c>
      <c r="H201" s="1619"/>
      <c r="I201" s="1617" t="s">
        <v>22</v>
      </c>
      <c r="J201" s="1619"/>
      <c r="K201" s="1617" t="s">
        <v>23</v>
      </c>
      <c r="L201" s="1619"/>
      <c r="M201" s="1617" t="s">
        <v>24</v>
      </c>
      <c r="N201" s="1619"/>
      <c r="O201" s="1182"/>
    </row>
    <row r="202" spans="1:15" x14ac:dyDescent="0.2">
      <c r="A202" s="1217"/>
      <c r="B202" s="1207"/>
      <c r="C202" s="1218"/>
      <c r="D202" s="1219"/>
      <c r="E202" s="1220"/>
      <c r="F202" s="1207"/>
      <c r="G202" s="1221" t="s">
        <v>25</v>
      </c>
      <c r="H202" s="1222" t="s">
        <v>26</v>
      </c>
      <c r="I202" s="1222" t="s">
        <v>25</v>
      </c>
      <c r="J202" s="1222" t="s">
        <v>27</v>
      </c>
      <c r="K202" s="1221" t="s">
        <v>25</v>
      </c>
      <c r="L202" s="1223" t="s">
        <v>27</v>
      </c>
      <c r="M202" s="1221" t="s">
        <v>25</v>
      </c>
      <c r="N202" s="1221" t="s">
        <v>26</v>
      </c>
      <c r="O202" s="1182"/>
    </row>
    <row r="203" spans="1:15" x14ac:dyDescent="0.2">
      <c r="A203" s="1222">
        <v>1</v>
      </c>
      <c r="B203" s="1224" t="s">
        <v>1519</v>
      </c>
      <c r="C203" s="1225">
        <v>5</v>
      </c>
      <c r="D203" s="1226">
        <v>6000</v>
      </c>
      <c r="E203" s="1222" t="s">
        <v>205</v>
      </c>
      <c r="F203" s="1227">
        <v>30000</v>
      </c>
      <c r="G203" s="1222"/>
      <c r="H203" s="1228"/>
      <c r="I203" s="1222">
        <v>2000</v>
      </c>
      <c r="J203" s="1228">
        <v>10000</v>
      </c>
      <c r="K203" s="1222">
        <v>2000</v>
      </c>
      <c r="L203" s="1228">
        <v>10000</v>
      </c>
      <c r="M203" s="1222">
        <v>2000</v>
      </c>
      <c r="N203" s="1228">
        <v>10000</v>
      </c>
      <c r="O203" s="1182"/>
    </row>
    <row r="204" spans="1:15" x14ac:dyDescent="0.2">
      <c r="A204" s="1222">
        <v>2</v>
      </c>
      <c r="B204" s="1224" t="s">
        <v>1520</v>
      </c>
      <c r="C204" s="1225">
        <v>45</v>
      </c>
      <c r="D204" s="1229">
        <v>1000</v>
      </c>
      <c r="E204" s="1222" t="s">
        <v>34</v>
      </c>
      <c r="F204" s="1227">
        <v>45000</v>
      </c>
      <c r="G204" s="1222">
        <v>250</v>
      </c>
      <c r="H204" s="1228">
        <v>11250</v>
      </c>
      <c r="I204" s="1222">
        <v>250</v>
      </c>
      <c r="J204" s="1228">
        <v>11250</v>
      </c>
      <c r="K204" s="1222">
        <v>250</v>
      </c>
      <c r="L204" s="1228">
        <v>11250</v>
      </c>
      <c r="M204" s="1222">
        <v>250</v>
      </c>
      <c r="N204" s="1228">
        <v>11250</v>
      </c>
      <c r="O204" s="1182"/>
    </row>
    <row r="205" spans="1:15" x14ac:dyDescent="0.2">
      <c r="A205" s="1222">
        <v>3</v>
      </c>
      <c r="B205" s="1224" t="s">
        <v>1521</v>
      </c>
      <c r="C205" s="1225">
        <v>43</v>
      </c>
      <c r="D205" s="1229">
        <v>1000</v>
      </c>
      <c r="E205" s="1222" t="s">
        <v>34</v>
      </c>
      <c r="F205" s="1227">
        <v>43000</v>
      </c>
      <c r="G205" s="1222">
        <v>250</v>
      </c>
      <c r="H205" s="1228">
        <v>10750</v>
      </c>
      <c r="I205" s="1222">
        <v>250</v>
      </c>
      <c r="J205" s="1228">
        <v>10750</v>
      </c>
      <c r="K205" s="1222">
        <v>250</v>
      </c>
      <c r="L205" s="1228">
        <v>10750</v>
      </c>
      <c r="M205" s="1222">
        <v>250</v>
      </c>
      <c r="N205" s="1228">
        <v>10750</v>
      </c>
      <c r="O205" s="1182"/>
    </row>
    <row r="206" spans="1:15" x14ac:dyDescent="0.2">
      <c r="A206" s="1222">
        <v>4</v>
      </c>
      <c r="B206" s="1224" t="s">
        <v>1522</v>
      </c>
      <c r="C206" s="1230">
        <v>450</v>
      </c>
      <c r="D206" s="1229">
        <v>8</v>
      </c>
      <c r="E206" s="1222" t="s">
        <v>42</v>
      </c>
      <c r="F206" s="1227">
        <v>3600</v>
      </c>
      <c r="G206" s="1222">
        <v>2</v>
      </c>
      <c r="H206" s="1228">
        <v>900</v>
      </c>
      <c r="I206" s="1222">
        <v>2</v>
      </c>
      <c r="J206" s="1228">
        <v>900</v>
      </c>
      <c r="K206" s="1222">
        <v>2</v>
      </c>
      <c r="L206" s="1228">
        <v>900</v>
      </c>
      <c r="M206" s="1222">
        <v>2</v>
      </c>
      <c r="N206" s="1228">
        <v>900</v>
      </c>
      <c r="O206" s="1182"/>
    </row>
    <row r="207" spans="1:15" x14ac:dyDescent="0.2">
      <c r="A207" s="1222">
        <v>5</v>
      </c>
      <c r="B207" s="1224" t="s">
        <v>1523</v>
      </c>
      <c r="C207" s="1230">
        <v>80</v>
      </c>
      <c r="D207" s="1229">
        <v>500</v>
      </c>
      <c r="E207" s="1222" t="s">
        <v>1524</v>
      </c>
      <c r="F207" s="1227">
        <v>40000</v>
      </c>
      <c r="G207" s="1222">
        <v>125</v>
      </c>
      <c r="H207" s="1228">
        <v>10000</v>
      </c>
      <c r="I207" s="1222">
        <v>125</v>
      </c>
      <c r="J207" s="1228">
        <v>10000</v>
      </c>
      <c r="K207" s="1222">
        <v>125</v>
      </c>
      <c r="L207" s="1228">
        <v>10000</v>
      </c>
      <c r="M207" s="1222">
        <v>125</v>
      </c>
      <c r="N207" s="1228">
        <v>10000</v>
      </c>
      <c r="O207" s="1182"/>
    </row>
    <row r="208" spans="1:15" x14ac:dyDescent="0.2">
      <c r="A208" s="1222">
        <v>6</v>
      </c>
      <c r="B208" s="1224" t="s">
        <v>1525</v>
      </c>
      <c r="C208" s="1225">
        <v>5</v>
      </c>
      <c r="D208" s="1229">
        <v>4000</v>
      </c>
      <c r="E208" s="1222" t="s">
        <v>1524</v>
      </c>
      <c r="F208" s="1227">
        <v>20000</v>
      </c>
      <c r="G208" s="1222">
        <v>1000</v>
      </c>
      <c r="H208" s="1228">
        <v>5000</v>
      </c>
      <c r="I208" s="1222">
        <v>1000</v>
      </c>
      <c r="J208" s="1228">
        <v>5000</v>
      </c>
      <c r="K208" s="1222">
        <v>1000</v>
      </c>
      <c r="L208" s="1228">
        <v>5000</v>
      </c>
      <c r="M208" s="1222">
        <v>1000</v>
      </c>
      <c r="N208" s="1228">
        <v>5000</v>
      </c>
      <c r="O208" s="1182"/>
    </row>
    <row r="209" spans="1:15" x14ac:dyDescent="0.2">
      <c r="A209" s="1222">
        <v>7</v>
      </c>
      <c r="B209" s="1224" t="s">
        <v>1526</v>
      </c>
      <c r="C209" s="1225">
        <v>75</v>
      </c>
      <c r="D209" s="1229">
        <v>1000</v>
      </c>
      <c r="E209" s="1222" t="s">
        <v>1527</v>
      </c>
      <c r="F209" s="1227">
        <v>75000</v>
      </c>
      <c r="G209" s="1222">
        <v>250</v>
      </c>
      <c r="H209" s="1228">
        <v>18750</v>
      </c>
      <c r="I209" s="1222">
        <v>250</v>
      </c>
      <c r="J209" s="1228">
        <v>18750</v>
      </c>
      <c r="K209" s="1222">
        <v>250</v>
      </c>
      <c r="L209" s="1228">
        <v>18750</v>
      </c>
      <c r="M209" s="1222">
        <v>250</v>
      </c>
      <c r="N209" s="1228">
        <v>18750</v>
      </c>
      <c r="O209" s="1182"/>
    </row>
    <row r="210" spans="1:15" x14ac:dyDescent="0.2">
      <c r="A210" s="1222">
        <v>8</v>
      </c>
      <c r="B210" s="1224" t="s">
        <v>1528</v>
      </c>
      <c r="C210" s="1225">
        <v>73</v>
      </c>
      <c r="D210" s="1229">
        <v>500</v>
      </c>
      <c r="E210" s="1222" t="s">
        <v>1527</v>
      </c>
      <c r="F210" s="1227">
        <v>36500</v>
      </c>
      <c r="G210" s="1222"/>
      <c r="H210" s="1228"/>
      <c r="I210" s="1222">
        <v>250</v>
      </c>
      <c r="J210" s="1228">
        <v>18250</v>
      </c>
      <c r="K210" s="1222">
        <v>250</v>
      </c>
      <c r="L210" s="1228">
        <v>18250</v>
      </c>
      <c r="M210" s="1222"/>
      <c r="N210" s="1228"/>
      <c r="O210" s="1182"/>
    </row>
    <row r="211" spans="1:15" x14ac:dyDescent="0.2">
      <c r="A211" s="1222">
        <v>9</v>
      </c>
      <c r="B211" s="1224" t="s">
        <v>1529</v>
      </c>
      <c r="C211" s="1225">
        <v>5</v>
      </c>
      <c r="D211" s="1229">
        <v>500</v>
      </c>
      <c r="E211" s="1222" t="s">
        <v>1524</v>
      </c>
      <c r="F211" s="1227">
        <v>2500</v>
      </c>
      <c r="G211" s="1222"/>
      <c r="H211" s="1228"/>
      <c r="I211" s="1222">
        <v>250</v>
      </c>
      <c r="J211" s="1228">
        <v>1250</v>
      </c>
      <c r="K211" s="1222">
        <v>250</v>
      </c>
      <c r="L211" s="1228">
        <v>1250</v>
      </c>
      <c r="M211" s="1222"/>
      <c r="N211" s="1228"/>
      <c r="O211" s="1182"/>
    </row>
    <row r="212" spans="1:15" x14ac:dyDescent="0.2">
      <c r="A212" s="1222">
        <v>10</v>
      </c>
      <c r="B212" s="1224" t="s">
        <v>1530</v>
      </c>
      <c r="C212" s="1225">
        <v>160</v>
      </c>
      <c r="D212" s="1229">
        <v>300</v>
      </c>
      <c r="E212" s="1222" t="s">
        <v>739</v>
      </c>
      <c r="F212" s="1227">
        <v>48000</v>
      </c>
      <c r="G212" s="1222"/>
      <c r="H212" s="1228"/>
      <c r="I212" s="1222">
        <v>100</v>
      </c>
      <c r="J212" s="1228">
        <v>16000</v>
      </c>
      <c r="K212" s="1222">
        <v>100</v>
      </c>
      <c r="L212" s="1228">
        <v>16000</v>
      </c>
      <c r="M212" s="1222">
        <v>100</v>
      </c>
      <c r="N212" s="1228">
        <v>16000</v>
      </c>
      <c r="O212" s="1182"/>
    </row>
    <row r="213" spans="1:15" x14ac:dyDescent="0.2">
      <c r="A213" s="1222">
        <v>11</v>
      </c>
      <c r="B213" s="1224" t="s">
        <v>1531</v>
      </c>
      <c r="C213" s="1225">
        <v>160</v>
      </c>
      <c r="D213" s="1229">
        <v>300</v>
      </c>
      <c r="E213" s="1222" t="s">
        <v>739</v>
      </c>
      <c r="F213" s="1227">
        <v>48000</v>
      </c>
      <c r="G213" s="1222"/>
      <c r="H213" s="1228"/>
      <c r="I213" s="1222">
        <v>100</v>
      </c>
      <c r="J213" s="1228">
        <v>16000</v>
      </c>
      <c r="K213" s="1222">
        <v>100</v>
      </c>
      <c r="L213" s="1228">
        <v>16000</v>
      </c>
      <c r="M213" s="1222">
        <v>100</v>
      </c>
      <c r="N213" s="1228">
        <v>16000</v>
      </c>
      <c r="O213" s="1182"/>
    </row>
    <row r="214" spans="1:15" x14ac:dyDescent="0.2">
      <c r="A214" s="1222">
        <v>12</v>
      </c>
      <c r="B214" s="1224" t="s">
        <v>1532</v>
      </c>
      <c r="C214" s="1225">
        <v>1160</v>
      </c>
      <c r="D214" s="1229">
        <v>8</v>
      </c>
      <c r="E214" s="1222" t="s">
        <v>42</v>
      </c>
      <c r="F214" s="1227">
        <v>9280</v>
      </c>
      <c r="G214" s="1222">
        <v>2</v>
      </c>
      <c r="H214" s="1228">
        <v>2320</v>
      </c>
      <c r="I214" s="1222">
        <v>2</v>
      </c>
      <c r="J214" s="1228">
        <v>2320</v>
      </c>
      <c r="K214" s="1222">
        <v>2</v>
      </c>
      <c r="L214" s="1228">
        <v>2320</v>
      </c>
      <c r="M214" s="1222">
        <v>2</v>
      </c>
      <c r="N214" s="1228">
        <v>2320</v>
      </c>
      <c r="O214" s="1182"/>
    </row>
    <row r="215" spans="1:15" x14ac:dyDescent="0.2">
      <c r="A215" s="1222">
        <v>13</v>
      </c>
      <c r="B215" s="1224" t="s">
        <v>1533</v>
      </c>
      <c r="C215" s="1225">
        <v>48</v>
      </c>
      <c r="D215" s="1229">
        <v>500</v>
      </c>
      <c r="E215" s="1222" t="s">
        <v>739</v>
      </c>
      <c r="F215" s="1227">
        <v>24000</v>
      </c>
      <c r="G215" s="1222"/>
      <c r="H215" s="1228"/>
      <c r="I215" s="1222">
        <v>250</v>
      </c>
      <c r="J215" s="1228">
        <v>12000</v>
      </c>
      <c r="K215" s="1222">
        <v>250</v>
      </c>
      <c r="L215" s="1228">
        <v>12000</v>
      </c>
      <c r="M215" s="1222"/>
      <c r="N215" s="1228"/>
      <c r="O215" s="1182"/>
    </row>
    <row r="216" spans="1:15" x14ac:dyDescent="0.2">
      <c r="A216" s="1222">
        <v>14</v>
      </c>
      <c r="B216" s="1224" t="s">
        <v>1534</v>
      </c>
      <c r="C216" s="1225">
        <v>1300</v>
      </c>
      <c r="D216" s="1229">
        <v>4</v>
      </c>
      <c r="E216" s="1222" t="s">
        <v>42</v>
      </c>
      <c r="F216" s="1227">
        <v>5200</v>
      </c>
      <c r="G216" s="1222">
        <v>1</v>
      </c>
      <c r="H216" s="1228">
        <v>1300</v>
      </c>
      <c r="I216" s="1222">
        <v>1</v>
      </c>
      <c r="J216" s="1228">
        <v>1300</v>
      </c>
      <c r="K216" s="1222">
        <v>1</v>
      </c>
      <c r="L216" s="1228">
        <v>1300</v>
      </c>
      <c r="M216" s="1222">
        <v>1</v>
      </c>
      <c r="N216" s="1228">
        <v>1300</v>
      </c>
      <c r="O216" s="1182"/>
    </row>
    <row r="217" spans="1:15" x14ac:dyDescent="0.2">
      <c r="A217" s="1222">
        <v>15</v>
      </c>
      <c r="B217" s="1224" t="s">
        <v>1535</v>
      </c>
      <c r="C217" s="1225">
        <v>9</v>
      </c>
      <c r="D217" s="1229">
        <v>4000</v>
      </c>
      <c r="E217" s="1222" t="s">
        <v>1536</v>
      </c>
      <c r="F217" s="1227">
        <v>36000</v>
      </c>
      <c r="G217" s="1222">
        <v>1000</v>
      </c>
      <c r="H217" s="1228">
        <v>9000</v>
      </c>
      <c r="I217" s="1222">
        <v>1000</v>
      </c>
      <c r="J217" s="1228">
        <v>9000</v>
      </c>
      <c r="K217" s="1222">
        <v>1000</v>
      </c>
      <c r="L217" s="1228">
        <v>9000</v>
      </c>
      <c r="M217" s="1222">
        <v>1000</v>
      </c>
      <c r="N217" s="1228">
        <v>9000</v>
      </c>
      <c r="O217" s="1182"/>
    </row>
    <row r="218" spans="1:15" x14ac:dyDescent="0.2">
      <c r="A218" s="1222">
        <v>16</v>
      </c>
      <c r="B218" s="1224" t="s">
        <v>1537</v>
      </c>
      <c r="C218" s="1225">
        <v>80</v>
      </c>
      <c r="D218" s="1229">
        <v>500</v>
      </c>
      <c r="E218" s="1222" t="s">
        <v>739</v>
      </c>
      <c r="F218" s="1227">
        <v>40000</v>
      </c>
      <c r="G218" s="1222"/>
      <c r="H218" s="1228"/>
      <c r="I218" s="1222">
        <v>250</v>
      </c>
      <c r="J218" s="1228">
        <v>20000</v>
      </c>
      <c r="K218" s="1222">
        <v>250</v>
      </c>
      <c r="L218" s="1228">
        <v>20000</v>
      </c>
      <c r="M218" s="1222"/>
      <c r="N218" s="1228"/>
      <c r="O218" s="1182"/>
    </row>
    <row r="219" spans="1:15" x14ac:dyDescent="0.2">
      <c r="A219" s="1222">
        <v>17</v>
      </c>
      <c r="B219" s="1224" t="s">
        <v>1538</v>
      </c>
      <c r="C219" s="1225">
        <v>74</v>
      </c>
      <c r="D219" s="1229">
        <v>500</v>
      </c>
      <c r="E219" s="1222" t="s">
        <v>739</v>
      </c>
      <c r="F219" s="1227">
        <v>37000</v>
      </c>
      <c r="G219" s="1222"/>
      <c r="H219" s="1228"/>
      <c r="I219" s="1222">
        <v>250</v>
      </c>
      <c r="J219" s="1228">
        <v>18500</v>
      </c>
      <c r="K219" s="1222">
        <v>250</v>
      </c>
      <c r="L219" s="1228">
        <v>18500</v>
      </c>
      <c r="M219" s="1222"/>
      <c r="N219" s="1228"/>
      <c r="O219" s="1182"/>
    </row>
    <row r="220" spans="1:15" x14ac:dyDescent="0.2">
      <c r="A220" s="1222">
        <v>18</v>
      </c>
      <c r="B220" s="1224" t="s">
        <v>1539</v>
      </c>
      <c r="C220" s="1225">
        <v>5000</v>
      </c>
      <c r="D220" s="1229">
        <v>4</v>
      </c>
      <c r="E220" s="1222" t="s">
        <v>42</v>
      </c>
      <c r="F220" s="1227">
        <v>20000</v>
      </c>
      <c r="G220" s="1222"/>
      <c r="H220" s="1228"/>
      <c r="I220" s="1222">
        <v>2</v>
      </c>
      <c r="J220" s="1228">
        <v>10000</v>
      </c>
      <c r="K220" s="1222">
        <v>1</v>
      </c>
      <c r="L220" s="1228">
        <v>5000</v>
      </c>
      <c r="M220" s="1222">
        <v>1</v>
      </c>
      <c r="N220" s="1228">
        <v>5000</v>
      </c>
      <c r="O220" s="1182"/>
    </row>
    <row r="221" spans="1:15" x14ac:dyDescent="0.2">
      <c r="A221" s="1222">
        <v>19</v>
      </c>
      <c r="B221" s="1224" t="s">
        <v>1540</v>
      </c>
      <c r="C221" s="1225">
        <v>79</v>
      </c>
      <c r="D221" s="1229">
        <v>300</v>
      </c>
      <c r="E221" s="1222" t="s">
        <v>739</v>
      </c>
      <c r="F221" s="1227">
        <v>23700</v>
      </c>
      <c r="G221" s="1222"/>
      <c r="H221" s="1228"/>
      <c r="I221" s="1222">
        <v>100</v>
      </c>
      <c r="J221" s="1228">
        <v>7900</v>
      </c>
      <c r="K221" s="1222">
        <v>100</v>
      </c>
      <c r="L221" s="1228">
        <v>7900</v>
      </c>
      <c r="M221" s="1222">
        <v>100</v>
      </c>
      <c r="N221" s="1228">
        <v>7900</v>
      </c>
      <c r="O221" s="1182"/>
    </row>
    <row r="222" spans="1:15" x14ac:dyDescent="0.2">
      <c r="A222" s="1222">
        <v>20</v>
      </c>
      <c r="B222" s="1224" t="s">
        <v>1541</v>
      </c>
      <c r="C222" s="1225">
        <v>80</v>
      </c>
      <c r="D222" s="1229">
        <v>300</v>
      </c>
      <c r="E222" s="1222" t="s">
        <v>739</v>
      </c>
      <c r="F222" s="1227">
        <v>24000</v>
      </c>
      <c r="G222" s="1222"/>
      <c r="H222" s="1228"/>
      <c r="I222" s="1222">
        <v>100</v>
      </c>
      <c r="J222" s="1228">
        <v>8000</v>
      </c>
      <c r="K222" s="1222">
        <v>100</v>
      </c>
      <c r="L222" s="1228">
        <v>8000</v>
      </c>
      <c r="M222" s="1222">
        <v>100</v>
      </c>
      <c r="N222" s="1228">
        <v>8000</v>
      </c>
      <c r="O222" s="1182"/>
    </row>
    <row r="223" spans="1:15" x14ac:dyDescent="0.2">
      <c r="A223" s="1222">
        <v>21</v>
      </c>
      <c r="B223" s="1224" t="s">
        <v>1542</v>
      </c>
      <c r="C223" s="1225">
        <v>5</v>
      </c>
      <c r="D223" s="1229">
        <v>4000</v>
      </c>
      <c r="E223" s="1222" t="s">
        <v>1543</v>
      </c>
      <c r="F223" s="1227">
        <v>20000</v>
      </c>
      <c r="G223" s="1222">
        <v>1000</v>
      </c>
      <c r="H223" s="1228">
        <v>5000</v>
      </c>
      <c r="I223" s="1222">
        <v>1000</v>
      </c>
      <c r="J223" s="1228">
        <v>5000</v>
      </c>
      <c r="K223" s="1222">
        <v>1000</v>
      </c>
      <c r="L223" s="1228">
        <v>5000</v>
      </c>
      <c r="M223" s="1222">
        <v>1000</v>
      </c>
      <c r="N223" s="1228">
        <v>5000</v>
      </c>
      <c r="O223" s="1182"/>
    </row>
    <row r="224" spans="1:15" x14ac:dyDescent="0.2">
      <c r="A224" s="1222">
        <v>22</v>
      </c>
      <c r="B224" s="1224" t="s">
        <v>1544</v>
      </c>
      <c r="C224" s="1230">
        <v>50</v>
      </c>
      <c r="D224" s="1229">
        <v>300</v>
      </c>
      <c r="E224" s="1222" t="s">
        <v>739</v>
      </c>
      <c r="F224" s="1227">
        <v>15000</v>
      </c>
      <c r="G224" s="1222"/>
      <c r="H224" s="1228"/>
      <c r="I224" s="1222">
        <v>100</v>
      </c>
      <c r="J224" s="1228">
        <v>5000</v>
      </c>
      <c r="K224" s="1222">
        <v>100</v>
      </c>
      <c r="L224" s="1228">
        <v>5000</v>
      </c>
      <c r="M224" s="1222">
        <v>100</v>
      </c>
      <c r="N224" s="1228">
        <v>5000</v>
      </c>
      <c r="O224" s="1182"/>
    </row>
    <row r="225" spans="1:15" x14ac:dyDescent="0.2">
      <c r="A225" s="1222">
        <v>23</v>
      </c>
      <c r="B225" s="1224" t="s">
        <v>1545</v>
      </c>
      <c r="C225" s="1230">
        <v>400</v>
      </c>
      <c r="D225" s="1229">
        <v>20</v>
      </c>
      <c r="E225" s="1222" t="s">
        <v>42</v>
      </c>
      <c r="F225" s="1227">
        <v>8000</v>
      </c>
      <c r="G225" s="1222">
        <v>5</v>
      </c>
      <c r="H225" s="1228">
        <v>2000</v>
      </c>
      <c r="I225" s="1222">
        <v>5</v>
      </c>
      <c r="J225" s="1228">
        <v>2000</v>
      </c>
      <c r="K225" s="1222">
        <v>5</v>
      </c>
      <c r="L225" s="1228">
        <v>2000</v>
      </c>
      <c r="M225" s="1222">
        <v>5</v>
      </c>
      <c r="N225" s="1228">
        <v>2000</v>
      </c>
      <c r="O225" s="1182"/>
    </row>
    <row r="226" spans="1:15" x14ac:dyDescent="0.2">
      <c r="A226" s="1222">
        <v>24</v>
      </c>
      <c r="B226" s="1224" t="s">
        <v>1546</v>
      </c>
      <c r="C226" s="1230">
        <v>80</v>
      </c>
      <c r="D226" s="1229">
        <v>300</v>
      </c>
      <c r="E226" s="1222" t="s">
        <v>739</v>
      </c>
      <c r="F226" s="1227">
        <v>24000</v>
      </c>
      <c r="G226" s="1222"/>
      <c r="H226" s="1228"/>
      <c r="I226" s="1222">
        <v>100</v>
      </c>
      <c r="J226" s="1228">
        <v>8000</v>
      </c>
      <c r="K226" s="1222">
        <v>100</v>
      </c>
      <c r="L226" s="1228">
        <v>8000</v>
      </c>
      <c r="M226" s="1222">
        <v>100</v>
      </c>
      <c r="N226" s="1228">
        <v>8000</v>
      </c>
      <c r="O226" s="1182"/>
    </row>
    <row r="227" spans="1:15" x14ac:dyDescent="0.2">
      <c r="A227" s="1222">
        <v>25</v>
      </c>
      <c r="B227" s="1224" t="s">
        <v>1547</v>
      </c>
      <c r="C227" s="1230">
        <v>60</v>
      </c>
      <c r="D227" s="1229">
        <v>300</v>
      </c>
      <c r="E227" s="1222" t="s">
        <v>739</v>
      </c>
      <c r="F227" s="1227">
        <v>18000</v>
      </c>
      <c r="G227" s="1222"/>
      <c r="H227" s="1228"/>
      <c r="I227" s="1222">
        <v>100</v>
      </c>
      <c r="J227" s="1228">
        <v>6000</v>
      </c>
      <c r="K227" s="1222">
        <v>100</v>
      </c>
      <c r="L227" s="1228">
        <v>6000</v>
      </c>
      <c r="M227" s="1222">
        <v>100</v>
      </c>
      <c r="N227" s="1228">
        <v>6000</v>
      </c>
      <c r="O227" s="1182"/>
    </row>
    <row r="228" spans="1:15" x14ac:dyDescent="0.2">
      <c r="A228" s="1222">
        <v>26</v>
      </c>
      <c r="B228" s="1224" t="s">
        <v>1548</v>
      </c>
      <c r="C228" s="1230">
        <v>350</v>
      </c>
      <c r="D228" s="1229">
        <v>8</v>
      </c>
      <c r="E228" s="1222" t="s">
        <v>42</v>
      </c>
      <c r="F228" s="1227">
        <v>2800</v>
      </c>
      <c r="G228" s="1222">
        <v>2</v>
      </c>
      <c r="H228" s="1228">
        <v>700</v>
      </c>
      <c r="I228" s="1222">
        <v>2</v>
      </c>
      <c r="J228" s="1228">
        <v>700</v>
      </c>
      <c r="K228" s="1222">
        <v>2</v>
      </c>
      <c r="L228" s="1228">
        <v>700</v>
      </c>
      <c r="M228" s="1222">
        <v>2</v>
      </c>
      <c r="N228" s="1228">
        <v>700</v>
      </c>
      <c r="O228" s="1182"/>
    </row>
    <row r="229" spans="1:15" x14ac:dyDescent="0.2">
      <c r="A229" s="1222">
        <v>27</v>
      </c>
      <c r="B229" s="1224" t="s">
        <v>1549</v>
      </c>
      <c r="C229" s="1230">
        <v>50</v>
      </c>
      <c r="D229" s="1229">
        <v>300</v>
      </c>
      <c r="E229" s="1222" t="s">
        <v>739</v>
      </c>
      <c r="F229" s="1227">
        <v>15000</v>
      </c>
      <c r="G229" s="1222"/>
      <c r="H229" s="1228"/>
      <c r="I229" s="1222">
        <v>150</v>
      </c>
      <c r="J229" s="1228">
        <v>7500</v>
      </c>
      <c r="K229" s="1222">
        <v>150</v>
      </c>
      <c r="L229" s="1228">
        <v>7500</v>
      </c>
      <c r="M229" s="1222"/>
      <c r="N229" s="1228"/>
      <c r="O229" s="1182"/>
    </row>
    <row r="230" spans="1:15" x14ac:dyDescent="0.2">
      <c r="A230" s="1222">
        <v>28</v>
      </c>
      <c r="B230" s="1224" t="s">
        <v>1550</v>
      </c>
      <c r="C230" s="1230">
        <v>1100</v>
      </c>
      <c r="D230" s="1229">
        <v>8</v>
      </c>
      <c r="E230" s="1222" t="s">
        <v>42</v>
      </c>
      <c r="F230" s="1227">
        <v>8800</v>
      </c>
      <c r="G230" s="1222">
        <v>2</v>
      </c>
      <c r="H230" s="1228">
        <v>2200</v>
      </c>
      <c r="I230" s="1222">
        <v>2</v>
      </c>
      <c r="J230" s="1228">
        <v>2200</v>
      </c>
      <c r="K230" s="1222">
        <v>2</v>
      </c>
      <c r="L230" s="1228">
        <v>2200</v>
      </c>
      <c r="M230" s="1222">
        <v>2</v>
      </c>
      <c r="N230" s="1228">
        <v>2200</v>
      </c>
      <c r="O230" s="1182"/>
    </row>
    <row r="231" spans="1:15" x14ac:dyDescent="0.2">
      <c r="A231" s="1222">
        <v>29</v>
      </c>
      <c r="B231" s="1224" t="s">
        <v>1551</v>
      </c>
      <c r="C231" s="1230">
        <v>75</v>
      </c>
      <c r="D231" s="1229">
        <v>300</v>
      </c>
      <c r="E231" s="1222" t="s">
        <v>739</v>
      </c>
      <c r="F231" s="1227">
        <v>22500</v>
      </c>
      <c r="G231" s="1222"/>
      <c r="H231" s="1228"/>
      <c r="I231" s="1222">
        <v>150</v>
      </c>
      <c r="J231" s="1228">
        <v>11250</v>
      </c>
      <c r="K231" s="1222">
        <v>150</v>
      </c>
      <c r="L231" s="1228">
        <v>11250</v>
      </c>
      <c r="M231" s="1222"/>
      <c r="N231" s="1228"/>
      <c r="O231" s="1182"/>
    </row>
    <row r="232" spans="1:15" x14ac:dyDescent="0.2">
      <c r="A232" s="1222">
        <v>30</v>
      </c>
      <c r="B232" s="1224" t="s">
        <v>1552</v>
      </c>
      <c r="C232" s="1230">
        <v>78</v>
      </c>
      <c r="D232" s="1229">
        <v>300</v>
      </c>
      <c r="E232" s="1222" t="s">
        <v>739</v>
      </c>
      <c r="F232" s="1227">
        <v>23400</v>
      </c>
      <c r="G232" s="1222"/>
      <c r="H232" s="1228"/>
      <c r="I232" s="1222">
        <v>150</v>
      </c>
      <c r="J232" s="1228">
        <v>11700</v>
      </c>
      <c r="K232" s="1222">
        <v>150</v>
      </c>
      <c r="L232" s="1228">
        <v>11700</v>
      </c>
      <c r="M232" s="1222"/>
      <c r="N232" s="1228"/>
      <c r="O232" s="1182"/>
    </row>
    <row r="233" spans="1:15" x14ac:dyDescent="0.2">
      <c r="A233" s="1222">
        <v>31</v>
      </c>
      <c r="B233" s="1224" t="s">
        <v>1553</v>
      </c>
      <c r="C233" s="1230">
        <v>45</v>
      </c>
      <c r="D233" s="1229">
        <v>400</v>
      </c>
      <c r="E233" s="1222" t="s">
        <v>1554</v>
      </c>
      <c r="F233" s="1227">
        <v>18000</v>
      </c>
      <c r="G233" s="1222">
        <v>100</v>
      </c>
      <c r="H233" s="1228">
        <v>4500</v>
      </c>
      <c r="I233" s="1222">
        <v>100</v>
      </c>
      <c r="J233" s="1228">
        <v>4500</v>
      </c>
      <c r="K233" s="1222">
        <v>100</v>
      </c>
      <c r="L233" s="1228">
        <v>4500</v>
      </c>
      <c r="M233" s="1222">
        <v>100</v>
      </c>
      <c r="N233" s="1228">
        <v>4500</v>
      </c>
      <c r="O233" s="1182"/>
    </row>
    <row r="234" spans="1:15" x14ac:dyDescent="0.2">
      <c r="A234" s="1222">
        <v>32</v>
      </c>
      <c r="B234" s="1224" t="s">
        <v>1555</v>
      </c>
      <c r="C234" s="1230">
        <v>120</v>
      </c>
      <c r="D234" s="1229">
        <v>300</v>
      </c>
      <c r="E234" s="1222" t="s">
        <v>1554</v>
      </c>
      <c r="F234" s="1227">
        <v>36000</v>
      </c>
      <c r="G234" s="1222"/>
      <c r="H234" s="1228"/>
      <c r="I234" s="1222">
        <v>100</v>
      </c>
      <c r="J234" s="1228">
        <v>12000</v>
      </c>
      <c r="K234" s="1222">
        <v>100</v>
      </c>
      <c r="L234" s="1228">
        <v>12000</v>
      </c>
      <c r="M234" s="1222">
        <v>100</v>
      </c>
      <c r="N234" s="1228">
        <v>12000</v>
      </c>
      <c r="O234" s="1182"/>
    </row>
    <row r="235" spans="1:15" x14ac:dyDescent="0.2">
      <c r="A235" s="1222">
        <v>33</v>
      </c>
      <c r="B235" s="1224" t="s">
        <v>1556</v>
      </c>
      <c r="C235" s="1230">
        <v>100</v>
      </c>
      <c r="D235" s="1229">
        <v>80</v>
      </c>
      <c r="E235" s="1222" t="s">
        <v>1557</v>
      </c>
      <c r="F235" s="1227">
        <v>8000</v>
      </c>
      <c r="G235" s="1222">
        <v>20</v>
      </c>
      <c r="H235" s="1228">
        <v>2000</v>
      </c>
      <c r="I235" s="1222">
        <v>20</v>
      </c>
      <c r="J235" s="1228">
        <v>2000</v>
      </c>
      <c r="K235" s="1222">
        <v>20</v>
      </c>
      <c r="L235" s="1228">
        <v>2000</v>
      </c>
      <c r="M235" s="1222">
        <v>20</v>
      </c>
      <c r="N235" s="1228">
        <v>2000</v>
      </c>
      <c r="O235" s="1182"/>
    </row>
    <row r="236" spans="1:15" x14ac:dyDescent="0.2">
      <c r="A236" s="1222">
        <v>34</v>
      </c>
      <c r="B236" s="1224" t="s">
        <v>1558</v>
      </c>
      <c r="C236" s="1230">
        <v>130</v>
      </c>
      <c r="D236" s="1229">
        <v>80</v>
      </c>
      <c r="E236" s="1222" t="s">
        <v>1557</v>
      </c>
      <c r="F236" s="1227">
        <v>10400</v>
      </c>
      <c r="G236" s="1222">
        <v>20</v>
      </c>
      <c r="H236" s="1228">
        <v>2600</v>
      </c>
      <c r="I236" s="1222">
        <v>20</v>
      </c>
      <c r="J236" s="1228">
        <v>2600</v>
      </c>
      <c r="K236" s="1222">
        <v>20</v>
      </c>
      <c r="L236" s="1228">
        <v>2600</v>
      </c>
      <c r="M236" s="1222">
        <v>20</v>
      </c>
      <c r="N236" s="1228">
        <v>2600</v>
      </c>
      <c r="O236" s="1182"/>
    </row>
    <row r="237" spans="1:15" ht="22.5" x14ac:dyDescent="0.2">
      <c r="A237" s="1222">
        <v>35</v>
      </c>
      <c r="B237" s="1231" t="s">
        <v>1559</v>
      </c>
      <c r="C237" s="1230">
        <v>59</v>
      </c>
      <c r="D237" s="1229">
        <v>500</v>
      </c>
      <c r="E237" s="1222" t="s">
        <v>739</v>
      </c>
      <c r="F237" s="1227">
        <v>29500</v>
      </c>
      <c r="G237" s="1222">
        <v>125</v>
      </c>
      <c r="H237" s="1228">
        <v>7375</v>
      </c>
      <c r="I237" s="1222">
        <v>125</v>
      </c>
      <c r="J237" s="1228">
        <v>7375</v>
      </c>
      <c r="K237" s="1222">
        <v>125</v>
      </c>
      <c r="L237" s="1228">
        <v>7375</v>
      </c>
      <c r="M237" s="1222">
        <v>125</v>
      </c>
      <c r="N237" s="1228">
        <v>7375</v>
      </c>
      <c r="O237" s="1182"/>
    </row>
    <row r="238" spans="1:15" x14ac:dyDescent="0.2">
      <c r="A238" s="1222">
        <v>36</v>
      </c>
      <c r="B238" s="1231" t="s">
        <v>1560</v>
      </c>
      <c r="C238" s="1230">
        <v>500</v>
      </c>
      <c r="D238" s="1229">
        <v>20</v>
      </c>
      <c r="E238" s="1222" t="s">
        <v>42</v>
      </c>
      <c r="F238" s="1227">
        <v>10000</v>
      </c>
      <c r="G238" s="1222">
        <v>5</v>
      </c>
      <c r="H238" s="1228">
        <v>2500</v>
      </c>
      <c r="I238" s="1222">
        <v>5</v>
      </c>
      <c r="J238" s="1228">
        <v>2500</v>
      </c>
      <c r="K238" s="1222">
        <v>5</v>
      </c>
      <c r="L238" s="1228">
        <v>2500</v>
      </c>
      <c r="M238" s="1222">
        <v>5</v>
      </c>
      <c r="N238" s="1228">
        <v>2500</v>
      </c>
      <c r="O238" s="1182"/>
    </row>
    <row r="239" spans="1:15" x14ac:dyDescent="0.2">
      <c r="A239" s="1222">
        <v>37</v>
      </c>
      <c r="B239" s="1224" t="s">
        <v>1561</v>
      </c>
      <c r="C239" s="1230">
        <v>1000</v>
      </c>
      <c r="D239" s="1229">
        <v>20</v>
      </c>
      <c r="E239" s="1222" t="s">
        <v>42</v>
      </c>
      <c r="F239" s="1227">
        <v>20000</v>
      </c>
      <c r="G239" s="1222">
        <v>5</v>
      </c>
      <c r="H239" s="1228">
        <v>5000</v>
      </c>
      <c r="I239" s="1222">
        <v>5</v>
      </c>
      <c r="J239" s="1228">
        <v>5000</v>
      </c>
      <c r="K239" s="1222">
        <v>5</v>
      </c>
      <c r="L239" s="1228">
        <v>5000</v>
      </c>
      <c r="M239" s="1222">
        <v>5</v>
      </c>
      <c r="N239" s="1228">
        <v>5000</v>
      </c>
      <c r="O239" s="1182"/>
    </row>
    <row r="240" spans="1:15" x14ac:dyDescent="0.2">
      <c r="A240" s="1222">
        <v>38</v>
      </c>
      <c r="B240" s="1224" t="s">
        <v>1562</v>
      </c>
      <c r="C240" s="1230">
        <v>18</v>
      </c>
      <c r="D240" s="1229">
        <v>500</v>
      </c>
      <c r="E240" s="1222" t="s">
        <v>1524</v>
      </c>
      <c r="F240" s="1227">
        <v>9000</v>
      </c>
      <c r="G240" s="1222"/>
      <c r="H240" s="1228"/>
      <c r="I240" s="1222">
        <v>250</v>
      </c>
      <c r="J240" s="1228">
        <v>4500</v>
      </c>
      <c r="K240" s="1222">
        <v>250</v>
      </c>
      <c r="L240" s="1228">
        <v>4500</v>
      </c>
      <c r="M240" s="1222">
        <v>200</v>
      </c>
      <c r="N240" s="1228">
        <v>3600</v>
      </c>
      <c r="O240" s="1182"/>
    </row>
    <row r="241" spans="1:15" x14ac:dyDescent="0.2">
      <c r="A241" s="1222">
        <v>39</v>
      </c>
      <c r="B241" s="1224" t="s">
        <v>1563</v>
      </c>
      <c r="C241" s="1230">
        <v>18</v>
      </c>
      <c r="D241" s="1229">
        <v>500</v>
      </c>
      <c r="E241" s="1222" t="s">
        <v>1524</v>
      </c>
      <c r="F241" s="1227">
        <v>9000</v>
      </c>
      <c r="G241" s="1222"/>
      <c r="H241" s="1228"/>
      <c r="I241" s="1222">
        <v>250</v>
      </c>
      <c r="J241" s="1228">
        <v>4500</v>
      </c>
      <c r="K241" s="1222">
        <v>250</v>
      </c>
      <c r="L241" s="1228">
        <v>4500</v>
      </c>
      <c r="M241" s="1222">
        <v>200</v>
      </c>
      <c r="N241" s="1228">
        <v>3600</v>
      </c>
      <c r="O241" s="1182"/>
    </row>
    <row r="242" spans="1:15" x14ac:dyDescent="0.2">
      <c r="A242" s="1222">
        <v>40</v>
      </c>
      <c r="B242" s="1224" t="s">
        <v>1564</v>
      </c>
      <c r="C242" s="1230">
        <v>115</v>
      </c>
      <c r="D242" s="1229">
        <v>300</v>
      </c>
      <c r="E242" s="1222" t="s">
        <v>1554</v>
      </c>
      <c r="F242" s="1227">
        <v>34500</v>
      </c>
      <c r="G242" s="1222"/>
      <c r="H242" s="1228"/>
      <c r="I242" s="1222">
        <v>100</v>
      </c>
      <c r="J242" s="1228">
        <v>11500</v>
      </c>
      <c r="K242" s="1222">
        <v>100</v>
      </c>
      <c r="L242" s="1228">
        <v>11500</v>
      </c>
      <c r="M242" s="1222">
        <v>100</v>
      </c>
      <c r="N242" s="1228">
        <v>11500</v>
      </c>
      <c r="O242" s="1182"/>
    </row>
    <row r="243" spans="1:15" x14ac:dyDescent="0.2">
      <c r="A243" s="1222">
        <v>41</v>
      </c>
      <c r="B243" s="1224" t="s">
        <v>1565</v>
      </c>
      <c r="C243" s="1230">
        <v>5</v>
      </c>
      <c r="D243" s="1229">
        <v>4000</v>
      </c>
      <c r="E243" s="1222" t="s">
        <v>1524</v>
      </c>
      <c r="F243" s="1227">
        <v>20000</v>
      </c>
      <c r="G243" s="1222">
        <v>1000</v>
      </c>
      <c r="H243" s="1228">
        <v>5000</v>
      </c>
      <c r="I243" s="1222">
        <v>1000</v>
      </c>
      <c r="J243" s="1228">
        <v>5000</v>
      </c>
      <c r="K243" s="1222">
        <v>1000</v>
      </c>
      <c r="L243" s="1228">
        <v>5000</v>
      </c>
      <c r="M243" s="1222">
        <v>1000</v>
      </c>
      <c r="N243" s="1228">
        <v>5000</v>
      </c>
      <c r="O243" s="1182"/>
    </row>
    <row r="244" spans="1:15" ht="22.5" x14ac:dyDescent="0.2">
      <c r="A244" s="1222">
        <v>42</v>
      </c>
      <c r="B244" s="1231" t="s">
        <v>1566</v>
      </c>
      <c r="C244" s="1230">
        <v>1100</v>
      </c>
      <c r="D244" s="1229">
        <v>20</v>
      </c>
      <c r="E244" s="1222"/>
      <c r="F244" s="1227">
        <v>22000</v>
      </c>
      <c r="G244" s="1222"/>
      <c r="H244" s="1228"/>
      <c r="I244" s="1222"/>
      <c r="J244" s="1228"/>
      <c r="K244" s="1222"/>
      <c r="L244" s="1228"/>
      <c r="M244" s="1222"/>
      <c r="N244" s="1228"/>
      <c r="O244" s="1182"/>
    </row>
    <row r="245" spans="1:15" x14ac:dyDescent="0.2">
      <c r="A245" s="1222">
        <v>43</v>
      </c>
      <c r="B245" s="1224" t="s">
        <v>1567</v>
      </c>
      <c r="C245" s="1230">
        <v>480</v>
      </c>
      <c r="D245" s="1229">
        <v>100</v>
      </c>
      <c r="E245" s="1222" t="s">
        <v>42</v>
      </c>
      <c r="F245" s="1227">
        <v>48000</v>
      </c>
      <c r="G245" s="1222"/>
      <c r="H245" s="1228"/>
      <c r="I245" s="1222"/>
      <c r="J245" s="1228"/>
      <c r="K245" s="1222"/>
      <c r="L245" s="1228"/>
      <c r="M245" s="1222"/>
      <c r="N245" s="1228"/>
      <c r="O245" s="1182"/>
    </row>
    <row r="246" spans="1:15" x14ac:dyDescent="0.2">
      <c r="A246" s="1222">
        <v>44</v>
      </c>
      <c r="B246" s="1224" t="s">
        <v>1568</v>
      </c>
      <c r="C246" s="1230">
        <v>68</v>
      </c>
      <c r="D246" s="1229">
        <v>300</v>
      </c>
      <c r="E246" s="1222" t="s">
        <v>739</v>
      </c>
      <c r="F246" s="1227">
        <v>20400</v>
      </c>
      <c r="G246" s="1222"/>
      <c r="H246" s="1228"/>
      <c r="I246" s="1222"/>
      <c r="J246" s="1228"/>
      <c r="K246" s="1222"/>
      <c r="L246" s="1228"/>
      <c r="M246" s="1222"/>
      <c r="N246" s="1228"/>
      <c r="O246" s="1182"/>
    </row>
    <row r="247" spans="1:15" x14ac:dyDescent="0.2">
      <c r="A247" s="1222">
        <v>45</v>
      </c>
      <c r="B247" s="1224" t="s">
        <v>1569</v>
      </c>
      <c r="C247" s="1230">
        <v>64</v>
      </c>
      <c r="D247" s="1229">
        <v>300</v>
      </c>
      <c r="E247" s="1222" t="s">
        <v>739</v>
      </c>
      <c r="F247" s="1227">
        <v>19200</v>
      </c>
      <c r="G247" s="1222"/>
      <c r="H247" s="1228"/>
      <c r="I247" s="1222"/>
      <c r="J247" s="1228"/>
      <c r="K247" s="1222"/>
      <c r="L247" s="1228"/>
      <c r="M247" s="1222"/>
      <c r="N247" s="1228"/>
      <c r="O247" s="1182"/>
    </row>
    <row r="248" spans="1:15" x14ac:dyDescent="0.2">
      <c r="A248" s="1222">
        <v>46</v>
      </c>
      <c r="B248" s="1224" t="s">
        <v>1570</v>
      </c>
      <c r="C248" s="1230">
        <v>400</v>
      </c>
      <c r="D248" s="1229">
        <v>100</v>
      </c>
      <c r="E248" s="1222" t="s">
        <v>42</v>
      </c>
      <c r="F248" s="1227">
        <v>40000</v>
      </c>
      <c r="G248" s="1222"/>
      <c r="H248" s="1228"/>
      <c r="I248" s="1222"/>
      <c r="J248" s="1228"/>
      <c r="K248" s="1222"/>
      <c r="L248" s="1228"/>
      <c r="M248" s="1222"/>
      <c r="N248" s="1228"/>
      <c r="O248" s="1182"/>
    </row>
    <row r="249" spans="1:15" x14ac:dyDescent="0.2">
      <c r="A249" s="1222">
        <v>47</v>
      </c>
      <c r="B249" s="1224" t="s">
        <v>1571</v>
      </c>
      <c r="C249" s="1230">
        <v>70</v>
      </c>
      <c r="D249" s="1229">
        <v>300</v>
      </c>
      <c r="E249" s="1222" t="s">
        <v>739</v>
      </c>
      <c r="F249" s="1227">
        <v>21000</v>
      </c>
      <c r="G249" s="1222"/>
      <c r="H249" s="1228"/>
      <c r="I249" s="1222"/>
      <c r="J249" s="1228"/>
      <c r="K249" s="1222"/>
      <c r="L249" s="1228"/>
      <c r="M249" s="1222"/>
      <c r="N249" s="1228"/>
      <c r="O249" s="1182"/>
    </row>
    <row r="250" spans="1:15" x14ac:dyDescent="0.2">
      <c r="A250" s="1222">
        <v>48</v>
      </c>
      <c r="B250" s="1224" t="s">
        <v>1572</v>
      </c>
      <c r="C250" s="1230">
        <v>49</v>
      </c>
      <c r="D250" s="1229">
        <v>300</v>
      </c>
      <c r="E250" s="1222" t="s">
        <v>739</v>
      </c>
      <c r="F250" s="1227">
        <v>14700</v>
      </c>
      <c r="G250" s="1222"/>
      <c r="H250" s="1228"/>
      <c r="I250" s="1222"/>
      <c r="J250" s="1228"/>
      <c r="K250" s="1222"/>
      <c r="L250" s="1228"/>
      <c r="M250" s="1222"/>
      <c r="N250" s="1228"/>
      <c r="O250" s="1182"/>
    </row>
    <row r="251" spans="1:15" x14ac:dyDescent="0.2">
      <c r="A251" s="1222">
        <v>49</v>
      </c>
      <c r="B251" s="1224" t="s">
        <v>1573</v>
      </c>
      <c r="C251" s="1230">
        <v>1400</v>
      </c>
      <c r="D251" s="1229">
        <v>4</v>
      </c>
      <c r="E251" s="1222" t="s">
        <v>205</v>
      </c>
      <c r="F251" s="1227">
        <v>5600</v>
      </c>
      <c r="G251" s="1222"/>
      <c r="H251" s="1228"/>
      <c r="I251" s="1222"/>
      <c r="J251" s="1228"/>
      <c r="K251" s="1222"/>
      <c r="L251" s="1228"/>
      <c r="M251" s="1222"/>
      <c r="N251" s="1228"/>
      <c r="O251" s="1182"/>
    </row>
    <row r="252" spans="1:15" x14ac:dyDescent="0.2">
      <c r="A252" s="1222">
        <v>50</v>
      </c>
      <c r="B252" s="1224" t="s">
        <v>1574</v>
      </c>
      <c r="C252" s="1230">
        <v>1000</v>
      </c>
      <c r="D252" s="1229">
        <v>4</v>
      </c>
      <c r="E252" s="1222" t="s">
        <v>205</v>
      </c>
      <c r="F252" s="1227">
        <v>4000</v>
      </c>
      <c r="G252" s="1222"/>
      <c r="H252" s="1228"/>
      <c r="I252" s="1222"/>
      <c r="J252" s="1228"/>
      <c r="K252" s="1222"/>
      <c r="L252" s="1228"/>
      <c r="M252" s="1222"/>
      <c r="N252" s="1228"/>
      <c r="O252" s="1182"/>
    </row>
    <row r="253" spans="1:15" x14ac:dyDescent="0.2">
      <c r="A253" s="1222">
        <v>51</v>
      </c>
      <c r="B253" s="1224" t="s">
        <v>1575</v>
      </c>
      <c r="C253" s="1230">
        <v>350</v>
      </c>
      <c r="D253" s="1229">
        <v>8</v>
      </c>
      <c r="E253" s="1222" t="s">
        <v>205</v>
      </c>
      <c r="F253" s="1227">
        <v>2800</v>
      </c>
      <c r="G253" s="1222"/>
      <c r="H253" s="1228"/>
      <c r="I253" s="1222"/>
      <c r="J253" s="1228"/>
      <c r="K253" s="1222"/>
      <c r="L253" s="1228"/>
      <c r="M253" s="1222"/>
      <c r="N253" s="1228"/>
      <c r="O253" s="1182"/>
    </row>
    <row r="254" spans="1:15" ht="22.5" x14ac:dyDescent="0.2">
      <c r="A254" s="1222">
        <v>52</v>
      </c>
      <c r="B254" s="1231" t="s">
        <v>1576</v>
      </c>
      <c r="C254" s="1230">
        <v>500</v>
      </c>
      <c r="D254" s="1229">
        <v>8</v>
      </c>
      <c r="E254" s="1222" t="s">
        <v>205</v>
      </c>
      <c r="F254" s="1227">
        <v>4000</v>
      </c>
      <c r="G254" s="1222"/>
      <c r="H254" s="1228"/>
      <c r="I254" s="1222"/>
      <c r="J254" s="1228"/>
      <c r="K254" s="1222"/>
      <c r="L254" s="1228"/>
      <c r="M254" s="1222"/>
      <c r="N254" s="1228"/>
      <c r="O254" s="1182"/>
    </row>
    <row r="255" spans="1:15" x14ac:dyDescent="0.2">
      <c r="A255" s="1222">
        <v>53</v>
      </c>
      <c r="B255" s="1231" t="s">
        <v>1577</v>
      </c>
      <c r="C255" s="1230">
        <v>800</v>
      </c>
      <c r="D255" s="1229">
        <v>8</v>
      </c>
      <c r="E255" s="1222" t="s">
        <v>205</v>
      </c>
      <c r="F255" s="1227">
        <v>6400</v>
      </c>
      <c r="G255" s="1222"/>
      <c r="H255" s="1228"/>
      <c r="I255" s="1222"/>
      <c r="J255" s="1228"/>
      <c r="K255" s="1222"/>
      <c r="L255" s="1228"/>
      <c r="M255" s="1222"/>
      <c r="N255" s="1228"/>
      <c r="O255" s="1182"/>
    </row>
    <row r="256" spans="1:15" x14ac:dyDescent="0.2">
      <c r="A256" s="1222">
        <v>54</v>
      </c>
      <c r="B256" s="1224" t="s">
        <v>1578</v>
      </c>
      <c r="C256" s="1230">
        <v>1200</v>
      </c>
      <c r="D256" s="1229">
        <v>8</v>
      </c>
      <c r="E256" s="1222" t="s">
        <v>205</v>
      </c>
      <c r="F256" s="1227">
        <v>9600</v>
      </c>
      <c r="G256" s="1222"/>
      <c r="H256" s="1228"/>
      <c r="I256" s="1222"/>
      <c r="J256" s="1228"/>
      <c r="K256" s="1222"/>
      <c r="L256" s="1228"/>
      <c r="M256" s="1222"/>
      <c r="N256" s="1228"/>
      <c r="O256" s="1182"/>
    </row>
    <row r="257" spans="1:15" x14ac:dyDescent="0.2">
      <c r="A257" s="1222">
        <v>55</v>
      </c>
      <c r="B257" s="1224" t="s">
        <v>1579</v>
      </c>
      <c r="C257" s="1230">
        <v>1000</v>
      </c>
      <c r="D257" s="1229">
        <v>8</v>
      </c>
      <c r="E257" s="1222" t="s">
        <v>205</v>
      </c>
      <c r="F257" s="1227">
        <v>8000</v>
      </c>
      <c r="G257" s="1222"/>
      <c r="H257" s="1228"/>
      <c r="I257" s="1222"/>
      <c r="J257" s="1228"/>
      <c r="K257" s="1222"/>
      <c r="L257" s="1228"/>
      <c r="M257" s="1222"/>
      <c r="N257" s="1228"/>
      <c r="O257" s="1182"/>
    </row>
    <row r="258" spans="1:15" x14ac:dyDescent="0.2">
      <c r="A258" s="1222">
        <v>56</v>
      </c>
      <c r="B258" s="1224" t="s">
        <v>1580</v>
      </c>
      <c r="C258" s="1230">
        <v>1000</v>
      </c>
      <c r="D258" s="1229">
        <v>8</v>
      </c>
      <c r="E258" s="1222" t="s">
        <v>205</v>
      </c>
      <c r="F258" s="1227">
        <v>8000</v>
      </c>
      <c r="G258" s="1222"/>
      <c r="H258" s="1228"/>
      <c r="I258" s="1222"/>
      <c r="J258" s="1228"/>
      <c r="K258" s="1222"/>
      <c r="L258" s="1228"/>
      <c r="M258" s="1222"/>
      <c r="N258" s="1228"/>
      <c r="O258" s="1182"/>
    </row>
    <row r="259" spans="1:15" x14ac:dyDescent="0.2">
      <c r="A259" s="1222">
        <v>57</v>
      </c>
      <c r="B259" s="1224" t="s">
        <v>1581</v>
      </c>
      <c r="C259" s="1230">
        <v>1200</v>
      </c>
      <c r="D259" s="1229">
        <v>8</v>
      </c>
      <c r="E259" s="1222" t="s">
        <v>205</v>
      </c>
      <c r="F259" s="1227">
        <v>9600</v>
      </c>
      <c r="G259" s="1222"/>
      <c r="H259" s="1228"/>
      <c r="I259" s="1222"/>
      <c r="J259" s="1228"/>
      <c r="K259" s="1222"/>
      <c r="L259" s="1228"/>
      <c r="M259" s="1222"/>
      <c r="N259" s="1228"/>
      <c r="O259" s="1182"/>
    </row>
    <row r="260" spans="1:15" x14ac:dyDescent="0.2">
      <c r="A260" s="1222">
        <v>58</v>
      </c>
      <c r="B260" s="1224" t="s">
        <v>1582</v>
      </c>
      <c r="C260" s="1230">
        <v>1000</v>
      </c>
      <c r="D260" s="1229">
        <v>8</v>
      </c>
      <c r="E260" s="1222" t="s">
        <v>739</v>
      </c>
      <c r="F260" s="1227">
        <v>8000</v>
      </c>
      <c r="G260" s="1222"/>
      <c r="H260" s="1228"/>
      <c r="I260" s="1222"/>
      <c r="J260" s="1228"/>
      <c r="K260" s="1222"/>
      <c r="L260" s="1228"/>
      <c r="M260" s="1222"/>
      <c r="N260" s="1228"/>
      <c r="O260" s="1182"/>
    </row>
    <row r="261" spans="1:15" x14ac:dyDescent="0.2">
      <c r="A261" s="1222">
        <v>59</v>
      </c>
      <c r="B261" s="1224" t="s">
        <v>1583</v>
      </c>
      <c r="C261" s="1230">
        <v>6</v>
      </c>
      <c r="D261" s="1229">
        <v>500</v>
      </c>
      <c r="E261" s="1222" t="s">
        <v>1524</v>
      </c>
      <c r="F261" s="1227">
        <v>3000</v>
      </c>
      <c r="G261" s="1222"/>
      <c r="H261" s="1228"/>
      <c r="I261" s="1222"/>
      <c r="J261" s="1228"/>
      <c r="K261" s="1222"/>
      <c r="L261" s="1228"/>
      <c r="M261" s="1222"/>
      <c r="N261" s="1228"/>
      <c r="O261" s="1182"/>
    </row>
    <row r="262" spans="1:15" x14ac:dyDescent="0.2">
      <c r="A262" s="1222">
        <v>59</v>
      </c>
      <c r="B262" s="1224" t="s">
        <v>1584</v>
      </c>
      <c r="C262" s="1230">
        <v>7</v>
      </c>
      <c r="D262" s="1232">
        <v>500</v>
      </c>
      <c r="E262" s="1233" t="s">
        <v>1524</v>
      </c>
      <c r="F262" s="1227">
        <v>3500</v>
      </c>
      <c r="G262" s="1222"/>
      <c r="H262" s="1228"/>
      <c r="I262" s="1222"/>
      <c r="J262" s="1228"/>
      <c r="K262" s="1222"/>
      <c r="L262" s="1228"/>
      <c r="M262" s="1222"/>
      <c r="N262" s="1228"/>
      <c r="O262" s="1182"/>
    </row>
    <row r="263" spans="1:15" x14ac:dyDescent="0.2">
      <c r="A263" s="1222">
        <v>60</v>
      </c>
      <c r="B263" s="1224" t="s">
        <v>1585</v>
      </c>
      <c r="C263" s="1230">
        <v>15</v>
      </c>
      <c r="D263" s="1232">
        <v>2000</v>
      </c>
      <c r="E263" s="1233" t="s">
        <v>1524</v>
      </c>
      <c r="F263" s="1227">
        <v>30000</v>
      </c>
      <c r="G263" s="1222"/>
      <c r="H263" s="1228"/>
      <c r="I263" s="1226">
        <v>1000</v>
      </c>
      <c r="J263" s="1228">
        <v>15000</v>
      </c>
      <c r="K263" s="1222"/>
      <c r="L263" s="1228"/>
      <c r="M263" s="1226">
        <v>1000</v>
      </c>
      <c r="N263" s="1228">
        <v>15000</v>
      </c>
      <c r="O263" s="1182"/>
    </row>
    <row r="264" spans="1:15" x14ac:dyDescent="0.2">
      <c r="A264" s="1222">
        <v>61</v>
      </c>
      <c r="B264" s="1224" t="s">
        <v>1586</v>
      </c>
      <c r="C264" s="1230">
        <v>10</v>
      </c>
      <c r="D264" s="1232">
        <v>2000</v>
      </c>
      <c r="E264" s="1233" t="s">
        <v>1524</v>
      </c>
      <c r="F264" s="1227">
        <v>20000</v>
      </c>
      <c r="G264" s="1222"/>
      <c r="H264" s="1228"/>
      <c r="I264" s="1226">
        <v>1000</v>
      </c>
      <c r="J264" s="1228">
        <v>10000</v>
      </c>
      <c r="K264" s="1222"/>
      <c r="L264" s="1228"/>
      <c r="M264" s="1226">
        <v>1000</v>
      </c>
      <c r="N264" s="1228">
        <v>10000</v>
      </c>
      <c r="O264" s="1182"/>
    </row>
    <row r="265" spans="1:15" x14ac:dyDescent="0.2">
      <c r="A265" s="1222">
        <v>62</v>
      </c>
      <c r="B265" s="1224" t="s">
        <v>1587</v>
      </c>
      <c r="C265" s="1230">
        <v>50</v>
      </c>
      <c r="D265" s="1232">
        <v>144</v>
      </c>
      <c r="E265" s="1233" t="s">
        <v>1588</v>
      </c>
      <c r="F265" s="1227">
        <v>7200</v>
      </c>
      <c r="G265" s="1222"/>
      <c r="H265" s="1228"/>
      <c r="I265" s="1222">
        <v>144</v>
      </c>
      <c r="J265" s="1228">
        <v>7200</v>
      </c>
      <c r="K265" s="1222"/>
      <c r="L265" s="1228"/>
      <c r="M265" s="1222"/>
      <c r="N265" s="1228"/>
      <c r="O265" s="1182"/>
    </row>
    <row r="266" spans="1:15" x14ac:dyDescent="0.2">
      <c r="A266" s="1222">
        <v>63</v>
      </c>
      <c r="B266" s="1224" t="s">
        <v>1589</v>
      </c>
      <c r="C266" s="1230">
        <v>50</v>
      </c>
      <c r="D266" s="1232">
        <v>144</v>
      </c>
      <c r="E266" s="1233" t="s">
        <v>1588</v>
      </c>
      <c r="F266" s="1227">
        <v>7200</v>
      </c>
      <c r="G266" s="1222"/>
      <c r="H266" s="1228"/>
      <c r="I266" s="1222">
        <v>144</v>
      </c>
      <c r="J266" s="1228">
        <v>7200</v>
      </c>
      <c r="K266" s="1222"/>
      <c r="L266" s="1228"/>
      <c r="M266" s="1222"/>
      <c r="N266" s="1228"/>
      <c r="O266" s="1182"/>
    </row>
    <row r="267" spans="1:15" x14ac:dyDescent="0.2">
      <c r="A267" s="1222">
        <v>64</v>
      </c>
      <c r="B267" s="1224" t="s">
        <v>1590</v>
      </c>
      <c r="C267" s="1230">
        <v>10</v>
      </c>
      <c r="D267" s="1232">
        <v>2000</v>
      </c>
      <c r="E267" s="1233" t="s">
        <v>1524</v>
      </c>
      <c r="F267" s="1227">
        <v>20000</v>
      </c>
      <c r="G267" s="1222"/>
      <c r="H267" s="1228"/>
      <c r="I267" s="1226">
        <v>1000</v>
      </c>
      <c r="J267" s="1228">
        <v>10000</v>
      </c>
      <c r="K267" s="1222"/>
      <c r="L267" s="1228"/>
      <c r="M267" s="1226">
        <v>1000</v>
      </c>
      <c r="N267" s="1228">
        <v>10000</v>
      </c>
      <c r="O267" s="1182"/>
    </row>
    <row r="268" spans="1:15" x14ac:dyDescent="0.2">
      <c r="A268" s="1222">
        <v>65</v>
      </c>
      <c r="B268" s="1224" t="s">
        <v>1591</v>
      </c>
      <c r="C268" s="1230">
        <v>5</v>
      </c>
      <c r="D268" s="1234">
        <v>4000</v>
      </c>
      <c r="E268" s="1233" t="s">
        <v>1524</v>
      </c>
      <c r="F268" s="1227">
        <v>20000</v>
      </c>
      <c r="G268" s="1222"/>
      <c r="H268" s="1228"/>
      <c r="I268" s="1226">
        <v>2000</v>
      </c>
      <c r="J268" s="1228">
        <v>10000</v>
      </c>
      <c r="K268" s="1222"/>
      <c r="L268" s="1228"/>
      <c r="M268" s="1226">
        <v>2000</v>
      </c>
      <c r="N268" s="1228">
        <v>10000</v>
      </c>
      <c r="O268" s="1182"/>
    </row>
    <row r="269" spans="1:15" x14ac:dyDescent="0.2">
      <c r="A269" s="1222">
        <v>66</v>
      </c>
      <c r="B269" s="1224" t="s">
        <v>1592</v>
      </c>
      <c r="C269" s="1230">
        <v>10</v>
      </c>
      <c r="D269" s="1234">
        <v>2000</v>
      </c>
      <c r="E269" s="1233" t="s">
        <v>1536</v>
      </c>
      <c r="F269" s="1227">
        <v>20000</v>
      </c>
      <c r="G269" s="1222"/>
      <c r="H269" s="1228"/>
      <c r="I269" s="1226">
        <v>1000</v>
      </c>
      <c r="J269" s="1228">
        <v>10000</v>
      </c>
      <c r="K269" s="1222"/>
      <c r="L269" s="1228"/>
      <c r="M269" s="1226">
        <v>1000</v>
      </c>
      <c r="N269" s="1228">
        <v>10000</v>
      </c>
      <c r="O269" s="1182"/>
    </row>
    <row r="270" spans="1:15" x14ac:dyDescent="0.2">
      <c r="A270" s="1222">
        <v>67</v>
      </c>
      <c r="B270" s="1224" t="s">
        <v>1593</v>
      </c>
      <c r="C270" s="1230">
        <v>30</v>
      </c>
      <c r="D270" s="1234">
        <v>400</v>
      </c>
      <c r="E270" s="1233" t="s">
        <v>205</v>
      </c>
      <c r="F270" s="1227">
        <v>12000</v>
      </c>
      <c r="G270" s="1222">
        <v>100</v>
      </c>
      <c r="H270" s="1228">
        <v>3000</v>
      </c>
      <c r="I270" s="1226">
        <v>100</v>
      </c>
      <c r="J270" s="1228">
        <v>3000</v>
      </c>
      <c r="K270" s="1222">
        <v>100</v>
      </c>
      <c r="L270" s="1228">
        <v>3000</v>
      </c>
      <c r="M270" s="1226">
        <v>100</v>
      </c>
      <c r="N270" s="1228">
        <v>3000</v>
      </c>
      <c r="O270" s="1182"/>
    </row>
    <row r="271" spans="1:15" x14ac:dyDescent="0.2">
      <c r="A271" s="1222">
        <v>68</v>
      </c>
      <c r="B271" s="1224" t="s">
        <v>1594</v>
      </c>
      <c r="C271" s="1230">
        <v>15</v>
      </c>
      <c r="D271" s="1234">
        <v>1000</v>
      </c>
      <c r="E271" s="1233" t="s">
        <v>205</v>
      </c>
      <c r="F271" s="1227">
        <v>15000</v>
      </c>
      <c r="G271" s="1222">
        <v>500</v>
      </c>
      <c r="H271" s="1228">
        <v>7500</v>
      </c>
      <c r="I271" s="1226"/>
      <c r="J271" s="1228"/>
      <c r="K271" s="1222">
        <v>500</v>
      </c>
      <c r="L271" s="1228">
        <v>7500</v>
      </c>
      <c r="M271" s="1226"/>
      <c r="N271" s="1228"/>
      <c r="O271" s="1182"/>
    </row>
    <row r="272" spans="1:15" x14ac:dyDescent="0.2">
      <c r="A272" s="1222">
        <v>69</v>
      </c>
      <c r="B272" s="1224" t="s">
        <v>1595</v>
      </c>
      <c r="C272" s="1230">
        <v>20</v>
      </c>
      <c r="D272" s="1234">
        <v>1000</v>
      </c>
      <c r="E272" s="1233" t="s">
        <v>205</v>
      </c>
      <c r="F272" s="1227">
        <v>20000</v>
      </c>
      <c r="G272" s="1222">
        <v>500</v>
      </c>
      <c r="H272" s="1228">
        <v>10000</v>
      </c>
      <c r="I272" s="1226"/>
      <c r="J272" s="1228"/>
      <c r="K272" s="1222">
        <v>500</v>
      </c>
      <c r="L272" s="1228">
        <v>10000</v>
      </c>
      <c r="M272" s="1226"/>
      <c r="N272" s="1228"/>
      <c r="O272" s="1182"/>
    </row>
    <row r="273" spans="1:15" x14ac:dyDescent="0.2">
      <c r="A273" s="1222">
        <v>70</v>
      </c>
      <c r="B273" s="1224" t="s">
        <v>1596</v>
      </c>
      <c r="C273" s="1230">
        <v>20</v>
      </c>
      <c r="D273" s="1234">
        <v>1000</v>
      </c>
      <c r="E273" s="1233" t="s">
        <v>205</v>
      </c>
      <c r="F273" s="1227">
        <v>20000</v>
      </c>
      <c r="G273" s="1222">
        <v>500</v>
      </c>
      <c r="H273" s="1228">
        <v>10000</v>
      </c>
      <c r="I273" s="1226"/>
      <c r="J273" s="1228"/>
      <c r="K273" s="1222">
        <v>500</v>
      </c>
      <c r="L273" s="1228">
        <v>10000</v>
      </c>
      <c r="M273" s="1226"/>
      <c r="N273" s="1228"/>
      <c r="O273" s="1182"/>
    </row>
    <row r="274" spans="1:15" x14ac:dyDescent="0.2">
      <c r="A274" s="1222">
        <v>71</v>
      </c>
      <c r="B274" s="1224" t="s">
        <v>1597</v>
      </c>
      <c r="C274" s="1230">
        <v>20</v>
      </c>
      <c r="D274" s="1234">
        <v>1000</v>
      </c>
      <c r="E274" s="1233" t="s">
        <v>205</v>
      </c>
      <c r="F274" s="1227">
        <v>20000</v>
      </c>
      <c r="G274" s="1222">
        <v>500</v>
      </c>
      <c r="H274" s="1228">
        <v>10000</v>
      </c>
      <c r="I274" s="1226"/>
      <c r="J274" s="1228"/>
      <c r="K274" s="1222">
        <v>500</v>
      </c>
      <c r="L274" s="1228">
        <v>10000</v>
      </c>
      <c r="M274" s="1226"/>
      <c r="N274" s="1228"/>
      <c r="O274" s="1182"/>
    </row>
    <row r="275" spans="1:15" x14ac:dyDescent="0.2">
      <c r="A275" s="1222">
        <v>72</v>
      </c>
      <c r="B275" s="1224" t="s">
        <v>1598</v>
      </c>
      <c r="C275" s="1230">
        <v>305</v>
      </c>
      <c r="D275" s="1234">
        <v>300</v>
      </c>
      <c r="E275" s="1233" t="s">
        <v>178</v>
      </c>
      <c r="F275" s="1227">
        <v>91500</v>
      </c>
      <c r="G275" s="1222">
        <v>75</v>
      </c>
      <c r="H275" s="1228">
        <v>22875</v>
      </c>
      <c r="I275" s="1226">
        <v>75</v>
      </c>
      <c r="J275" s="1228">
        <v>22875</v>
      </c>
      <c r="K275" s="1222">
        <v>75</v>
      </c>
      <c r="L275" s="1228">
        <v>22875</v>
      </c>
      <c r="M275" s="1226">
        <v>75</v>
      </c>
      <c r="N275" s="1228">
        <v>22875</v>
      </c>
      <c r="O275" s="1182"/>
    </row>
    <row r="276" spans="1:15" x14ac:dyDescent="0.2">
      <c r="A276" s="1222"/>
      <c r="B276" s="1224"/>
      <c r="C276" s="1230"/>
      <c r="D276" s="1232"/>
      <c r="E276" s="1233"/>
      <c r="F276" s="1227"/>
      <c r="G276" s="1222"/>
      <c r="H276" s="1228"/>
      <c r="I276" s="1222"/>
      <c r="J276" s="1228"/>
      <c r="K276" s="1222"/>
      <c r="L276" s="1228"/>
      <c r="M276" s="1222"/>
      <c r="N276" s="1228"/>
      <c r="O276" s="1182"/>
    </row>
    <row r="277" spans="1:15" x14ac:dyDescent="0.2">
      <c r="A277" s="1222"/>
      <c r="B277" s="1224"/>
      <c r="C277" s="1230"/>
      <c r="D277" s="1232"/>
      <c r="E277" s="1233"/>
      <c r="F277" s="1227">
        <f>SUM(F203:F275)</f>
        <v>1533380</v>
      </c>
      <c r="G277" s="1222"/>
      <c r="H277" s="1228"/>
      <c r="I277" s="1222"/>
      <c r="J277" s="1228"/>
      <c r="K277" s="1222"/>
      <c r="L277" s="1228"/>
      <c r="M277" s="1222"/>
      <c r="N277" s="1228"/>
      <c r="O277" s="1182"/>
    </row>
    <row r="278" spans="1:15" x14ac:dyDescent="0.2">
      <c r="A278" s="1222"/>
      <c r="B278" s="1224"/>
      <c r="C278" s="1230"/>
      <c r="D278" s="1232"/>
      <c r="E278" s="1233"/>
      <c r="F278" s="1227"/>
      <c r="G278" s="1222"/>
      <c r="H278" s="1228"/>
      <c r="I278" s="1222"/>
      <c r="J278" s="1228"/>
      <c r="K278" s="1222"/>
      <c r="L278" s="1228"/>
      <c r="M278" s="1222"/>
      <c r="N278" s="1228"/>
      <c r="O278" s="1182"/>
    </row>
    <row r="279" spans="1:15" x14ac:dyDescent="0.2">
      <c r="A279" s="1222"/>
      <c r="B279" s="1195"/>
      <c r="C279" s="1196"/>
      <c r="D279" s="1197"/>
      <c r="E279" s="1198"/>
      <c r="F279" s="1192"/>
      <c r="G279" s="1192"/>
      <c r="H279" s="1195"/>
      <c r="I279" s="1195"/>
      <c r="J279" s="1195"/>
      <c r="K279" s="1195"/>
      <c r="L279" s="1195"/>
      <c r="M279" s="1195"/>
      <c r="N279" s="1202"/>
      <c r="O279" s="1182"/>
    </row>
    <row r="280" spans="1:15" x14ac:dyDescent="0.2">
      <c r="A280" s="1222" t="s">
        <v>66</v>
      </c>
      <c r="B280" s="1192" t="s">
        <v>67</v>
      </c>
      <c r="C280" s="1235"/>
      <c r="D280" s="1236"/>
      <c r="E280" s="1237"/>
      <c r="F280" s="1192"/>
      <c r="G280" s="1192"/>
      <c r="H280" s="1192"/>
      <c r="I280" s="1192"/>
      <c r="J280" s="1192"/>
      <c r="K280" s="1192"/>
      <c r="L280" s="1192"/>
      <c r="M280" s="1192"/>
      <c r="N280" s="1238"/>
      <c r="O280" s="1182"/>
    </row>
    <row r="281" spans="1:15" x14ac:dyDescent="0.2">
      <c r="A281" s="1194"/>
      <c r="B281" s="1192"/>
      <c r="C281" s="1235"/>
      <c r="D281" s="1236"/>
      <c r="E281" s="1237"/>
      <c r="F281" s="1192"/>
      <c r="G281" s="1192"/>
      <c r="H281" s="1192" t="s">
        <v>68</v>
      </c>
      <c r="I281" s="1192"/>
      <c r="J281" s="1622" t="s">
        <v>1449</v>
      </c>
      <c r="K281" s="1622"/>
      <c r="L281" s="1622"/>
      <c r="M281" s="1192"/>
      <c r="N281" s="1238"/>
      <c r="O281" s="1182"/>
    </row>
    <row r="282" spans="1:15" x14ac:dyDescent="0.2">
      <c r="A282" s="1239"/>
      <c r="B282" s="1192"/>
      <c r="C282" s="1235"/>
      <c r="D282" s="1236"/>
      <c r="E282" s="1237"/>
      <c r="F282" s="1192"/>
      <c r="G282" s="1192"/>
      <c r="H282" s="1192"/>
      <c r="I282" s="1192"/>
      <c r="J282" s="1623" t="s">
        <v>70</v>
      </c>
      <c r="K282" s="1623"/>
      <c r="L282" s="1623"/>
      <c r="M282" s="1192"/>
      <c r="N282" s="1238"/>
      <c r="O282" s="1182"/>
    </row>
    <row r="283" spans="1:15" x14ac:dyDescent="0.2">
      <c r="A283" s="1239"/>
      <c r="B283" s="1209"/>
      <c r="C283" s="1204"/>
      <c r="D283" s="1205"/>
      <c r="E283" s="1206"/>
      <c r="F283" s="1209"/>
      <c r="G283" s="1209"/>
      <c r="H283" s="1209"/>
      <c r="I283" s="1209"/>
      <c r="J283" s="1209"/>
      <c r="K283" s="1209"/>
      <c r="L283" s="1209"/>
      <c r="M283" s="1209"/>
      <c r="N283" s="1208"/>
      <c r="O283" s="1182"/>
    </row>
    <row r="286" spans="1:15" ht="12" thickBot="1" x14ac:dyDescent="0.25"/>
    <row r="287" spans="1:15" x14ac:dyDescent="0.2">
      <c r="A287" s="1240" t="s">
        <v>0</v>
      </c>
      <c r="B287" s="1240"/>
      <c r="C287" s="1241"/>
      <c r="D287" s="1240"/>
      <c r="E287" s="1240"/>
      <c r="F287" s="1240"/>
      <c r="G287" s="1240"/>
      <c r="H287" s="1240"/>
      <c r="I287" s="1240"/>
      <c r="J287" s="1240"/>
      <c r="K287" s="1242" t="s">
        <v>1</v>
      </c>
      <c r="L287" s="1243"/>
      <c r="M287" s="1243"/>
      <c r="N287" s="1244"/>
      <c r="O287" s="1245"/>
    </row>
    <row r="288" spans="1:15" x14ac:dyDescent="0.2">
      <c r="A288" s="1240"/>
      <c r="B288" s="1240"/>
      <c r="C288" s="1241"/>
      <c r="D288" s="1240"/>
      <c r="E288" s="1240"/>
      <c r="F288" s="1240"/>
      <c r="G288" s="1240"/>
      <c r="H288" s="1240"/>
      <c r="I288" s="1240"/>
      <c r="J288" s="1240"/>
      <c r="K288" s="1246" t="s">
        <v>2</v>
      </c>
      <c r="L288" s="1247"/>
      <c r="M288" s="1247"/>
      <c r="N288" s="1248"/>
      <c r="O288" s="1245"/>
    </row>
    <row r="289" spans="1:15" ht="12" thickBot="1" x14ac:dyDescent="0.25">
      <c r="A289" s="1240"/>
      <c r="B289" s="1240"/>
      <c r="C289" s="1241"/>
      <c r="D289" s="1240"/>
      <c r="E289" s="1240"/>
      <c r="F289" s="1240"/>
      <c r="G289" s="1240"/>
      <c r="H289" s="1240"/>
      <c r="I289" s="1240"/>
      <c r="J289" s="1240"/>
      <c r="K289" s="1249" t="s">
        <v>3</v>
      </c>
      <c r="L289" s="1250"/>
      <c r="M289" s="1250"/>
      <c r="N289" s="1251"/>
      <c r="O289" s="1245"/>
    </row>
    <row r="290" spans="1:15" x14ac:dyDescent="0.2">
      <c r="A290" s="1624" t="s">
        <v>4</v>
      </c>
      <c r="B290" s="1624"/>
      <c r="C290" s="1624"/>
      <c r="D290" s="1624"/>
      <c r="E290" s="1624"/>
      <c r="F290" s="1624"/>
      <c r="G290" s="1624"/>
      <c r="H290" s="1624"/>
      <c r="I290" s="1624"/>
      <c r="J290" s="1624"/>
      <c r="K290" s="1624"/>
      <c r="L290" s="1624"/>
      <c r="M290" s="1624"/>
      <c r="N290" s="1624"/>
      <c r="O290" s="1624"/>
    </row>
    <row r="291" spans="1:15" x14ac:dyDescent="0.2">
      <c r="A291" s="1625" t="s">
        <v>1599</v>
      </c>
      <c r="B291" s="1625"/>
      <c r="C291" s="1625"/>
      <c r="D291" s="1625"/>
      <c r="E291" s="1625"/>
      <c r="F291" s="1625"/>
      <c r="G291" s="1625"/>
      <c r="H291" s="1625"/>
      <c r="I291" s="1625"/>
      <c r="J291" s="1625"/>
      <c r="K291" s="1625"/>
      <c r="L291" s="1625"/>
      <c r="M291" s="1625"/>
      <c r="N291" s="1625"/>
      <c r="O291" s="1625"/>
    </row>
    <row r="292" spans="1:15" x14ac:dyDescent="0.2">
      <c r="A292" s="1240"/>
      <c r="B292" s="1240"/>
      <c r="C292" s="1252"/>
      <c r="D292" s="1253"/>
      <c r="E292" s="1254"/>
      <c r="F292" s="348"/>
      <c r="G292" s="1240"/>
      <c r="H292" s="1240"/>
      <c r="I292" s="1240"/>
      <c r="J292" s="1240"/>
      <c r="K292" s="1240"/>
      <c r="L292" s="1240"/>
      <c r="M292" s="1240"/>
      <c r="N292" s="1240"/>
      <c r="O292" s="1245"/>
    </row>
    <row r="293" spans="1:15" x14ac:dyDescent="0.2">
      <c r="A293" s="1255" t="s">
        <v>1600</v>
      </c>
      <c r="B293" s="1255"/>
      <c r="C293" s="1252"/>
      <c r="D293" s="1253"/>
      <c r="E293" s="1254"/>
      <c r="F293" s="1240"/>
      <c r="G293" s="1240"/>
      <c r="H293" s="1240"/>
      <c r="I293" s="1240"/>
      <c r="J293" s="1240"/>
      <c r="K293" s="1240"/>
      <c r="L293" s="1240"/>
      <c r="M293" s="1240"/>
      <c r="N293" s="1240"/>
      <c r="O293" s="1245"/>
    </row>
    <row r="294" spans="1:15" x14ac:dyDescent="0.2">
      <c r="A294" s="1256" t="s">
        <v>7</v>
      </c>
      <c r="B294" s="554"/>
      <c r="C294" s="938"/>
      <c r="D294" s="939"/>
      <c r="E294" s="940"/>
      <c r="F294" s="1257" t="s">
        <v>8</v>
      </c>
      <c r="G294" s="1258"/>
      <c r="H294" s="1258"/>
      <c r="I294" s="1258"/>
      <c r="J294" s="1259"/>
      <c r="K294" s="554" t="s">
        <v>273</v>
      </c>
      <c r="L294" s="554"/>
      <c r="M294" s="554"/>
      <c r="N294" s="555"/>
      <c r="O294" s="1245"/>
    </row>
    <row r="295" spans="1:15" x14ac:dyDescent="0.2">
      <c r="A295" s="1260" t="s">
        <v>1051</v>
      </c>
      <c r="B295" s="1255" t="s">
        <v>1425</v>
      </c>
      <c r="C295" s="1261"/>
      <c r="D295" s="1262"/>
      <c r="E295" s="1263"/>
      <c r="F295" s="1264" t="s">
        <v>11</v>
      </c>
      <c r="G295" s="1264" t="s">
        <v>12</v>
      </c>
      <c r="H295" s="1265"/>
      <c r="I295" s="1257" t="s">
        <v>13</v>
      </c>
      <c r="J295" s="1259"/>
      <c r="K295" s="1266" t="s">
        <v>14</v>
      </c>
      <c r="L295" s="1266"/>
      <c r="M295" s="1266"/>
      <c r="N295" s="1265"/>
      <c r="O295" s="1245"/>
    </row>
    <row r="296" spans="1:15" x14ac:dyDescent="0.2">
      <c r="A296" s="1267"/>
      <c r="B296" s="1256"/>
      <c r="C296" s="1268"/>
      <c r="D296" s="1269"/>
      <c r="E296" s="1270"/>
      <c r="F296" s="1256"/>
      <c r="G296" s="1626" t="s">
        <v>15</v>
      </c>
      <c r="H296" s="1627"/>
      <c r="I296" s="1627"/>
      <c r="J296" s="1627"/>
      <c r="K296" s="1627"/>
      <c r="L296" s="1627"/>
      <c r="M296" s="1627"/>
      <c r="N296" s="1628"/>
      <c r="O296" s="1245"/>
    </row>
    <row r="297" spans="1:15" x14ac:dyDescent="0.2">
      <c r="A297" s="1271" t="s">
        <v>16</v>
      </c>
      <c r="B297" s="1272" t="s">
        <v>17</v>
      </c>
      <c r="C297" s="1273" t="s">
        <v>18</v>
      </c>
      <c r="D297" s="1629" t="s">
        <v>19</v>
      </c>
      <c r="E297" s="1630"/>
      <c r="F297" s="1272" t="s">
        <v>20</v>
      </c>
      <c r="G297" s="1626" t="s">
        <v>21</v>
      </c>
      <c r="H297" s="1628"/>
      <c r="I297" s="1626" t="s">
        <v>22</v>
      </c>
      <c r="J297" s="1628"/>
      <c r="K297" s="1626" t="s">
        <v>23</v>
      </c>
      <c r="L297" s="1628"/>
      <c r="M297" s="1626" t="s">
        <v>24</v>
      </c>
      <c r="N297" s="1628"/>
      <c r="O297" s="1245"/>
    </row>
    <row r="298" spans="1:15" x14ac:dyDescent="0.2">
      <c r="A298" s="1274"/>
      <c r="B298" s="1264"/>
      <c r="C298" s="1275"/>
      <c r="D298" s="1276"/>
      <c r="E298" s="1277"/>
      <c r="F298" s="1264"/>
      <c r="G298" s="1278" t="s">
        <v>25</v>
      </c>
      <c r="H298" s="937" t="s">
        <v>26</v>
      </c>
      <c r="I298" s="937" t="s">
        <v>25</v>
      </c>
      <c r="J298" s="937" t="s">
        <v>27</v>
      </c>
      <c r="K298" s="1278" t="s">
        <v>25</v>
      </c>
      <c r="L298" s="1279" t="s">
        <v>27</v>
      </c>
      <c r="M298" s="1278" t="s">
        <v>25</v>
      </c>
      <c r="N298" s="1278" t="s">
        <v>26</v>
      </c>
      <c r="O298" s="1245"/>
    </row>
    <row r="299" spans="1:15" x14ac:dyDescent="0.2">
      <c r="A299" s="937">
        <v>1</v>
      </c>
      <c r="B299" s="1280" t="s">
        <v>1601</v>
      </c>
      <c r="C299" s="1281">
        <v>1.5</v>
      </c>
      <c r="D299" s="1282">
        <v>300</v>
      </c>
      <c r="E299" s="937" t="s">
        <v>1543</v>
      </c>
      <c r="F299" s="1283">
        <v>450</v>
      </c>
      <c r="G299" s="1282">
        <v>300</v>
      </c>
      <c r="H299" s="1283">
        <v>450</v>
      </c>
      <c r="I299" s="1282">
        <v>300</v>
      </c>
      <c r="J299" s="1284">
        <v>450</v>
      </c>
      <c r="K299" s="1282">
        <v>300</v>
      </c>
      <c r="L299" s="1284">
        <v>450</v>
      </c>
      <c r="M299" s="1282">
        <v>300</v>
      </c>
      <c r="N299" s="1284">
        <v>450</v>
      </c>
      <c r="O299" s="1245"/>
    </row>
    <row r="300" spans="1:15" x14ac:dyDescent="0.2">
      <c r="A300" s="937">
        <v>2</v>
      </c>
      <c r="B300" s="1280" t="s">
        <v>1602</v>
      </c>
      <c r="C300" s="1281">
        <v>2</v>
      </c>
      <c r="D300" s="1282">
        <v>300</v>
      </c>
      <c r="E300" s="937" t="s">
        <v>1543</v>
      </c>
      <c r="F300" s="1283">
        <v>600</v>
      </c>
      <c r="G300" s="1282">
        <v>300</v>
      </c>
      <c r="H300" s="1283">
        <v>600</v>
      </c>
      <c r="I300" s="1282">
        <v>300</v>
      </c>
      <c r="J300" s="1284">
        <v>600</v>
      </c>
      <c r="K300" s="1282">
        <v>300</v>
      </c>
      <c r="L300" s="1284">
        <v>600</v>
      </c>
      <c r="M300" s="1282">
        <v>300</v>
      </c>
      <c r="N300" s="1284">
        <v>600</v>
      </c>
      <c r="O300" s="1245"/>
    </row>
    <row r="301" spans="1:15" x14ac:dyDescent="0.2">
      <c r="A301" s="937">
        <v>3</v>
      </c>
      <c r="B301" s="1285" t="s">
        <v>1603</v>
      </c>
      <c r="C301" s="1281">
        <v>2</v>
      </c>
      <c r="D301" s="1282">
        <v>300</v>
      </c>
      <c r="E301" s="937" t="s">
        <v>1543</v>
      </c>
      <c r="F301" s="1283">
        <v>600</v>
      </c>
      <c r="G301" s="1282">
        <v>300</v>
      </c>
      <c r="H301" s="1283">
        <v>600</v>
      </c>
      <c r="I301" s="1282">
        <v>300</v>
      </c>
      <c r="J301" s="1284">
        <v>600</v>
      </c>
      <c r="K301" s="1282">
        <v>300</v>
      </c>
      <c r="L301" s="1284">
        <v>600</v>
      </c>
      <c r="M301" s="1282">
        <v>300</v>
      </c>
      <c r="N301" s="1284">
        <v>600</v>
      </c>
      <c r="O301" s="1245"/>
    </row>
    <row r="302" spans="1:15" ht="22.5" x14ac:dyDescent="0.2">
      <c r="A302" s="937">
        <v>4</v>
      </c>
      <c r="B302" s="1280" t="s">
        <v>1604</v>
      </c>
      <c r="C302" s="1286">
        <v>425</v>
      </c>
      <c r="D302" s="1282">
        <v>68</v>
      </c>
      <c r="E302" s="937" t="s">
        <v>1605</v>
      </c>
      <c r="F302" s="1283">
        <v>28900</v>
      </c>
      <c r="G302" s="1282">
        <v>68</v>
      </c>
      <c r="H302" s="1283">
        <v>28900</v>
      </c>
      <c r="I302" s="1282">
        <v>68</v>
      </c>
      <c r="J302" s="1284">
        <v>28900</v>
      </c>
      <c r="K302" s="1282">
        <v>68</v>
      </c>
      <c r="L302" s="1284">
        <v>28900</v>
      </c>
      <c r="M302" s="1282">
        <v>68</v>
      </c>
      <c r="N302" s="1284">
        <v>28900</v>
      </c>
      <c r="O302" s="1245"/>
    </row>
    <row r="303" spans="1:15" x14ac:dyDescent="0.2">
      <c r="A303" s="937">
        <v>5</v>
      </c>
      <c r="B303" s="1285" t="s">
        <v>1606</v>
      </c>
      <c r="C303" s="1286">
        <v>16</v>
      </c>
      <c r="D303" s="1282">
        <v>300</v>
      </c>
      <c r="E303" s="937" t="s">
        <v>1543</v>
      </c>
      <c r="F303" s="1283">
        <v>4800</v>
      </c>
      <c r="G303" s="1282">
        <v>300</v>
      </c>
      <c r="H303" s="1283">
        <v>4800</v>
      </c>
      <c r="I303" s="1282">
        <v>300</v>
      </c>
      <c r="J303" s="1284">
        <v>4800</v>
      </c>
      <c r="K303" s="1282">
        <v>300</v>
      </c>
      <c r="L303" s="1284">
        <v>4800</v>
      </c>
      <c r="M303" s="1282">
        <v>300</v>
      </c>
      <c r="N303" s="1284">
        <v>4800</v>
      </c>
      <c r="O303" s="1245"/>
    </row>
    <row r="304" spans="1:15" x14ac:dyDescent="0.2">
      <c r="A304" s="937">
        <v>6</v>
      </c>
      <c r="B304" s="1285" t="s">
        <v>1607</v>
      </c>
      <c r="C304" s="1281">
        <v>35</v>
      </c>
      <c r="D304" s="1282">
        <v>75</v>
      </c>
      <c r="E304" s="937" t="s">
        <v>1543</v>
      </c>
      <c r="F304" s="1283">
        <v>2625</v>
      </c>
      <c r="G304" s="1282">
        <v>75</v>
      </c>
      <c r="H304" s="1283">
        <v>2625</v>
      </c>
      <c r="I304" s="1282">
        <v>75</v>
      </c>
      <c r="J304" s="1284">
        <v>2625</v>
      </c>
      <c r="K304" s="1282">
        <v>75</v>
      </c>
      <c r="L304" s="1284">
        <v>2625</v>
      </c>
      <c r="M304" s="1282">
        <v>75</v>
      </c>
      <c r="N304" s="1284">
        <v>2625</v>
      </c>
      <c r="O304" s="1245"/>
    </row>
    <row r="305" spans="1:15" x14ac:dyDescent="0.2">
      <c r="A305" s="937">
        <v>7</v>
      </c>
      <c r="B305" s="1285" t="s">
        <v>1608</v>
      </c>
      <c r="C305" s="1281">
        <v>1.5</v>
      </c>
      <c r="D305" s="1282">
        <v>200</v>
      </c>
      <c r="E305" s="937" t="s">
        <v>1543</v>
      </c>
      <c r="F305" s="1283">
        <v>300</v>
      </c>
      <c r="G305" s="1282">
        <v>200</v>
      </c>
      <c r="H305" s="1283">
        <v>300</v>
      </c>
      <c r="I305" s="1282">
        <v>200</v>
      </c>
      <c r="J305" s="1284">
        <v>300</v>
      </c>
      <c r="K305" s="1282">
        <v>200</v>
      </c>
      <c r="L305" s="1284">
        <v>300</v>
      </c>
      <c r="M305" s="1282">
        <v>200</v>
      </c>
      <c r="N305" s="1284">
        <v>300</v>
      </c>
      <c r="O305" s="1245"/>
    </row>
    <row r="306" spans="1:15" x14ac:dyDescent="0.2">
      <c r="A306" s="937">
        <v>8</v>
      </c>
      <c r="B306" s="1285" t="s">
        <v>1609</v>
      </c>
      <c r="C306" s="1281">
        <v>2</v>
      </c>
      <c r="D306" s="1282">
        <v>200</v>
      </c>
      <c r="E306" s="937" t="s">
        <v>1543</v>
      </c>
      <c r="F306" s="1283">
        <v>400</v>
      </c>
      <c r="G306" s="1282">
        <v>200</v>
      </c>
      <c r="H306" s="1283">
        <v>400</v>
      </c>
      <c r="I306" s="1282">
        <v>200</v>
      </c>
      <c r="J306" s="1284">
        <v>400</v>
      </c>
      <c r="K306" s="1282">
        <v>200</v>
      </c>
      <c r="L306" s="1284">
        <v>400</v>
      </c>
      <c r="M306" s="1282">
        <v>200</v>
      </c>
      <c r="N306" s="1284">
        <v>400</v>
      </c>
      <c r="O306" s="1245"/>
    </row>
    <row r="307" spans="1:15" ht="22.5" x14ac:dyDescent="0.2">
      <c r="A307" s="937">
        <v>9</v>
      </c>
      <c r="B307" s="1280" t="s">
        <v>1610</v>
      </c>
      <c r="C307" s="1281">
        <v>40</v>
      </c>
      <c r="D307" s="1282">
        <v>100</v>
      </c>
      <c r="E307" s="937" t="s">
        <v>1543</v>
      </c>
      <c r="F307" s="1283">
        <v>4000</v>
      </c>
      <c r="G307" s="1282">
        <v>100</v>
      </c>
      <c r="H307" s="1283">
        <v>4000</v>
      </c>
      <c r="I307" s="1282">
        <v>100</v>
      </c>
      <c r="J307" s="1284">
        <v>4000</v>
      </c>
      <c r="K307" s="1282">
        <v>100</v>
      </c>
      <c r="L307" s="1284">
        <v>4000</v>
      </c>
      <c r="M307" s="1282">
        <v>100</v>
      </c>
      <c r="N307" s="1284">
        <v>4000</v>
      </c>
      <c r="O307" s="1245"/>
    </row>
    <row r="308" spans="1:15" x14ac:dyDescent="0.2">
      <c r="A308" s="937">
        <v>10</v>
      </c>
      <c r="B308" s="1285" t="s">
        <v>1611</v>
      </c>
      <c r="C308" s="1281">
        <v>6</v>
      </c>
      <c r="D308" s="1282">
        <v>100</v>
      </c>
      <c r="E308" s="937" t="s">
        <v>1543</v>
      </c>
      <c r="F308" s="1283">
        <v>600</v>
      </c>
      <c r="G308" s="1282">
        <v>100</v>
      </c>
      <c r="H308" s="1283">
        <v>600</v>
      </c>
      <c r="I308" s="1282">
        <v>100</v>
      </c>
      <c r="J308" s="1284">
        <v>600</v>
      </c>
      <c r="K308" s="1282">
        <v>100</v>
      </c>
      <c r="L308" s="1284">
        <v>600</v>
      </c>
      <c r="M308" s="1282">
        <v>100</v>
      </c>
      <c r="N308" s="1284">
        <v>600</v>
      </c>
      <c r="O308" s="1245"/>
    </row>
    <row r="309" spans="1:15" x14ac:dyDescent="0.2">
      <c r="A309" s="937">
        <v>11</v>
      </c>
      <c r="B309" s="1285" t="s">
        <v>1612</v>
      </c>
      <c r="C309" s="1281">
        <v>7.25</v>
      </c>
      <c r="D309" s="1282">
        <v>100</v>
      </c>
      <c r="E309" s="937" t="s">
        <v>1543</v>
      </c>
      <c r="F309" s="1283">
        <v>725</v>
      </c>
      <c r="G309" s="1282">
        <v>100</v>
      </c>
      <c r="H309" s="1283">
        <v>725</v>
      </c>
      <c r="I309" s="1282">
        <v>100</v>
      </c>
      <c r="J309" s="1284">
        <v>725</v>
      </c>
      <c r="K309" s="1282">
        <v>100</v>
      </c>
      <c r="L309" s="1284">
        <v>725</v>
      </c>
      <c r="M309" s="1282">
        <v>100</v>
      </c>
      <c r="N309" s="1284">
        <v>725</v>
      </c>
      <c r="O309" s="1245"/>
    </row>
    <row r="310" spans="1:15" x14ac:dyDescent="0.2">
      <c r="A310" s="937">
        <v>12</v>
      </c>
      <c r="B310" s="1285" t="s">
        <v>1613</v>
      </c>
      <c r="C310" s="1281">
        <v>6</v>
      </c>
      <c r="D310" s="1282">
        <v>100</v>
      </c>
      <c r="E310" s="937" t="s">
        <v>1543</v>
      </c>
      <c r="F310" s="1283">
        <v>600</v>
      </c>
      <c r="G310" s="1282">
        <v>100</v>
      </c>
      <c r="H310" s="1283">
        <v>600</v>
      </c>
      <c r="I310" s="1282">
        <v>100</v>
      </c>
      <c r="J310" s="1284">
        <v>600</v>
      </c>
      <c r="K310" s="1282">
        <v>100</v>
      </c>
      <c r="L310" s="1284">
        <v>600</v>
      </c>
      <c r="M310" s="1282">
        <v>100</v>
      </c>
      <c r="N310" s="1284">
        <v>600</v>
      </c>
      <c r="O310" s="1245"/>
    </row>
    <row r="311" spans="1:15" x14ac:dyDescent="0.2">
      <c r="A311" s="937">
        <v>13</v>
      </c>
      <c r="B311" s="1285" t="s">
        <v>1614</v>
      </c>
      <c r="C311" s="1281">
        <v>5</v>
      </c>
      <c r="D311" s="1282">
        <v>300</v>
      </c>
      <c r="E311" s="937" t="s">
        <v>1543</v>
      </c>
      <c r="F311" s="1283">
        <v>1500</v>
      </c>
      <c r="G311" s="1282">
        <v>300</v>
      </c>
      <c r="H311" s="1283">
        <v>1500</v>
      </c>
      <c r="I311" s="1282">
        <v>300</v>
      </c>
      <c r="J311" s="1284">
        <v>1500</v>
      </c>
      <c r="K311" s="1282">
        <v>300</v>
      </c>
      <c r="L311" s="1284">
        <v>1500</v>
      </c>
      <c r="M311" s="1282">
        <v>300</v>
      </c>
      <c r="N311" s="1284">
        <v>1500</v>
      </c>
      <c r="O311" s="1245"/>
    </row>
    <row r="312" spans="1:15" x14ac:dyDescent="0.2">
      <c r="A312" s="937">
        <v>14</v>
      </c>
      <c r="B312" s="1280" t="s">
        <v>1615</v>
      </c>
      <c r="C312" s="1281">
        <v>3</v>
      </c>
      <c r="D312" s="1282">
        <v>100</v>
      </c>
      <c r="E312" s="937" t="s">
        <v>1543</v>
      </c>
      <c r="F312" s="1283">
        <v>300</v>
      </c>
      <c r="G312" s="1282">
        <v>100</v>
      </c>
      <c r="H312" s="1283">
        <v>300</v>
      </c>
      <c r="I312" s="1282">
        <v>100</v>
      </c>
      <c r="J312" s="1284">
        <v>300</v>
      </c>
      <c r="K312" s="1282">
        <v>100</v>
      </c>
      <c r="L312" s="1284">
        <v>300</v>
      </c>
      <c r="M312" s="1282">
        <v>100</v>
      </c>
      <c r="N312" s="1284">
        <v>300</v>
      </c>
      <c r="O312" s="1245"/>
    </row>
    <row r="313" spans="1:15" ht="22.5" x14ac:dyDescent="0.2">
      <c r="A313" s="937">
        <v>15</v>
      </c>
      <c r="B313" s="1280" t="s">
        <v>1616</v>
      </c>
      <c r="C313" s="1281">
        <v>49</v>
      </c>
      <c r="D313" s="1282">
        <v>50</v>
      </c>
      <c r="E313" s="937" t="s">
        <v>1605</v>
      </c>
      <c r="F313" s="1283">
        <v>2450</v>
      </c>
      <c r="G313" s="1282">
        <v>50</v>
      </c>
      <c r="H313" s="1283">
        <v>2450</v>
      </c>
      <c r="I313" s="1282">
        <v>50</v>
      </c>
      <c r="J313" s="1284">
        <v>2450</v>
      </c>
      <c r="K313" s="1282">
        <v>50</v>
      </c>
      <c r="L313" s="1284">
        <v>2450</v>
      </c>
      <c r="M313" s="1282">
        <v>50</v>
      </c>
      <c r="N313" s="1284">
        <v>2450</v>
      </c>
      <c r="O313" s="1245"/>
    </row>
    <row r="314" spans="1:15" x14ac:dyDescent="0.2">
      <c r="A314" s="937">
        <v>16</v>
      </c>
      <c r="B314" s="1285" t="s">
        <v>1617</v>
      </c>
      <c r="C314" s="1281">
        <v>4</v>
      </c>
      <c r="D314" s="1282">
        <v>300</v>
      </c>
      <c r="E314" s="937" t="s">
        <v>1543</v>
      </c>
      <c r="F314" s="1283">
        <v>1200</v>
      </c>
      <c r="G314" s="1282">
        <v>300</v>
      </c>
      <c r="H314" s="1283">
        <v>1200</v>
      </c>
      <c r="I314" s="1282">
        <v>300</v>
      </c>
      <c r="J314" s="1284">
        <v>1200</v>
      </c>
      <c r="K314" s="1282">
        <v>300</v>
      </c>
      <c r="L314" s="1284">
        <v>1200</v>
      </c>
      <c r="M314" s="1282">
        <v>300</v>
      </c>
      <c r="N314" s="1284">
        <v>1200</v>
      </c>
      <c r="O314" s="1245"/>
    </row>
    <row r="315" spans="1:15" x14ac:dyDescent="0.2">
      <c r="A315" s="937"/>
      <c r="B315" s="1285"/>
      <c r="C315" s="1286"/>
      <c r="D315" s="1287"/>
      <c r="E315" s="1288"/>
      <c r="F315" s="1283"/>
      <c r="G315" s="937"/>
      <c r="H315" s="1283"/>
      <c r="I315" s="937"/>
      <c r="J315" s="1284"/>
      <c r="K315" s="937"/>
      <c r="L315" s="1284"/>
      <c r="M315" s="937"/>
      <c r="N315" s="1284"/>
      <c r="O315" s="1245"/>
    </row>
    <row r="316" spans="1:15" x14ac:dyDescent="0.2">
      <c r="A316" s="937" t="s">
        <v>66</v>
      </c>
      <c r="B316" s="1285"/>
      <c r="C316" s="1286"/>
      <c r="D316" s="1287"/>
      <c r="E316" s="1288"/>
      <c r="F316" s="1283">
        <f>SUM(F299:F315)</f>
        <v>50050</v>
      </c>
      <c r="G316" s="937"/>
      <c r="H316" s="1283">
        <f>SUM(H299:H315)</f>
        <v>50050</v>
      </c>
      <c r="I316" s="937"/>
      <c r="J316" s="1284">
        <f>SUM(J299:J315)</f>
        <v>50050</v>
      </c>
      <c r="K316" s="937"/>
      <c r="L316" s="1284">
        <f>SUM(L299:L315)</f>
        <v>50050</v>
      </c>
      <c r="M316" s="937"/>
      <c r="N316" s="1284">
        <f>SUM(N299:N315)</f>
        <v>50050</v>
      </c>
      <c r="O316" s="1245"/>
    </row>
    <row r="317" spans="1:15" x14ac:dyDescent="0.2">
      <c r="A317" s="1256"/>
      <c r="B317" s="554"/>
      <c r="C317" s="938"/>
      <c r="D317" s="939"/>
      <c r="E317" s="940"/>
      <c r="F317" s="348"/>
      <c r="G317" s="348"/>
      <c r="H317" s="554"/>
      <c r="I317" s="554"/>
      <c r="J317" s="554"/>
      <c r="K317" s="554"/>
      <c r="L317" s="554"/>
      <c r="M317" s="554"/>
      <c r="N317" s="555"/>
      <c r="O317" s="1245"/>
    </row>
    <row r="318" spans="1:15" x14ac:dyDescent="0.2">
      <c r="A318" s="1289"/>
      <c r="B318" s="348" t="s">
        <v>67</v>
      </c>
      <c r="C318" s="349"/>
      <c r="D318" s="350"/>
      <c r="E318" s="351"/>
      <c r="F318" s="348"/>
      <c r="G318" s="348"/>
      <c r="H318" s="348"/>
      <c r="I318" s="348"/>
      <c r="J318" s="348"/>
      <c r="K318" s="348"/>
      <c r="L318" s="348"/>
      <c r="M318" s="348"/>
      <c r="N318" s="353"/>
      <c r="O318" s="1245"/>
    </row>
    <row r="319" spans="1:15" x14ac:dyDescent="0.2">
      <c r="A319" s="1289"/>
      <c r="B319" s="348"/>
      <c r="C319" s="349"/>
      <c r="D319" s="350"/>
      <c r="E319" s="351"/>
      <c r="F319" s="348"/>
      <c r="G319" s="348"/>
      <c r="H319" s="348" t="s">
        <v>68</v>
      </c>
      <c r="I319" s="348"/>
      <c r="J319" s="1631" t="s">
        <v>1449</v>
      </c>
      <c r="K319" s="1631"/>
      <c r="L319" s="1631"/>
      <c r="M319" s="348"/>
      <c r="N319" s="353"/>
      <c r="O319" s="1245"/>
    </row>
    <row r="320" spans="1:15" x14ac:dyDescent="0.2">
      <c r="A320" s="1289"/>
      <c r="B320" s="348"/>
      <c r="C320" s="349"/>
      <c r="D320" s="350"/>
      <c r="E320" s="351"/>
      <c r="F320" s="348"/>
      <c r="G320" s="348"/>
      <c r="H320" s="348"/>
      <c r="I320" s="348"/>
      <c r="J320" s="1493" t="s">
        <v>70</v>
      </c>
      <c r="K320" s="1493"/>
      <c r="L320" s="1493"/>
      <c r="M320" s="348"/>
      <c r="N320" s="353"/>
      <c r="O320" s="1245"/>
    </row>
    <row r="321" spans="1:15" ht="12" x14ac:dyDescent="0.2">
      <c r="A321" s="1290"/>
      <c r="B321" s="1291"/>
      <c r="C321" s="1292"/>
      <c r="D321" s="1293"/>
      <c r="E321" s="1294"/>
      <c r="F321" s="1291"/>
      <c r="G321" s="1291"/>
      <c r="H321" s="1291"/>
      <c r="I321" s="1291"/>
      <c r="J321" s="1291"/>
      <c r="K321" s="1291"/>
      <c r="L321" s="1291"/>
      <c r="M321" s="1291"/>
      <c r="N321" s="1295"/>
      <c r="O321" s="609"/>
    </row>
    <row r="324" spans="1:15" ht="12" thickBot="1" x14ac:dyDescent="0.25"/>
    <row r="325" spans="1:15" x14ac:dyDescent="0.2">
      <c r="A325" s="1240" t="s">
        <v>0</v>
      </c>
      <c r="B325" s="1240"/>
      <c r="C325" s="1241"/>
      <c r="D325" s="1240"/>
      <c r="E325" s="1240"/>
      <c r="F325" s="1240"/>
      <c r="G325" s="1240"/>
      <c r="H325" s="1240"/>
      <c r="I325" s="1240"/>
      <c r="J325" s="1240"/>
      <c r="K325" s="1242" t="s">
        <v>1</v>
      </c>
      <c r="L325" s="1243"/>
      <c r="M325" s="1243"/>
      <c r="N325" s="1244"/>
      <c r="O325" s="1245"/>
    </row>
    <row r="326" spans="1:15" x14ac:dyDescent="0.2">
      <c r="A326" s="1240"/>
      <c r="B326" s="1240"/>
      <c r="C326" s="1241"/>
      <c r="D326" s="1240"/>
      <c r="E326" s="1240"/>
      <c r="F326" s="1240"/>
      <c r="G326" s="1240"/>
      <c r="H326" s="1240"/>
      <c r="I326" s="1240"/>
      <c r="J326" s="1240"/>
      <c r="K326" s="1246" t="s">
        <v>2</v>
      </c>
      <c r="L326" s="1247"/>
      <c r="M326" s="1247"/>
      <c r="N326" s="1248"/>
      <c r="O326" s="1245"/>
    </row>
    <row r="327" spans="1:15" ht="12" thickBot="1" x14ac:dyDescent="0.25">
      <c r="A327" s="1240"/>
      <c r="B327" s="1240"/>
      <c r="C327" s="1241"/>
      <c r="D327" s="1240"/>
      <c r="E327" s="1240"/>
      <c r="F327" s="1240"/>
      <c r="G327" s="1240"/>
      <c r="H327" s="1240"/>
      <c r="I327" s="1240"/>
      <c r="J327" s="1240"/>
      <c r="K327" s="1249" t="s">
        <v>3</v>
      </c>
      <c r="L327" s="1250"/>
      <c r="M327" s="1250"/>
      <c r="N327" s="1251"/>
      <c r="O327" s="1245"/>
    </row>
    <row r="328" spans="1:15" x14ac:dyDescent="0.2">
      <c r="A328" s="1624" t="s">
        <v>4</v>
      </c>
      <c r="B328" s="1624"/>
      <c r="C328" s="1624"/>
      <c r="D328" s="1624"/>
      <c r="E328" s="1624"/>
      <c r="F328" s="1624"/>
      <c r="G328" s="1624"/>
      <c r="H328" s="1624"/>
      <c r="I328" s="1624"/>
      <c r="J328" s="1624"/>
      <c r="K328" s="1624"/>
      <c r="L328" s="1624"/>
      <c r="M328" s="1624"/>
      <c r="N328" s="1624"/>
      <c r="O328" s="1624"/>
    </row>
    <row r="329" spans="1:15" x14ac:dyDescent="0.2">
      <c r="A329" s="1625" t="s">
        <v>1599</v>
      </c>
      <c r="B329" s="1625"/>
      <c r="C329" s="1625"/>
      <c r="D329" s="1625"/>
      <c r="E329" s="1625"/>
      <c r="F329" s="1625"/>
      <c r="G329" s="1625"/>
      <c r="H329" s="1625"/>
      <c r="I329" s="1625"/>
      <c r="J329" s="1625"/>
      <c r="K329" s="1625"/>
      <c r="L329" s="1625"/>
      <c r="M329" s="1625"/>
      <c r="N329" s="1625"/>
      <c r="O329" s="1625"/>
    </row>
    <row r="330" spans="1:15" x14ac:dyDescent="0.2">
      <c r="A330" s="1240"/>
      <c r="B330" s="1240"/>
      <c r="C330" s="1252"/>
      <c r="D330" s="1253"/>
      <c r="E330" s="1254"/>
      <c r="F330" s="348"/>
      <c r="G330" s="1240"/>
      <c r="H330" s="1240"/>
      <c r="I330" s="1240"/>
      <c r="J330" s="1240"/>
      <c r="K330" s="1240"/>
      <c r="L330" s="1240"/>
      <c r="M330" s="1240"/>
      <c r="N330" s="1240"/>
      <c r="O330" s="1245"/>
    </row>
    <row r="331" spans="1:15" x14ac:dyDescent="0.2">
      <c r="A331" s="1255" t="s">
        <v>1600</v>
      </c>
      <c r="B331" s="1255"/>
      <c r="C331" s="1252"/>
      <c r="D331" s="1253"/>
      <c r="E331" s="1254"/>
      <c r="F331" s="1240"/>
      <c r="G331" s="1240"/>
      <c r="H331" s="1240"/>
      <c r="I331" s="1240"/>
      <c r="J331" s="1240"/>
      <c r="K331" s="1240"/>
      <c r="L331" s="1240"/>
      <c r="M331" s="1240"/>
      <c r="N331" s="1240"/>
      <c r="O331" s="1245"/>
    </row>
    <row r="332" spans="1:15" x14ac:dyDescent="0.2">
      <c r="A332" s="1256" t="s">
        <v>7</v>
      </c>
      <c r="B332" s="554"/>
      <c r="C332" s="938"/>
      <c r="D332" s="939"/>
      <c r="E332" s="940"/>
      <c r="F332" s="1257" t="s">
        <v>8</v>
      </c>
      <c r="G332" s="1258"/>
      <c r="H332" s="1258"/>
      <c r="I332" s="1258"/>
      <c r="J332" s="1259"/>
      <c r="K332" s="554" t="s">
        <v>273</v>
      </c>
      <c r="L332" s="554"/>
      <c r="M332" s="554"/>
      <c r="N332" s="555"/>
      <c r="O332" s="1245"/>
    </row>
    <row r="333" spans="1:15" x14ac:dyDescent="0.2">
      <c r="A333" s="1260" t="s">
        <v>1051</v>
      </c>
      <c r="B333" s="1255" t="s">
        <v>1425</v>
      </c>
      <c r="C333" s="1261"/>
      <c r="D333" s="1262"/>
      <c r="E333" s="1263"/>
      <c r="F333" s="1264" t="s">
        <v>11</v>
      </c>
      <c r="G333" s="1264" t="s">
        <v>12</v>
      </c>
      <c r="H333" s="1265"/>
      <c r="I333" s="1257" t="s">
        <v>13</v>
      </c>
      <c r="J333" s="1259"/>
      <c r="K333" s="1266" t="s">
        <v>14</v>
      </c>
      <c r="L333" s="1266"/>
      <c r="M333" s="1266"/>
      <c r="N333" s="1265"/>
      <c r="O333" s="1245"/>
    </row>
    <row r="334" spans="1:15" x14ac:dyDescent="0.2">
      <c r="A334" s="1267"/>
      <c r="B334" s="1256"/>
      <c r="C334" s="1268"/>
      <c r="D334" s="1269"/>
      <c r="E334" s="1270"/>
      <c r="F334" s="1256"/>
      <c r="G334" s="1626" t="s">
        <v>15</v>
      </c>
      <c r="H334" s="1627"/>
      <c r="I334" s="1627"/>
      <c r="J334" s="1627"/>
      <c r="K334" s="1627"/>
      <c r="L334" s="1627"/>
      <c r="M334" s="1627"/>
      <c r="N334" s="1628"/>
      <c r="O334" s="1245"/>
    </row>
    <row r="335" spans="1:15" x14ac:dyDescent="0.2">
      <c r="A335" s="1271" t="s">
        <v>16</v>
      </c>
      <c r="B335" s="1272" t="s">
        <v>17</v>
      </c>
      <c r="C335" s="1273" t="s">
        <v>18</v>
      </c>
      <c r="D335" s="1629" t="s">
        <v>19</v>
      </c>
      <c r="E335" s="1630"/>
      <c r="F335" s="1272" t="s">
        <v>20</v>
      </c>
      <c r="G335" s="1626" t="s">
        <v>21</v>
      </c>
      <c r="H335" s="1628"/>
      <c r="I335" s="1626" t="s">
        <v>22</v>
      </c>
      <c r="J335" s="1628"/>
      <c r="K335" s="1626" t="s">
        <v>23</v>
      </c>
      <c r="L335" s="1628"/>
      <c r="M335" s="1626" t="s">
        <v>24</v>
      </c>
      <c r="N335" s="1628"/>
      <c r="O335" s="1245"/>
    </row>
    <row r="336" spans="1:15" x14ac:dyDescent="0.2">
      <c r="A336" s="1274"/>
      <c r="B336" s="1264"/>
      <c r="C336" s="1275"/>
      <c r="D336" s="1276"/>
      <c r="E336" s="1277"/>
      <c r="F336" s="1264"/>
      <c r="G336" s="1278" t="s">
        <v>25</v>
      </c>
      <c r="H336" s="937" t="s">
        <v>26</v>
      </c>
      <c r="I336" s="937" t="s">
        <v>25</v>
      </c>
      <c r="J336" s="937" t="s">
        <v>27</v>
      </c>
      <c r="K336" s="1278" t="s">
        <v>25</v>
      </c>
      <c r="L336" s="1279" t="s">
        <v>27</v>
      </c>
      <c r="M336" s="1278" t="s">
        <v>25</v>
      </c>
      <c r="N336" s="1278" t="s">
        <v>26</v>
      </c>
      <c r="O336" s="1245"/>
    </row>
    <row r="337" spans="1:15" ht="22.5" x14ac:dyDescent="0.2">
      <c r="A337" s="937">
        <v>1</v>
      </c>
      <c r="B337" s="1296" t="s">
        <v>1618</v>
      </c>
      <c r="C337" s="1297">
        <v>200</v>
      </c>
      <c r="D337" s="1298">
        <v>500</v>
      </c>
      <c r="E337" s="1299" t="s">
        <v>1186</v>
      </c>
      <c r="F337" s="1300">
        <v>100000</v>
      </c>
      <c r="G337" s="1298">
        <v>125</v>
      </c>
      <c r="H337" s="1300">
        <v>25000</v>
      </c>
      <c r="I337" s="1298">
        <v>125</v>
      </c>
      <c r="J337" s="1300">
        <v>25000</v>
      </c>
      <c r="K337" s="1298">
        <v>125</v>
      </c>
      <c r="L337" s="1300">
        <v>25000</v>
      </c>
      <c r="M337" s="1298">
        <v>125</v>
      </c>
      <c r="N337" s="1300">
        <v>25000</v>
      </c>
      <c r="O337" s="1245"/>
    </row>
    <row r="338" spans="1:15" x14ac:dyDescent="0.2">
      <c r="A338" s="937"/>
      <c r="B338" s="1280"/>
      <c r="C338" s="1281"/>
      <c r="D338" s="1282"/>
      <c r="E338" s="937"/>
      <c r="F338" s="1283"/>
      <c r="G338" s="1282"/>
      <c r="H338" s="1283"/>
      <c r="I338" s="1282"/>
      <c r="J338" s="1284"/>
      <c r="K338" s="1282"/>
      <c r="L338" s="1284"/>
      <c r="M338" s="1282"/>
      <c r="N338" s="1284"/>
      <c r="O338" s="1245"/>
    </row>
    <row r="339" spans="1:15" x14ac:dyDescent="0.2">
      <c r="A339" s="937"/>
      <c r="B339" s="1285"/>
      <c r="C339" s="1286"/>
      <c r="D339" s="1287"/>
      <c r="E339" s="1288"/>
      <c r="F339" s="1283"/>
      <c r="G339" s="937"/>
      <c r="H339" s="1283"/>
      <c r="I339" s="937"/>
      <c r="J339" s="1284"/>
      <c r="K339" s="937"/>
      <c r="L339" s="1284"/>
      <c r="M339" s="937"/>
      <c r="N339" s="1284"/>
      <c r="O339" s="1245"/>
    </row>
    <row r="340" spans="1:15" x14ac:dyDescent="0.2">
      <c r="A340" s="937" t="s">
        <v>66</v>
      </c>
      <c r="B340" s="1285"/>
      <c r="C340" s="1286"/>
      <c r="D340" s="1287"/>
      <c r="E340" s="1288"/>
      <c r="F340" s="1283">
        <f>SUM(F337:F339)</f>
        <v>100000</v>
      </c>
      <c r="G340" s="937"/>
      <c r="H340" s="1283">
        <f>SUM(H337:H339)</f>
        <v>25000</v>
      </c>
      <c r="I340" s="937"/>
      <c r="J340" s="1284">
        <f>SUM(J337:J339)</f>
        <v>25000</v>
      </c>
      <c r="K340" s="937"/>
      <c r="L340" s="1284">
        <f>SUM(L337:L339)</f>
        <v>25000</v>
      </c>
      <c r="M340" s="937"/>
      <c r="N340" s="1284">
        <f>SUM(N337:N339)</f>
        <v>25000</v>
      </c>
      <c r="O340" s="1245"/>
    </row>
    <row r="341" spans="1:15" x14ac:dyDescent="0.2">
      <c r="A341" s="1256"/>
      <c r="B341" s="554"/>
      <c r="C341" s="938"/>
      <c r="D341" s="939"/>
      <c r="E341" s="940"/>
      <c r="F341" s="348"/>
      <c r="G341" s="348"/>
      <c r="H341" s="554"/>
      <c r="I341" s="554"/>
      <c r="J341" s="554"/>
      <c r="K341" s="554"/>
      <c r="L341" s="554"/>
      <c r="M341" s="554"/>
      <c r="N341" s="555"/>
      <c r="O341" s="1245"/>
    </row>
    <row r="342" spans="1:15" x14ac:dyDescent="0.2">
      <c r="A342" s="1289"/>
      <c r="B342" s="348" t="s">
        <v>67</v>
      </c>
      <c r="C342" s="349"/>
      <c r="D342" s="350"/>
      <c r="E342" s="351"/>
      <c r="F342" s="348"/>
      <c r="G342" s="348"/>
      <c r="H342" s="348"/>
      <c r="I342" s="348"/>
      <c r="J342" s="348"/>
      <c r="K342" s="348"/>
      <c r="L342" s="348"/>
      <c r="M342" s="348"/>
      <c r="N342" s="353"/>
      <c r="O342" s="1245"/>
    </row>
    <row r="343" spans="1:15" x14ac:dyDescent="0.2">
      <c r="A343" s="1289"/>
      <c r="B343" s="348"/>
      <c r="C343" s="349"/>
      <c r="D343" s="350"/>
      <c r="E343" s="351"/>
      <c r="F343" s="348"/>
      <c r="G343" s="348"/>
      <c r="H343" s="348" t="s">
        <v>68</v>
      </c>
      <c r="I343" s="348"/>
      <c r="J343" s="1631" t="s">
        <v>1449</v>
      </c>
      <c r="K343" s="1631"/>
      <c r="L343" s="1631"/>
      <c r="M343" s="348"/>
      <c r="N343" s="353"/>
      <c r="O343" s="1245"/>
    </row>
    <row r="344" spans="1:15" x14ac:dyDescent="0.2">
      <c r="A344" s="1289"/>
      <c r="B344" s="348"/>
      <c r="C344" s="349"/>
      <c r="D344" s="350"/>
      <c r="E344" s="351"/>
      <c r="F344" s="348"/>
      <c r="G344" s="348"/>
      <c r="H344" s="348"/>
      <c r="I344" s="348"/>
      <c r="J344" s="1493" t="s">
        <v>70</v>
      </c>
      <c r="K344" s="1493"/>
      <c r="L344" s="1493"/>
      <c r="M344" s="348"/>
      <c r="N344" s="353"/>
      <c r="O344" s="1245"/>
    </row>
    <row r="345" spans="1:15" ht="12" x14ac:dyDescent="0.2">
      <c r="A345" s="1290"/>
      <c r="B345" s="1291"/>
      <c r="C345" s="1292"/>
      <c r="D345" s="1293"/>
      <c r="E345" s="1294"/>
      <c r="F345" s="1291"/>
      <c r="G345" s="1291"/>
      <c r="H345" s="1291"/>
      <c r="I345" s="1291"/>
      <c r="J345" s="1291"/>
      <c r="K345" s="1291"/>
      <c r="L345" s="1291"/>
      <c r="M345" s="1291"/>
      <c r="N345" s="1295"/>
      <c r="O345" s="609"/>
    </row>
    <row r="348" spans="1:15" ht="12" thickBot="1" x14ac:dyDescent="0.25"/>
    <row r="349" spans="1:15" x14ac:dyDescent="0.2">
      <c r="A349" s="1120" t="s">
        <v>0</v>
      </c>
      <c r="B349" s="1120"/>
      <c r="C349" s="1121"/>
      <c r="D349" s="1120"/>
      <c r="E349" s="1120"/>
      <c r="F349" s="1120"/>
      <c r="G349" s="1120"/>
      <c r="H349" s="1120"/>
      <c r="I349" s="1120"/>
      <c r="J349" s="1120"/>
      <c r="K349" s="1122" t="s">
        <v>1</v>
      </c>
      <c r="L349" s="1123"/>
      <c r="M349" s="1123"/>
      <c r="N349" s="1124"/>
      <c r="O349" s="1125"/>
    </row>
    <row r="350" spans="1:15" x14ac:dyDescent="0.2">
      <c r="A350" s="1120"/>
      <c r="B350" s="1120"/>
      <c r="C350" s="1121"/>
      <c r="D350" s="1120"/>
      <c r="E350" s="1120"/>
      <c r="F350" s="1120"/>
      <c r="G350" s="1120"/>
      <c r="H350" s="1120"/>
      <c r="I350" s="1120"/>
      <c r="J350" s="1120"/>
      <c r="K350" s="1126" t="s">
        <v>2</v>
      </c>
      <c r="L350" s="1127"/>
      <c r="M350" s="1127"/>
      <c r="N350" s="1128"/>
      <c r="O350" s="1125"/>
    </row>
    <row r="351" spans="1:15" ht="12" thickBot="1" x14ac:dyDescent="0.25">
      <c r="A351" s="1120"/>
      <c r="B351" s="1120"/>
      <c r="C351" s="1121"/>
      <c r="D351" s="1120"/>
      <c r="E351" s="1120"/>
      <c r="F351" s="1120"/>
      <c r="G351" s="1120"/>
      <c r="H351" s="1120"/>
      <c r="I351" s="1120"/>
      <c r="J351" s="1120"/>
      <c r="K351" s="1129" t="s">
        <v>3</v>
      </c>
      <c r="L351" s="1130"/>
      <c r="M351" s="1130"/>
      <c r="N351" s="1131"/>
      <c r="O351" s="1125"/>
    </row>
    <row r="352" spans="1:15" x14ac:dyDescent="0.2">
      <c r="A352" s="1606" t="s">
        <v>4</v>
      </c>
      <c r="B352" s="1606"/>
      <c r="C352" s="1606"/>
      <c r="D352" s="1606"/>
      <c r="E352" s="1606"/>
      <c r="F352" s="1606"/>
      <c r="G352" s="1606"/>
      <c r="H352" s="1606"/>
      <c r="I352" s="1606"/>
      <c r="J352" s="1606"/>
      <c r="K352" s="1606"/>
      <c r="L352" s="1606"/>
      <c r="M352" s="1606"/>
      <c r="N352" s="1606"/>
      <c r="O352" s="1606"/>
    </row>
    <row r="353" spans="1:15" x14ac:dyDescent="0.2">
      <c r="A353" s="1607" t="s">
        <v>1423</v>
      </c>
      <c r="B353" s="1607"/>
      <c r="C353" s="1607"/>
      <c r="D353" s="1607"/>
      <c r="E353" s="1607"/>
      <c r="F353" s="1607"/>
      <c r="G353" s="1607"/>
      <c r="H353" s="1607"/>
      <c r="I353" s="1607"/>
      <c r="J353" s="1607"/>
      <c r="K353" s="1607"/>
      <c r="L353" s="1607"/>
      <c r="M353" s="1607"/>
      <c r="N353" s="1607"/>
      <c r="O353" s="1607"/>
    </row>
    <row r="354" spans="1:15" x14ac:dyDescent="0.2">
      <c r="A354" s="1120"/>
      <c r="B354" s="1120"/>
      <c r="C354" s="1132"/>
      <c r="D354" s="1133"/>
      <c r="E354" s="1134"/>
      <c r="F354" s="1135"/>
      <c r="G354" s="1120"/>
      <c r="H354" s="1120"/>
      <c r="I354" s="1120"/>
      <c r="J354" s="1120"/>
      <c r="K354" s="1120"/>
      <c r="L354" s="1120"/>
      <c r="M354" s="1120"/>
      <c r="N354" s="1120"/>
      <c r="O354" s="1125"/>
    </row>
    <row r="355" spans="1:15" x14ac:dyDescent="0.2">
      <c r="A355" s="1136" t="s">
        <v>1424</v>
      </c>
      <c r="B355" s="1136"/>
      <c r="C355" s="1132"/>
      <c r="D355" s="1133"/>
      <c r="E355" s="1134"/>
      <c r="F355" s="1120"/>
      <c r="G355" s="1120"/>
      <c r="H355" s="1120"/>
      <c r="I355" s="1120"/>
      <c r="J355" s="1120"/>
      <c r="K355" s="1120"/>
      <c r="L355" s="1120"/>
      <c r="M355" s="1120"/>
      <c r="N355" s="1120"/>
      <c r="O355" s="1125"/>
    </row>
    <row r="356" spans="1:15" x14ac:dyDescent="0.2">
      <c r="A356" s="1137" t="s">
        <v>7</v>
      </c>
      <c r="B356" s="1138"/>
      <c r="C356" s="1139"/>
      <c r="D356" s="1140"/>
      <c r="E356" s="1141"/>
      <c r="F356" s="1142" t="s">
        <v>8</v>
      </c>
      <c r="G356" s="1143"/>
      <c r="H356" s="1143"/>
      <c r="I356" s="1143"/>
      <c r="J356" s="1144"/>
      <c r="K356" s="1138" t="s">
        <v>273</v>
      </c>
      <c r="L356" s="1138"/>
      <c r="M356" s="1138"/>
      <c r="N356" s="1145"/>
      <c r="O356" s="1125"/>
    </row>
    <row r="357" spans="1:15" x14ac:dyDescent="0.2">
      <c r="A357" s="1146" t="s">
        <v>1051</v>
      </c>
      <c r="B357" s="1136" t="s">
        <v>1425</v>
      </c>
      <c r="C357" s="1147"/>
      <c r="D357" s="1148"/>
      <c r="E357" s="1149"/>
      <c r="F357" s="1150" t="s">
        <v>11</v>
      </c>
      <c r="G357" s="1150" t="s">
        <v>12</v>
      </c>
      <c r="H357" s="1151"/>
      <c r="I357" s="1142" t="s">
        <v>13</v>
      </c>
      <c r="J357" s="1144"/>
      <c r="K357" s="1152" t="s">
        <v>14</v>
      </c>
      <c r="L357" s="1152"/>
      <c r="M357" s="1152"/>
      <c r="N357" s="1151"/>
      <c r="O357" s="1125"/>
    </row>
    <row r="358" spans="1:15" x14ac:dyDescent="0.2">
      <c r="A358" s="1153"/>
      <c r="B358" s="1137"/>
      <c r="C358" s="1154"/>
      <c r="D358" s="1155"/>
      <c r="E358" s="1156"/>
      <c r="F358" s="1137"/>
      <c r="G358" s="1608" t="s">
        <v>15</v>
      </c>
      <c r="H358" s="1609"/>
      <c r="I358" s="1609"/>
      <c r="J358" s="1609"/>
      <c r="K358" s="1609"/>
      <c r="L358" s="1609"/>
      <c r="M358" s="1609"/>
      <c r="N358" s="1610"/>
      <c r="O358" s="1125"/>
    </row>
    <row r="359" spans="1:15" x14ac:dyDescent="0.2">
      <c r="A359" s="1157" t="s">
        <v>16</v>
      </c>
      <c r="B359" s="1158" t="s">
        <v>17</v>
      </c>
      <c r="C359" s="1159" t="s">
        <v>18</v>
      </c>
      <c r="D359" s="1611" t="s">
        <v>19</v>
      </c>
      <c r="E359" s="1612"/>
      <c r="F359" s="1158" t="s">
        <v>20</v>
      </c>
      <c r="G359" s="1608" t="s">
        <v>21</v>
      </c>
      <c r="H359" s="1610"/>
      <c r="I359" s="1608" t="s">
        <v>22</v>
      </c>
      <c r="J359" s="1610"/>
      <c r="K359" s="1608" t="s">
        <v>23</v>
      </c>
      <c r="L359" s="1610"/>
      <c r="M359" s="1608" t="s">
        <v>24</v>
      </c>
      <c r="N359" s="1610"/>
      <c r="O359" s="1125"/>
    </row>
    <row r="360" spans="1:15" x14ac:dyDescent="0.2">
      <c r="A360" s="1160"/>
      <c r="B360" s="1150"/>
      <c r="C360" s="1161"/>
      <c r="D360" s="1162"/>
      <c r="E360" s="1163"/>
      <c r="F360" s="1150"/>
      <c r="G360" s="1164" t="s">
        <v>25</v>
      </c>
      <c r="H360" s="1165" t="s">
        <v>26</v>
      </c>
      <c r="I360" s="1165" t="s">
        <v>25</v>
      </c>
      <c r="J360" s="1165" t="s">
        <v>27</v>
      </c>
      <c r="K360" s="1164" t="s">
        <v>25</v>
      </c>
      <c r="L360" s="1166" t="s">
        <v>27</v>
      </c>
      <c r="M360" s="1164" t="s">
        <v>25</v>
      </c>
      <c r="N360" s="1164" t="s">
        <v>26</v>
      </c>
      <c r="O360" s="1125"/>
    </row>
    <row r="361" spans="1:15" x14ac:dyDescent="0.2">
      <c r="A361" s="1165">
        <v>1</v>
      </c>
      <c r="B361" s="1167" t="s">
        <v>1195</v>
      </c>
      <c r="C361" s="1106">
        <v>75</v>
      </c>
      <c r="D361" s="1301">
        <v>1200</v>
      </c>
      <c r="E361" s="1165" t="s">
        <v>336</v>
      </c>
      <c r="F361" s="1108">
        <v>90000</v>
      </c>
      <c r="G361" s="1165">
        <v>300</v>
      </c>
      <c r="H361" s="1109">
        <v>22500</v>
      </c>
      <c r="I361" s="1165">
        <v>300</v>
      </c>
      <c r="J361" s="1109">
        <v>22500</v>
      </c>
      <c r="K361" s="1165">
        <v>300</v>
      </c>
      <c r="L361" s="1109">
        <v>22500</v>
      </c>
      <c r="M361" s="1165">
        <v>300</v>
      </c>
      <c r="N361" s="1109">
        <v>22500</v>
      </c>
      <c r="O361" s="1125"/>
    </row>
    <row r="362" spans="1:15" x14ac:dyDescent="0.2">
      <c r="A362" s="1165">
        <v>2</v>
      </c>
      <c r="B362" s="1167" t="s">
        <v>1193</v>
      </c>
      <c r="C362" s="1106">
        <v>70</v>
      </c>
      <c r="D362" s="1301">
        <v>1500</v>
      </c>
      <c r="E362" s="1165" t="s">
        <v>336</v>
      </c>
      <c r="F362" s="1108">
        <v>105000</v>
      </c>
      <c r="G362" s="1165">
        <v>375</v>
      </c>
      <c r="H362" s="1109">
        <v>26250</v>
      </c>
      <c r="I362" s="1165">
        <v>375</v>
      </c>
      <c r="J362" s="1109">
        <v>26250</v>
      </c>
      <c r="K362" s="1165">
        <v>375</v>
      </c>
      <c r="L362" s="1109">
        <v>26250</v>
      </c>
      <c r="M362" s="1165">
        <v>375</v>
      </c>
      <c r="N362" s="1109">
        <v>26250</v>
      </c>
      <c r="O362" s="1125"/>
    </row>
    <row r="363" spans="1:15" x14ac:dyDescent="0.2">
      <c r="A363" s="1165">
        <v>3</v>
      </c>
      <c r="B363" s="1167" t="s">
        <v>1619</v>
      </c>
      <c r="C363" s="1106">
        <v>55</v>
      </c>
      <c r="D363" s="1168">
        <v>24</v>
      </c>
      <c r="E363" s="1165" t="s">
        <v>336</v>
      </c>
      <c r="F363" s="1108">
        <v>1320</v>
      </c>
      <c r="G363" s="1165">
        <v>6</v>
      </c>
      <c r="H363" s="1109">
        <v>330</v>
      </c>
      <c r="I363" s="1165">
        <v>6</v>
      </c>
      <c r="J363" s="1109">
        <v>330</v>
      </c>
      <c r="K363" s="1165">
        <v>6</v>
      </c>
      <c r="L363" s="1109">
        <v>330</v>
      </c>
      <c r="M363" s="1165">
        <v>6</v>
      </c>
      <c r="N363" s="1109">
        <v>330</v>
      </c>
      <c r="O363" s="1125"/>
    </row>
    <row r="364" spans="1:15" x14ac:dyDescent="0.2">
      <c r="A364" s="1165"/>
      <c r="B364" s="1169"/>
      <c r="C364" s="1111"/>
      <c r="D364" s="1168"/>
      <c r="E364" s="1165"/>
      <c r="F364" s="1108"/>
      <c r="G364" s="1165"/>
      <c r="H364" s="1109"/>
      <c r="I364" s="1165"/>
      <c r="J364" s="1109"/>
      <c r="K364" s="1165"/>
      <c r="L364" s="1109"/>
      <c r="M364" s="1165"/>
      <c r="N364" s="1109"/>
      <c r="O364" s="1125"/>
    </row>
    <row r="365" spans="1:15" x14ac:dyDescent="0.2">
      <c r="A365" s="1165"/>
      <c r="B365" s="1167"/>
      <c r="C365" s="1111"/>
      <c r="D365" s="1171"/>
      <c r="E365" s="1170"/>
      <c r="F365" s="1108"/>
      <c r="G365" s="1165"/>
      <c r="H365" s="1109"/>
      <c r="I365" s="1165"/>
      <c r="J365" s="1109"/>
      <c r="K365" s="1165"/>
      <c r="L365" s="1109"/>
      <c r="M365" s="1165"/>
      <c r="N365" s="1109"/>
      <c r="O365" s="1125"/>
    </row>
    <row r="366" spans="1:15" x14ac:dyDescent="0.2">
      <c r="A366" s="1165" t="s">
        <v>66</v>
      </c>
      <c r="B366" s="1167"/>
      <c r="C366" s="1111"/>
      <c r="D366" s="1171"/>
      <c r="E366" s="1170"/>
      <c r="F366" s="1108">
        <f>SUM(F361:F364)</f>
        <v>196320</v>
      </c>
      <c r="G366" s="1165"/>
      <c r="H366" s="1109">
        <f>SUM(H361:H364)</f>
        <v>49080</v>
      </c>
      <c r="I366" s="1165"/>
      <c r="J366" s="1109">
        <f>SUM(J361:J364)</f>
        <v>49080</v>
      </c>
      <c r="K366" s="1165"/>
      <c r="L366" s="1109">
        <f>SUM(L362:L364)</f>
        <v>26580</v>
      </c>
      <c r="M366" s="1165"/>
      <c r="N366" s="1109">
        <f>SUM(N362:N364)</f>
        <v>26580</v>
      </c>
      <c r="O366" s="1125"/>
    </row>
    <row r="367" spans="1:15" x14ac:dyDescent="0.2">
      <c r="A367" s="1137"/>
      <c r="B367" s="1138"/>
      <c r="C367" s="1139"/>
      <c r="D367" s="1140"/>
      <c r="E367" s="1141"/>
      <c r="F367" s="1135"/>
      <c r="G367" s="1135"/>
      <c r="H367" s="1138"/>
      <c r="I367" s="1138"/>
      <c r="J367" s="1138"/>
      <c r="K367" s="1138"/>
      <c r="L367" s="1138"/>
      <c r="M367" s="1138"/>
      <c r="N367" s="1145"/>
      <c r="O367" s="1125"/>
    </row>
    <row r="368" spans="1:15" x14ac:dyDescent="0.2">
      <c r="A368" s="1172"/>
      <c r="B368" s="1135" t="s">
        <v>67</v>
      </c>
      <c r="C368" s="1173"/>
      <c r="D368" s="1174"/>
      <c r="E368" s="1175"/>
      <c r="F368" s="1135"/>
      <c r="G368" s="1135"/>
      <c r="H368" s="1135"/>
      <c r="I368" s="1135"/>
      <c r="J368" s="1135"/>
      <c r="K368" s="1135"/>
      <c r="L368" s="1135"/>
      <c r="M368" s="1135"/>
      <c r="N368" s="1176"/>
      <c r="O368" s="1125"/>
    </row>
    <row r="369" spans="1:15" x14ac:dyDescent="0.2">
      <c r="A369" s="1172"/>
      <c r="B369" s="1135"/>
      <c r="C369" s="1173"/>
      <c r="D369" s="1174"/>
      <c r="E369" s="1175"/>
      <c r="F369" s="1135"/>
      <c r="G369" s="1135"/>
      <c r="H369" s="1135" t="s">
        <v>68</v>
      </c>
      <c r="I369" s="1135"/>
      <c r="J369" s="1613" t="s">
        <v>1449</v>
      </c>
      <c r="K369" s="1613"/>
      <c r="L369" s="1613"/>
      <c r="M369" s="1135"/>
      <c r="N369" s="1176"/>
      <c r="O369" s="1125"/>
    </row>
    <row r="370" spans="1:15" x14ac:dyDescent="0.2">
      <c r="A370" s="1172"/>
      <c r="B370" s="1135"/>
      <c r="C370" s="1173"/>
      <c r="D370" s="1174"/>
      <c r="E370" s="1175"/>
      <c r="F370" s="1135"/>
      <c r="G370" s="1135"/>
      <c r="H370" s="1135"/>
      <c r="I370" s="1135"/>
      <c r="J370" s="1614" t="s">
        <v>70</v>
      </c>
      <c r="K370" s="1614"/>
      <c r="L370" s="1614"/>
      <c r="M370" s="1135"/>
      <c r="N370" s="1176"/>
      <c r="O370" s="1125"/>
    </row>
    <row r="371" spans="1:15" x14ac:dyDescent="0.2">
      <c r="A371" s="1150"/>
      <c r="B371" s="1152"/>
      <c r="C371" s="1147"/>
      <c r="D371" s="1148"/>
      <c r="E371" s="1149"/>
      <c r="F371" s="1152"/>
      <c r="G371" s="1152"/>
      <c r="H371" s="1152"/>
      <c r="I371" s="1152"/>
      <c r="J371" s="1152"/>
      <c r="K371" s="1152"/>
      <c r="L371" s="1152"/>
      <c r="M371" s="1152"/>
      <c r="N371" s="1151"/>
      <c r="O371" s="1125"/>
    </row>
    <row r="372" spans="1:15" x14ac:dyDescent="0.2">
      <c r="A372" s="1120"/>
      <c r="B372" s="1120"/>
      <c r="C372" s="1121"/>
      <c r="D372" s="1120"/>
      <c r="E372" s="1120"/>
      <c r="F372" s="1120"/>
      <c r="G372" s="1120"/>
      <c r="H372" s="1120"/>
      <c r="I372" s="1120"/>
      <c r="J372" s="1120"/>
      <c r="K372" s="1120"/>
      <c r="L372" s="1120"/>
      <c r="M372" s="1120"/>
      <c r="N372" s="1120"/>
      <c r="O372" s="1125"/>
    </row>
    <row r="373" spans="1:15" x14ac:dyDescent="0.2">
      <c r="A373" s="1120"/>
      <c r="B373" s="1120"/>
      <c r="C373" s="1121"/>
      <c r="D373" s="1120"/>
      <c r="E373" s="1120"/>
      <c r="F373" s="1120"/>
      <c r="G373" s="1120"/>
      <c r="H373" s="1120"/>
      <c r="I373" s="1120"/>
      <c r="J373" s="1120"/>
      <c r="K373" s="1120"/>
      <c r="L373" s="1120"/>
      <c r="M373" s="1120"/>
      <c r="N373" s="1120"/>
      <c r="O373" s="1125"/>
    </row>
    <row r="374" spans="1:15" ht="12" thickBot="1" x14ac:dyDescent="0.25"/>
    <row r="375" spans="1:15" x14ac:dyDescent="0.2">
      <c r="A375" s="1240" t="s">
        <v>0</v>
      </c>
      <c r="B375" s="1240"/>
      <c r="C375" s="1241"/>
      <c r="D375" s="1240"/>
      <c r="E375" s="1240"/>
      <c r="F375" s="1240"/>
      <c r="G375" s="1240"/>
      <c r="H375" s="1240"/>
      <c r="I375" s="1240"/>
      <c r="J375" s="1240"/>
      <c r="K375" s="1242" t="s">
        <v>1</v>
      </c>
      <c r="L375" s="1243"/>
      <c r="M375" s="1243"/>
      <c r="N375" s="1244"/>
      <c r="O375" s="1245"/>
    </row>
    <row r="376" spans="1:15" x14ac:dyDescent="0.2">
      <c r="A376" s="1240"/>
      <c r="B376" s="1240"/>
      <c r="C376" s="1241"/>
      <c r="D376" s="1240"/>
      <c r="E376" s="1240"/>
      <c r="F376" s="1240"/>
      <c r="G376" s="1240"/>
      <c r="H376" s="1240"/>
      <c r="I376" s="1240"/>
      <c r="J376" s="1240"/>
      <c r="K376" s="1246" t="s">
        <v>2</v>
      </c>
      <c r="L376" s="1247"/>
      <c r="M376" s="1247"/>
      <c r="N376" s="1248"/>
      <c r="O376" s="1245"/>
    </row>
    <row r="377" spans="1:15" ht="12" thickBot="1" x14ac:dyDescent="0.25">
      <c r="A377" s="1240"/>
      <c r="B377" s="1240"/>
      <c r="C377" s="1241"/>
      <c r="D377" s="1240"/>
      <c r="E377" s="1240"/>
      <c r="F377" s="1240"/>
      <c r="G377" s="1240"/>
      <c r="H377" s="1240"/>
      <c r="I377" s="1240"/>
      <c r="J377" s="1240"/>
      <c r="K377" s="1249" t="s">
        <v>3</v>
      </c>
      <c r="L377" s="1250"/>
      <c r="M377" s="1250"/>
      <c r="N377" s="1251"/>
      <c r="O377" s="1245"/>
    </row>
    <row r="378" spans="1:15" x14ac:dyDescent="0.2">
      <c r="A378" s="1624" t="s">
        <v>4</v>
      </c>
      <c r="B378" s="1624"/>
      <c r="C378" s="1624"/>
      <c r="D378" s="1624"/>
      <c r="E378" s="1624"/>
      <c r="F378" s="1624"/>
      <c r="G378" s="1624"/>
      <c r="H378" s="1624"/>
      <c r="I378" s="1624"/>
      <c r="J378" s="1624"/>
      <c r="K378" s="1624"/>
      <c r="L378" s="1624"/>
      <c r="M378" s="1624"/>
      <c r="N378" s="1624"/>
      <c r="O378" s="1624"/>
    </row>
    <row r="379" spans="1:15" x14ac:dyDescent="0.2">
      <c r="A379" s="1625" t="s">
        <v>1599</v>
      </c>
      <c r="B379" s="1625"/>
      <c r="C379" s="1625"/>
      <c r="D379" s="1625"/>
      <c r="E379" s="1625"/>
      <c r="F379" s="1625"/>
      <c r="G379" s="1625"/>
      <c r="H379" s="1625"/>
      <c r="I379" s="1625"/>
      <c r="J379" s="1625"/>
      <c r="K379" s="1625"/>
      <c r="L379" s="1625"/>
      <c r="M379" s="1625"/>
      <c r="N379" s="1625"/>
      <c r="O379" s="1625"/>
    </row>
    <row r="380" spans="1:15" x14ac:dyDescent="0.2">
      <c r="A380" s="1240"/>
      <c r="B380" s="1240"/>
      <c r="C380" s="1252"/>
      <c r="D380" s="1253"/>
      <c r="E380" s="1254"/>
      <c r="F380" s="348"/>
      <c r="G380" s="1240"/>
      <c r="H380" s="1240"/>
      <c r="I380" s="1240"/>
      <c r="J380" s="1240"/>
      <c r="K380" s="1240"/>
      <c r="L380" s="1240"/>
      <c r="M380" s="1240"/>
      <c r="N380" s="1240"/>
      <c r="O380" s="1245"/>
    </row>
    <row r="381" spans="1:15" x14ac:dyDescent="0.2">
      <c r="A381" s="1255" t="s">
        <v>1600</v>
      </c>
      <c r="B381" s="1255"/>
      <c r="C381" s="1252"/>
      <c r="D381" s="1253"/>
      <c r="E381" s="1254"/>
      <c r="F381" s="1240"/>
      <c r="G381" s="1240"/>
      <c r="H381" s="1240"/>
      <c r="I381" s="1240"/>
      <c r="J381" s="1240"/>
      <c r="K381" s="1240"/>
      <c r="L381" s="1240"/>
      <c r="M381" s="1240"/>
      <c r="N381" s="1240"/>
      <c r="O381" s="1245"/>
    </row>
    <row r="382" spans="1:15" x14ac:dyDescent="0.2">
      <c r="A382" s="1256" t="s">
        <v>7</v>
      </c>
      <c r="B382" s="554"/>
      <c r="C382" s="938"/>
      <c r="D382" s="939"/>
      <c r="E382" s="940"/>
      <c r="F382" s="1257" t="s">
        <v>8</v>
      </c>
      <c r="G382" s="1258"/>
      <c r="H382" s="1258"/>
      <c r="I382" s="1258"/>
      <c r="J382" s="1259"/>
      <c r="K382" s="554" t="s">
        <v>273</v>
      </c>
      <c r="L382" s="554"/>
      <c r="M382" s="554"/>
      <c r="N382" s="555"/>
      <c r="O382" s="1245"/>
    </row>
    <row r="383" spans="1:15" x14ac:dyDescent="0.2">
      <c r="A383" s="1260" t="s">
        <v>1051</v>
      </c>
      <c r="B383" s="1255" t="s">
        <v>1425</v>
      </c>
      <c r="C383" s="1261"/>
      <c r="D383" s="1262"/>
      <c r="E383" s="1263"/>
      <c r="F383" s="1264" t="s">
        <v>11</v>
      </c>
      <c r="G383" s="1264" t="s">
        <v>12</v>
      </c>
      <c r="H383" s="1265"/>
      <c r="I383" s="1257" t="s">
        <v>13</v>
      </c>
      <c r="J383" s="1259"/>
      <c r="K383" s="1266" t="s">
        <v>14</v>
      </c>
      <c r="L383" s="1266"/>
      <c r="M383" s="1266"/>
      <c r="N383" s="1265"/>
      <c r="O383" s="1245"/>
    </row>
    <row r="384" spans="1:15" x14ac:dyDescent="0.2">
      <c r="A384" s="1267"/>
      <c r="B384" s="1256"/>
      <c r="C384" s="1268"/>
      <c r="D384" s="1269"/>
      <c r="E384" s="1270"/>
      <c r="F384" s="1256"/>
      <c r="G384" s="1626" t="s">
        <v>15</v>
      </c>
      <c r="H384" s="1627"/>
      <c r="I384" s="1627"/>
      <c r="J384" s="1627"/>
      <c r="K384" s="1627"/>
      <c r="L384" s="1627"/>
      <c r="M384" s="1627"/>
      <c r="N384" s="1628"/>
      <c r="O384" s="1245"/>
    </row>
    <row r="385" spans="1:15" x14ac:dyDescent="0.2">
      <c r="A385" s="1271" t="s">
        <v>16</v>
      </c>
      <c r="B385" s="1272" t="s">
        <v>17</v>
      </c>
      <c r="C385" s="1302" t="s">
        <v>18</v>
      </c>
      <c r="D385" s="1629" t="s">
        <v>19</v>
      </c>
      <c r="E385" s="1630"/>
      <c r="F385" s="1272" t="s">
        <v>20</v>
      </c>
      <c r="G385" s="1626" t="s">
        <v>21</v>
      </c>
      <c r="H385" s="1628"/>
      <c r="I385" s="1626" t="s">
        <v>22</v>
      </c>
      <c r="J385" s="1628"/>
      <c r="K385" s="1626" t="s">
        <v>23</v>
      </c>
      <c r="L385" s="1628"/>
      <c r="M385" s="1626" t="s">
        <v>24</v>
      </c>
      <c r="N385" s="1628"/>
      <c r="O385" s="1245"/>
    </row>
    <row r="386" spans="1:15" x14ac:dyDescent="0.2">
      <c r="A386" s="1274"/>
      <c r="B386" s="1264"/>
      <c r="C386" s="1275"/>
      <c r="D386" s="1276"/>
      <c r="E386" s="1277"/>
      <c r="F386" s="1264"/>
      <c r="G386" s="1278" t="s">
        <v>25</v>
      </c>
      <c r="H386" s="937" t="s">
        <v>26</v>
      </c>
      <c r="I386" s="937" t="s">
        <v>25</v>
      </c>
      <c r="J386" s="937" t="s">
        <v>27</v>
      </c>
      <c r="K386" s="1278" t="s">
        <v>25</v>
      </c>
      <c r="L386" s="1279" t="s">
        <v>27</v>
      </c>
      <c r="M386" s="1278" t="s">
        <v>25</v>
      </c>
      <c r="N386" s="1278" t="s">
        <v>26</v>
      </c>
      <c r="O386" s="1245"/>
    </row>
    <row r="387" spans="1:15" ht="13.5" x14ac:dyDescent="0.25">
      <c r="A387" s="937">
        <v>1</v>
      </c>
      <c r="B387" s="1636" t="s">
        <v>1620</v>
      </c>
      <c r="C387" s="1637"/>
      <c r="D387" s="1634">
        <v>20</v>
      </c>
      <c r="E387" s="1635"/>
      <c r="F387" s="1283">
        <v>12000</v>
      </c>
      <c r="G387" s="1282">
        <v>20</v>
      </c>
      <c r="H387" s="1283">
        <v>12000</v>
      </c>
      <c r="I387" s="1282"/>
      <c r="J387" s="1284"/>
      <c r="K387" s="1282"/>
      <c r="L387" s="1284"/>
      <c r="M387" s="1282"/>
      <c r="N387" s="1284"/>
      <c r="O387" s="1245"/>
    </row>
    <row r="388" spans="1:15" ht="13.5" thickBot="1" x14ac:dyDescent="0.25">
      <c r="A388" s="937">
        <v>2</v>
      </c>
      <c r="B388" s="1638" t="s">
        <v>1621</v>
      </c>
      <c r="C388" s="1639"/>
      <c r="D388" s="1634">
        <v>10</v>
      </c>
      <c r="E388" s="1635"/>
      <c r="F388" s="1283">
        <v>1650</v>
      </c>
      <c r="G388" s="1282">
        <v>10</v>
      </c>
      <c r="H388" s="1283">
        <v>1650</v>
      </c>
      <c r="I388" s="1282"/>
      <c r="J388" s="1284"/>
      <c r="K388" s="1282"/>
      <c r="L388" s="1284"/>
      <c r="M388" s="1282"/>
      <c r="N388" s="1284"/>
      <c r="O388" s="1245"/>
    </row>
    <row r="389" spans="1:15" ht="13.5" thickBot="1" x14ac:dyDescent="0.25">
      <c r="A389" s="937">
        <v>3</v>
      </c>
      <c r="B389" s="1640" t="s">
        <v>1622</v>
      </c>
      <c r="C389" s="1641"/>
      <c r="D389" s="1634">
        <v>10</v>
      </c>
      <c r="E389" s="1635"/>
      <c r="F389" s="1283">
        <v>12500</v>
      </c>
      <c r="G389" s="1282">
        <v>10</v>
      </c>
      <c r="H389" s="1283">
        <v>12500</v>
      </c>
      <c r="I389" s="1282"/>
      <c r="J389" s="1284"/>
      <c r="K389" s="1282"/>
      <c r="L389" s="1284"/>
      <c r="M389" s="1282"/>
      <c r="N389" s="1284"/>
      <c r="O389" s="1245"/>
    </row>
    <row r="390" spans="1:15" ht="13.5" thickBot="1" x14ac:dyDescent="0.25">
      <c r="A390" s="937">
        <v>4</v>
      </c>
      <c r="B390" s="1632" t="s">
        <v>1623</v>
      </c>
      <c r="C390" s="1633"/>
      <c r="D390" s="1634">
        <v>10</v>
      </c>
      <c r="E390" s="1635"/>
      <c r="F390" s="1283">
        <v>15000</v>
      </c>
      <c r="G390" s="1282">
        <v>10</v>
      </c>
      <c r="H390" s="1283">
        <v>15000</v>
      </c>
      <c r="I390" s="1282"/>
      <c r="J390" s="1284"/>
      <c r="K390" s="1282"/>
      <c r="L390" s="1284"/>
      <c r="M390" s="1282"/>
      <c r="N390" s="1284"/>
      <c r="O390" s="1245"/>
    </row>
    <row r="391" spans="1:15" ht="13.5" thickBot="1" x14ac:dyDescent="0.25">
      <c r="A391" s="937">
        <v>5</v>
      </c>
      <c r="B391" s="1632" t="s">
        <v>1624</v>
      </c>
      <c r="C391" s="1633"/>
      <c r="D391" s="1634">
        <v>10</v>
      </c>
      <c r="E391" s="1635"/>
      <c r="F391" s="1283">
        <v>20000</v>
      </c>
      <c r="G391" s="1282">
        <v>10</v>
      </c>
      <c r="H391" s="1283">
        <v>20000</v>
      </c>
      <c r="I391" s="1282"/>
      <c r="J391" s="1284"/>
      <c r="K391" s="1282"/>
      <c r="L391" s="1284"/>
      <c r="M391" s="1282"/>
      <c r="N391" s="1284"/>
      <c r="O391" s="1245"/>
    </row>
    <row r="392" spans="1:15" ht="13.5" thickBot="1" x14ac:dyDescent="0.25">
      <c r="A392" s="937">
        <v>6</v>
      </c>
      <c r="B392" s="1632" t="s">
        <v>1625</v>
      </c>
      <c r="C392" s="1633"/>
      <c r="D392" s="1634">
        <v>6</v>
      </c>
      <c r="E392" s="1635"/>
      <c r="F392" s="1283">
        <v>12000</v>
      </c>
      <c r="G392" s="1282">
        <v>6</v>
      </c>
      <c r="H392" s="1283">
        <v>12000</v>
      </c>
      <c r="I392" s="1282"/>
      <c r="J392" s="1284"/>
      <c r="K392" s="1282"/>
      <c r="L392" s="1284"/>
      <c r="M392" s="1282"/>
      <c r="N392" s="1284"/>
      <c r="O392" s="1245"/>
    </row>
    <row r="393" spans="1:15" ht="13.5" thickBot="1" x14ac:dyDescent="0.25">
      <c r="A393" s="937">
        <v>7</v>
      </c>
      <c r="B393" s="1632" t="s">
        <v>1626</v>
      </c>
      <c r="C393" s="1633"/>
      <c r="D393" s="1634">
        <v>100</v>
      </c>
      <c r="E393" s="1635"/>
      <c r="F393" s="1283">
        <v>20000</v>
      </c>
      <c r="G393" s="1282">
        <v>100</v>
      </c>
      <c r="H393" s="1283">
        <v>20000</v>
      </c>
      <c r="I393" s="1282"/>
      <c r="J393" s="1284"/>
      <c r="K393" s="1282"/>
      <c r="L393" s="1284"/>
      <c r="M393" s="1282"/>
      <c r="N393" s="1284"/>
      <c r="O393" s="1245"/>
    </row>
    <row r="394" spans="1:15" ht="13.5" thickBot="1" x14ac:dyDescent="0.25">
      <c r="A394" s="937">
        <v>8</v>
      </c>
      <c r="B394" s="1632" t="s">
        <v>1627</v>
      </c>
      <c r="C394" s="1633"/>
      <c r="D394" s="1634">
        <v>10</v>
      </c>
      <c r="E394" s="1635"/>
      <c r="F394" s="1283">
        <v>1000</v>
      </c>
      <c r="G394" s="1282">
        <v>10</v>
      </c>
      <c r="H394" s="1283">
        <v>1000</v>
      </c>
      <c r="I394" s="1282"/>
      <c r="J394" s="1284"/>
      <c r="K394" s="1282"/>
      <c r="L394" s="1284"/>
      <c r="M394" s="1282"/>
      <c r="N394" s="1284"/>
      <c r="O394" s="1245"/>
    </row>
    <row r="395" spans="1:15" ht="13.5" thickBot="1" x14ac:dyDescent="0.25">
      <c r="A395" s="937">
        <v>9</v>
      </c>
      <c r="B395" s="1632" t="s">
        <v>1628</v>
      </c>
      <c r="C395" s="1633"/>
      <c r="D395" s="1634">
        <v>4</v>
      </c>
      <c r="E395" s="1635"/>
      <c r="F395" s="1283">
        <v>2000</v>
      </c>
      <c r="G395" s="1282">
        <v>4</v>
      </c>
      <c r="H395" s="1283">
        <v>2000</v>
      </c>
      <c r="I395" s="1282"/>
      <c r="J395" s="1284"/>
      <c r="K395" s="1282"/>
      <c r="L395" s="1284"/>
      <c r="M395" s="1282"/>
      <c r="N395" s="1284"/>
      <c r="O395" s="1245"/>
    </row>
    <row r="396" spans="1:15" ht="13.5" thickBot="1" x14ac:dyDescent="0.25">
      <c r="A396" s="937">
        <v>10</v>
      </c>
      <c r="B396" s="1632" t="s">
        <v>1629</v>
      </c>
      <c r="C396" s="1633"/>
      <c r="D396" s="1634">
        <v>5</v>
      </c>
      <c r="E396" s="1635"/>
      <c r="F396" s="1283">
        <v>12500</v>
      </c>
      <c r="G396" s="1282">
        <v>5</v>
      </c>
      <c r="H396" s="1283">
        <v>12500</v>
      </c>
      <c r="I396" s="1282"/>
      <c r="J396" s="1284"/>
      <c r="K396" s="1282"/>
      <c r="L396" s="1284"/>
      <c r="M396" s="1282"/>
      <c r="N396" s="1284"/>
      <c r="O396" s="1245"/>
    </row>
    <row r="397" spans="1:15" ht="13.5" thickBot="1" x14ac:dyDescent="0.25">
      <c r="A397" s="937">
        <v>11</v>
      </c>
      <c r="B397" s="1632" t="s">
        <v>706</v>
      </c>
      <c r="C397" s="1633"/>
      <c r="D397" s="1634">
        <v>125</v>
      </c>
      <c r="E397" s="1635"/>
      <c r="F397" s="1283">
        <v>12500</v>
      </c>
      <c r="G397" s="1282">
        <v>125</v>
      </c>
      <c r="H397" s="1283">
        <v>12500</v>
      </c>
      <c r="I397" s="1282"/>
      <c r="J397" s="1284"/>
      <c r="K397" s="1282"/>
      <c r="L397" s="1284"/>
      <c r="M397" s="1282"/>
      <c r="N397" s="1284"/>
      <c r="O397" s="1245"/>
    </row>
    <row r="398" spans="1:15" ht="13.5" thickBot="1" x14ac:dyDescent="0.25">
      <c r="A398" s="937">
        <v>12</v>
      </c>
      <c r="B398" s="1632" t="s">
        <v>1630</v>
      </c>
      <c r="C398" s="1633"/>
      <c r="D398" s="1634">
        <v>20</v>
      </c>
      <c r="E398" s="1635"/>
      <c r="F398" s="1283">
        <v>5000</v>
      </c>
      <c r="G398" s="1282">
        <v>20</v>
      </c>
      <c r="H398" s="1283">
        <v>5000</v>
      </c>
      <c r="I398" s="1282"/>
      <c r="J398" s="1284"/>
      <c r="K398" s="1282"/>
      <c r="L398" s="1284"/>
      <c r="M398" s="1282"/>
      <c r="N398" s="1284"/>
      <c r="O398" s="1245"/>
    </row>
    <row r="399" spans="1:15" ht="13.5" thickBot="1" x14ac:dyDescent="0.25">
      <c r="A399" s="937">
        <v>13</v>
      </c>
      <c r="B399" s="1632" t="s">
        <v>1631</v>
      </c>
      <c r="C399" s="1633"/>
      <c r="D399" s="1634">
        <v>20</v>
      </c>
      <c r="E399" s="1635"/>
      <c r="F399" s="1283">
        <v>5000</v>
      </c>
      <c r="G399" s="1282">
        <v>20</v>
      </c>
      <c r="H399" s="1283">
        <v>5000</v>
      </c>
      <c r="I399" s="1282"/>
      <c r="J399" s="1284"/>
      <c r="K399" s="1282"/>
      <c r="L399" s="1284"/>
      <c r="M399" s="1282"/>
      <c r="N399" s="1284"/>
      <c r="O399" s="1245"/>
    </row>
    <row r="400" spans="1:15" ht="13.5" thickBot="1" x14ac:dyDescent="0.25">
      <c r="A400" s="937">
        <v>14</v>
      </c>
      <c r="B400" s="1632" t="s">
        <v>1632</v>
      </c>
      <c r="C400" s="1633"/>
      <c r="D400" s="1634">
        <v>20</v>
      </c>
      <c r="E400" s="1635"/>
      <c r="F400" s="1283">
        <v>5000</v>
      </c>
      <c r="G400" s="1282">
        <v>20</v>
      </c>
      <c r="H400" s="1283">
        <v>5000</v>
      </c>
      <c r="I400" s="1282"/>
      <c r="J400" s="1284"/>
      <c r="K400" s="1282"/>
      <c r="L400" s="1284"/>
      <c r="M400" s="1282"/>
      <c r="N400" s="1284"/>
      <c r="O400" s="1245"/>
    </row>
    <row r="401" spans="1:15" ht="13.5" thickBot="1" x14ac:dyDescent="0.25">
      <c r="A401" s="937">
        <v>15</v>
      </c>
      <c r="B401" s="1632" t="s">
        <v>1633</v>
      </c>
      <c r="C401" s="1633"/>
      <c r="D401" s="1634">
        <v>20</v>
      </c>
      <c r="E401" s="1635"/>
      <c r="F401" s="1283">
        <v>5000</v>
      </c>
      <c r="G401" s="1282">
        <v>20</v>
      </c>
      <c r="H401" s="1283">
        <v>5000</v>
      </c>
      <c r="I401" s="1282"/>
      <c r="J401" s="1284"/>
      <c r="K401" s="1282"/>
      <c r="L401" s="1284"/>
      <c r="M401" s="1282"/>
      <c r="N401" s="1284"/>
      <c r="O401" s="1245"/>
    </row>
    <row r="402" spans="1:15" ht="13.5" thickBot="1" x14ac:dyDescent="0.25">
      <c r="A402" s="937">
        <v>16</v>
      </c>
      <c r="B402" s="1632" t="s">
        <v>1634</v>
      </c>
      <c r="C402" s="1633"/>
      <c r="D402" s="1634">
        <v>10</v>
      </c>
      <c r="E402" s="1635"/>
      <c r="F402" s="1283">
        <v>16000</v>
      </c>
      <c r="G402" s="1282">
        <v>10</v>
      </c>
      <c r="H402" s="1283">
        <v>16000</v>
      </c>
      <c r="I402" s="1282"/>
      <c r="J402" s="1284"/>
      <c r="K402" s="1282"/>
      <c r="L402" s="1284"/>
      <c r="M402" s="1282"/>
      <c r="N402" s="1284"/>
      <c r="O402" s="1245"/>
    </row>
    <row r="403" spans="1:15" ht="13.5" thickBot="1" x14ac:dyDescent="0.25">
      <c r="A403" s="937">
        <v>17</v>
      </c>
      <c r="B403" s="1632" t="s">
        <v>1635</v>
      </c>
      <c r="C403" s="1633"/>
      <c r="D403" s="1634">
        <v>4</v>
      </c>
      <c r="E403" s="1635"/>
      <c r="F403" s="1283">
        <v>8000</v>
      </c>
      <c r="G403" s="1282">
        <v>4</v>
      </c>
      <c r="H403" s="1283">
        <v>8000</v>
      </c>
      <c r="I403" s="1282"/>
      <c r="J403" s="1284"/>
      <c r="K403" s="1282"/>
      <c r="L403" s="1284"/>
      <c r="M403" s="1282"/>
      <c r="N403" s="1284"/>
      <c r="O403" s="1245"/>
    </row>
    <row r="404" spans="1:15" ht="13.5" thickBot="1" x14ac:dyDescent="0.25">
      <c r="A404" s="937">
        <v>18</v>
      </c>
      <c r="B404" s="1632" t="s">
        <v>1636</v>
      </c>
      <c r="C404" s="1633"/>
      <c r="D404" s="1634">
        <v>500</v>
      </c>
      <c r="E404" s="1635"/>
      <c r="F404" s="1283">
        <v>12500</v>
      </c>
      <c r="G404" s="1282">
        <v>500</v>
      </c>
      <c r="H404" s="1283">
        <v>12500</v>
      </c>
      <c r="I404" s="1282"/>
      <c r="J404" s="1284"/>
      <c r="K404" s="1282"/>
      <c r="L404" s="1284"/>
      <c r="M404" s="1282"/>
      <c r="N404" s="1284"/>
      <c r="O404" s="1245"/>
    </row>
    <row r="405" spans="1:15" ht="13.5" thickBot="1" x14ac:dyDescent="0.25">
      <c r="A405" s="937">
        <v>19</v>
      </c>
      <c r="B405" s="1632" t="s">
        <v>1637</v>
      </c>
      <c r="C405" s="1633"/>
      <c r="D405" s="1634">
        <v>50</v>
      </c>
      <c r="E405" s="1635"/>
      <c r="F405" s="1283">
        <v>7500</v>
      </c>
      <c r="G405" s="1282">
        <v>50</v>
      </c>
      <c r="H405" s="1283">
        <v>7500</v>
      </c>
      <c r="I405" s="1282"/>
      <c r="J405" s="1284"/>
      <c r="K405" s="1282"/>
      <c r="L405" s="1284"/>
      <c r="M405" s="1282"/>
      <c r="N405" s="1284"/>
      <c r="O405" s="1245"/>
    </row>
    <row r="406" spans="1:15" ht="13.5" thickBot="1" x14ac:dyDescent="0.25">
      <c r="A406" s="937">
        <v>20</v>
      </c>
      <c r="B406" s="1632" t="s">
        <v>1088</v>
      </c>
      <c r="C406" s="1633"/>
      <c r="D406" s="1634">
        <v>300</v>
      </c>
      <c r="E406" s="1635"/>
      <c r="F406" s="1283">
        <v>3000</v>
      </c>
      <c r="G406" s="1282">
        <v>300</v>
      </c>
      <c r="H406" s="1283">
        <v>3000</v>
      </c>
      <c r="I406" s="1282"/>
      <c r="J406" s="1284"/>
      <c r="K406" s="1282"/>
      <c r="L406" s="1284"/>
      <c r="M406" s="1282"/>
      <c r="N406" s="1284"/>
      <c r="O406" s="1245"/>
    </row>
    <row r="407" spans="1:15" ht="12" thickBot="1" x14ac:dyDescent="0.25">
      <c r="A407" s="937"/>
      <c r="B407" s="1285"/>
      <c r="C407" s="1286"/>
      <c r="D407" s="1287"/>
      <c r="E407" s="1288"/>
      <c r="F407" s="1283"/>
      <c r="G407" s="937"/>
      <c r="H407" s="1283"/>
      <c r="I407" s="937"/>
      <c r="J407" s="1284"/>
      <c r="K407" s="937"/>
      <c r="L407" s="1284"/>
      <c r="M407" s="937"/>
      <c r="N407" s="1284"/>
      <c r="O407" s="1245"/>
    </row>
    <row r="408" spans="1:15" ht="13.5" thickBot="1" x14ac:dyDescent="0.25">
      <c r="A408" s="937">
        <v>21</v>
      </c>
      <c r="B408" s="1632" t="s">
        <v>1638</v>
      </c>
      <c r="C408" s="1633"/>
      <c r="D408" s="1634">
        <v>5</v>
      </c>
      <c r="E408" s="1635"/>
      <c r="F408" s="1283">
        <v>5000</v>
      </c>
      <c r="G408" s="937">
        <v>5</v>
      </c>
      <c r="H408" s="1283">
        <v>5000</v>
      </c>
      <c r="I408" s="937"/>
      <c r="J408" s="1284"/>
      <c r="K408" s="937"/>
      <c r="L408" s="1284"/>
      <c r="M408" s="937"/>
      <c r="N408" s="1284"/>
      <c r="O408" s="1245"/>
    </row>
    <row r="409" spans="1:15" ht="13.5" thickBot="1" x14ac:dyDescent="0.25">
      <c r="A409" s="937">
        <v>22</v>
      </c>
      <c r="B409" s="1642" t="s">
        <v>1639</v>
      </c>
      <c r="C409" s="1641"/>
      <c r="D409" s="1634">
        <v>5</v>
      </c>
      <c r="E409" s="1635"/>
      <c r="F409" s="1283">
        <v>1500</v>
      </c>
      <c r="G409" s="937">
        <v>5</v>
      </c>
      <c r="H409" s="1283">
        <v>1500</v>
      </c>
      <c r="I409" s="937"/>
      <c r="J409" s="1284"/>
      <c r="K409" s="937"/>
      <c r="L409" s="1284"/>
      <c r="M409" s="937"/>
      <c r="N409" s="1284"/>
      <c r="O409" s="1245"/>
    </row>
    <row r="410" spans="1:15" ht="13.5" thickBot="1" x14ac:dyDescent="0.25">
      <c r="A410" s="937">
        <v>23</v>
      </c>
      <c r="B410" s="1632" t="s">
        <v>1640</v>
      </c>
      <c r="C410" s="1633"/>
      <c r="D410" s="1634">
        <v>5</v>
      </c>
      <c r="E410" s="1635"/>
      <c r="F410" s="1283">
        <v>5000</v>
      </c>
      <c r="G410" s="937">
        <v>5</v>
      </c>
      <c r="H410" s="1283">
        <v>5000</v>
      </c>
      <c r="I410" s="937"/>
      <c r="J410" s="1284"/>
      <c r="K410" s="937"/>
      <c r="L410" s="1284"/>
      <c r="M410" s="937"/>
      <c r="N410" s="1284"/>
      <c r="O410" s="1245"/>
    </row>
    <row r="411" spans="1:15" x14ac:dyDescent="0.2">
      <c r="A411" s="937" t="s">
        <v>66</v>
      </c>
      <c r="B411" s="1285"/>
      <c r="C411" s="1286"/>
      <c r="D411" s="1287"/>
      <c r="E411" s="1288"/>
      <c r="F411" s="1283">
        <f>SUM(F387:F410)</f>
        <v>199650</v>
      </c>
      <c r="G411" s="937"/>
      <c r="H411" s="1283">
        <f>SUM(H387:H410)</f>
        <v>199650</v>
      </c>
      <c r="I411" s="937"/>
      <c r="J411" s="1284"/>
      <c r="K411" s="937"/>
      <c r="L411" s="1284">
        <f>SUM(L387:L407)</f>
        <v>0</v>
      </c>
      <c r="M411" s="937"/>
      <c r="N411" s="1284"/>
      <c r="O411" s="1245"/>
    </row>
    <row r="412" spans="1:15" x14ac:dyDescent="0.2">
      <c r="A412" s="1256"/>
      <c r="B412" s="554"/>
      <c r="C412" s="938"/>
      <c r="D412" s="939"/>
      <c r="E412" s="940"/>
      <c r="F412" s="348"/>
      <c r="G412" s="348"/>
      <c r="H412" s="554"/>
      <c r="I412" s="554"/>
      <c r="J412" s="554"/>
      <c r="K412" s="554"/>
      <c r="L412" s="554"/>
      <c r="M412" s="554"/>
      <c r="N412" s="555"/>
      <c r="O412" s="1245"/>
    </row>
    <row r="413" spans="1:15" x14ac:dyDescent="0.2">
      <c r="A413" s="1289"/>
      <c r="B413" s="348" t="s">
        <v>67</v>
      </c>
      <c r="C413" s="349"/>
      <c r="D413" s="350"/>
      <c r="E413" s="351"/>
      <c r="F413" s="348"/>
      <c r="G413" s="348"/>
      <c r="H413" s="348"/>
      <c r="I413" s="348"/>
      <c r="J413" s="348"/>
      <c r="K413" s="348"/>
      <c r="L413" s="348"/>
      <c r="M413" s="348"/>
      <c r="N413" s="353"/>
      <c r="O413" s="1245"/>
    </row>
    <row r="414" spans="1:15" x14ac:dyDescent="0.2">
      <c r="A414" s="1289"/>
      <c r="B414" s="348"/>
      <c r="C414" s="349"/>
      <c r="D414" s="350"/>
      <c r="E414" s="351"/>
      <c r="F414" s="348"/>
      <c r="G414" s="348"/>
      <c r="H414" s="348" t="s">
        <v>68</v>
      </c>
      <c r="I414" s="348"/>
      <c r="J414" s="1631" t="s">
        <v>1449</v>
      </c>
      <c r="K414" s="1631"/>
      <c r="L414" s="1631"/>
      <c r="M414" s="348"/>
      <c r="N414" s="353"/>
      <c r="O414" s="1245"/>
    </row>
    <row r="415" spans="1:15" x14ac:dyDescent="0.2">
      <c r="A415" s="1289"/>
      <c r="B415" s="348"/>
      <c r="C415" s="349"/>
      <c r="D415" s="350"/>
      <c r="E415" s="351"/>
      <c r="F415" s="348"/>
      <c r="G415" s="348"/>
      <c r="H415" s="348"/>
      <c r="I415" s="348"/>
      <c r="J415" s="1493" t="s">
        <v>70</v>
      </c>
      <c r="K415" s="1493"/>
      <c r="L415" s="1493"/>
      <c r="M415" s="348"/>
      <c r="N415" s="353"/>
      <c r="O415" s="1245"/>
    </row>
    <row r="416" spans="1:15" ht="12" x14ac:dyDescent="0.2">
      <c r="A416" s="1290"/>
      <c r="B416" s="1291"/>
      <c r="C416" s="1292"/>
      <c r="D416" s="1293"/>
      <c r="E416" s="1294"/>
      <c r="F416" s="1291"/>
      <c r="G416" s="1291"/>
      <c r="H416" s="1291"/>
      <c r="I416" s="1291"/>
      <c r="J416" s="1291"/>
      <c r="K416" s="1291"/>
      <c r="L416" s="1291"/>
      <c r="M416" s="1291"/>
      <c r="N416" s="1295"/>
      <c r="O416" s="609"/>
    </row>
    <row r="420" spans="1:15" ht="12" thickBot="1" x14ac:dyDescent="0.25"/>
    <row r="421" spans="1:15" x14ac:dyDescent="0.2">
      <c r="A421" s="1240" t="s">
        <v>0</v>
      </c>
      <c r="B421" s="1240"/>
      <c r="C421" s="1241"/>
      <c r="D421" s="1240"/>
      <c r="E421" s="1240"/>
      <c r="F421" s="1240"/>
      <c r="G421" s="1240"/>
      <c r="H421" s="1240"/>
      <c r="I421" s="1240"/>
      <c r="J421" s="1240"/>
      <c r="K421" s="1242" t="s">
        <v>1</v>
      </c>
      <c r="L421" s="1243"/>
      <c r="M421" s="1243"/>
      <c r="N421" s="1244"/>
      <c r="O421" s="1245"/>
    </row>
    <row r="422" spans="1:15" x14ac:dyDescent="0.2">
      <c r="A422" s="1240"/>
      <c r="B422" s="1240"/>
      <c r="C422" s="1241"/>
      <c r="D422" s="1240"/>
      <c r="E422" s="1240"/>
      <c r="F422" s="1240"/>
      <c r="G422" s="1240"/>
      <c r="H422" s="1240"/>
      <c r="I422" s="1240"/>
      <c r="J422" s="1240"/>
      <c r="K422" s="1246" t="s">
        <v>2</v>
      </c>
      <c r="L422" s="1247"/>
      <c r="M422" s="1247"/>
      <c r="N422" s="1248"/>
      <c r="O422" s="1245"/>
    </row>
    <row r="423" spans="1:15" ht="12" thickBot="1" x14ac:dyDescent="0.25">
      <c r="A423" s="1240"/>
      <c r="B423" s="1240"/>
      <c r="C423" s="1241"/>
      <c r="D423" s="1240"/>
      <c r="E423" s="1240"/>
      <c r="F423" s="1240"/>
      <c r="G423" s="1240"/>
      <c r="H423" s="1240"/>
      <c r="I423" s="1240"/>
      <c r="J423" s="1240"/>
      <c r="K423" s="1249" t="s">
        <v>3</v>
      </c>
      <c r="L423" s="1250"/>
      <c r="M423" s="1250"/>
      <c r="N423" s="1251"/>
      <c r="O423" s="1245"/>
    </row>
    <row r="424" spans="1:15" x14ac:dyDescent="0.2">
      <c r="A424" s="1624" t="s">
        <v>4</v>
      </c>
      <c r="B424" s="1624"/>
      <c r="C424" s="1624"/>
      <c r="D424" s="1624"/>
      <c r="E424" s="1624"/>
      <c r="F424" s="1624"/>
      <c r="G424" s="1624"/>
      <c r="H424" s="1624"/>
      <c r="I424" s="1624"/>
      <c r="J424" s="1624"/>
      <c r="K424" s="1624"/>
      <c r="L424" s="1624"/>
      <c r="M424" s="1624"/>
      <c r="N424" s="1624"/>
      <c r="O424" s="1624"/>
    </row>
    <row r="425" spans="1:15" x14ac:dyDescent="0.2">
      <c r="A425" s="1625" t="s">
        <v>1599</v>
      </c>
      <c r="B425" s="1625"/>
      <c r="C425" s="1625"/>
      <c r="D425" s="1625"/>
      <c r="E425" s="1625"/>
      <c r="F425" s="1625"/>
      <c r="G425" s="1625"/>
      <c r="H425" s="1625"/>
      <c r="I425" s="1625"/>
      <c r="J425" s="1625"/>
      <c r="K425" s="1625"/>
      <c r="L425" s="1625"/>
      <c r="M425" s="1625"/>
      <c r="N425" s="1625"/>
      <c r="O425" s="1625"/>
    </row>
    <row r="426" spans="1:15" x14ac:dyDescent="0.2">
      <c r="A426" s="1240"/>
      <c r="B426" s="1240"/>
      <c r="C426" s="1252"/>
      <c r="D426" s="1253"/>
      <c r="E426" s="1254"/>
      <c r="F426" s="348"/>
      <c r="G426" s="1240"/>
      <c r="H426" s="1240"/>
      <c r="I426" s="1240"/>
      <c r="J426" s="1240"/>
      <c r="K426" s="1240"/>
      <c r="L426" s="1240"/>
      <c r="M426" s="1240"/>
      <c r="N426" s="1240"/>
      <c r="O426" s="1245"/>
    </row>
    <row r="427" spans="1:15" x14ac:dyDescent="0.2">
      <c r="A427" s="1255" t="s">
        <v>1600</v>
      </c>
      <c r="B427" s="1255"/>
      <c r="C427" s="1252"/>
      <c r="D427" s="1253"/>
      <c r="E427" s="1254"/>
      <c r="F427" s="1240"/>
      <c r="G427" s="1240"/>
      <c r="H427" s="1240"/>
      <c r="I427" s="1240"/>
      <c r="J427" s="1240"/>
      <c r="K427" s="1240"/>
      <c r="L427" s="1240"/>
      <c r="M427" s="1240"/>
      <c r="N427" s="1240"/>
      <c r="O427" s="1245"/>
    </row>
    <row r="428" spans="1:15" x14ac:dyDescent="0.2">
      <c r="A428" s="1256" t="s">
        <v>7</v>
      </c>
      <c r="B428" s="554"/>
      <c r="C428" s="938"/>
      <c r="D428" s="939"/>
      <c r="E428" s="940"/>
      <c r="F428" s="1257" t="s">
        <v>8</v>
      </c>
      <c r="G428" s="1258"/>
      <c r="H428" s="1258"/>
      <c r="I428" s="1258"/>
      <c r="J428" s="1259"/>
      <c r="K428" s="554" t="s">
        <v>273</v>
      </c>
      <c r="L428" s="554"/>
      <c r="M428" s="554"/>
      <c r="N428" s="555"/>
      <c r="O428" s="1245"/>
    </row>
    <row r="429" spans="1:15" x14ac:dyDescent="0.2">
      <c r="A429" s="1260" t="s">
        <v>1051</v>
      </c>
      <c r="B429" s="1255" t="s">
        <v>1425</v>
      </c>
      <c r="C429" s="1261"/>
      <c r="D429" s="1262"/>
      <c r="E429" s="1263"/>
      <c r="F429" s="1264" t="s">
        <v>11</v>
      </c>
      <c r="G429" s="1264" t="s">
        <v>12</v>
      </c>
      <c r="H429" s="1265"/>
      <c r="I429" s="1257" t="s">
        <v>13</v>
      </c>
      <c r="J429" s="1259"/>
      <c r="K429" s="1266" t="s">
        <v>14</v>
      </c>
      <c r="L429" s="1266"/>
      <c r="M429" s="1266"/>
      <c r="N429" s="1265"/>
      <c r="O429" s="1245"/>
    </row>
    <row r="430" spans="1:15" x14ac:dyDescent="0.2">
      <c r="A430" s="1267"/>
      <c r="B430" s="1256"/>
      <c r="C430" s="1268"/>
      <c r="D430" s="1269"/>
      <c r="E430" s="1270"/>
      <c r="F430" s="1256"/>
      <c r="G430" s="1626" t="s">
        <v>15</v>
      </c>
      <c r="H430" s="1627"/>
      <c r="I430" s="1627"/>
      <c r="J430" s="1627"/>
      <c r="K430" s="1627"/>
      <c r="L430" s="1627"/>
      <c r="M430" s="1627"/>
      <c r="N430" s="1628"/>
      <c r="O430" s="1245"/>
    </row>
    <row r="431" spans="1:15" x14ac:dyDescent="0.2">
      <c r="A431" s="1271" t="s">
        <v>16</v>
      </c>
      <c r="B431" s="1272" t="s">
        <v>17</v>
      </c>
      <c r="C431" s="1273" t="s">
        <v>18</v>
      </c>
      <c r="D431" s="1629" t="s">
        <v>19</v>
      </c>
      <c r="E431" s="1630"/>
      <c r="F431" s="1272" t="s">
        <v>20</v>
      </c>
      <c r="G431" s="1626" t="s">
        <v>21</v>
      </c>
      <c r="H431" s="1628"/>
      <c r="I431" s="1626" t="s">
        <v>22</v>
      </c>
      <c r="J431" s="1628"/>
      <c r="K431" s="1626" t="s">
        <v>23</v>
      </c>
      <c r="L431" s="1628"/>
      <c r="M431" s="1626" t="s">
        <v>24</v>
      </c>
      <c r="N431" s="1628"/>
      <c r="O431" s="1245"/>
    </row>
    <row r="432" spans="1:15" x14ac:dyDescent="0.2">
      <c r="A432" s="1274"/>
      <c r="B432" s="1264"/>
      <c r="C432" s="1275"/>
      <c r="D432" s="1276"/>
      <c r="E432" s="1277"/>
      <c r="F432" s="1264"/>
      <c r="G432" s="1278" t="s">
        <v>25</v>
      </c>
      <c r="H432" s="937" t="s">
        <v>26</v>
      </c>
      <c r="I432" s="937" t="s">
        <v>25</v>
      </c>
      <c r="J432" s="937" t="s">
        <v>27</v>
      </c>
      <c r="K432" s="1278" t="s">
        <v>25</v>
      </c>
      <c r="L432" s="1279" t="s">
        <v>27</v>
      </c>
      <c r="M432" s="1278" t="s">
        <v>25</v>
      </c>
      <c r="N432" s="1278" t="s">
        <v>26</v>
      </c>
      <c r="O432" s="1245"/>
    </row>
    <row r="433" spans="1:15" x14ac:dyDescent="0.2">
      <c r="A433" s="1299">
        <v>1</v>
      </c>
      <c r="B433" s="1296" t="s">
        <v>1641</v>
      </c>
      <c r="C433" s="1297">
        <v>450</v>
      </c>
      <c r="D433" s="1298">
        <v>10</v>
      </c>
      <c r="E433" s="1299" t="s">
        <v>1146</v>
      </c>
      <c r="F433" s="1300">
        <v>4500</v>
      </c>
      <c r="G433" s="1298"/>
      <c r="H433" s="1300"/>
      <c r="I433" s="1298">
        <v>4</v>
      </c>
      <c r="J433" s="1300">
        <v>1800</v>
      </c>
      <c r="K433" s="1298">
        <v>4</v>
      </c>
      <c r="L433" s="1300">
        <v>1800</v>
      </c>
      <c r="M433" s="1298">
        <v>2</v>
      </c>
      <c r="N433" s="1300">
        <v>900</v>
      </c>
      <c r="O433" s="1245"/>
    </row>
    <row r="434" spans="1:15" x14ac:dyDescent="0.2">
      <c r="A434" s="1299">
        <v>2</v>
      </c>
      <c r="B434" s="1296" t="s">
        <v>1642</v>
      </c>
      <c r="C434" s="1297">
        <v>450</v>
      </c>
      <c r="D434" s="1298">
        <v>8</v>
      </c>
      <c r="E434" s="1299" t="s">
        <v>1146</v>
      </c>
      <c r="F434" s="1300">
        <v>3600</v>
      </c>
      <c r="G434" s="1298">
        <v>4</v>
      </c>
      <c r="H434" s="1300">
        <v>1800</v>
      </c>
      <c r="I434" s="1298"/>
      <c r="J434" s="1300"/>
      <c r="K434" s="1298">
        <v>4</v>
      </c>
      <c r="L434" s="1300">
        <v>1800</v>
      </c>
      <c r="M434" s="1298"/>
      <c r="N434" s="1300"/>
      <c r="O434" s="1245"/>
    </row>
    <row r="435" spans="1:15" x14ac:dyDescent="0.2">
      <c r="A435" s="1299">
        <v>3</v>
      </c>
      <c r="B435" s="1296" t="s">
        <v>1643</v>
      </c>
      <c r="C435" s="1297">
        <v>450</v>
      </c>
      <c r="D435" s="1298">
        <v>8</v>
      </c>
      <c r="E435" s="1299" t="s">
        <v>1146</v>
      </c>
      <c r="F435" s="1300">
        <v>3600</v>
      </c>
      <c r="G435" s="1298">
        <v>4</v>
      </c>
      <c r="H435" s="1300">
        <v>1800</v>
      </c>
      <c r="I435" s="1298"/>
      <c r="J435" s="1300"/>
      <c r="K435" s="1298">
        <v>4</v>
      </c>
      <c r="L435" s="1300">
        <v>1800</v>
      </c>
      <c r="M435" s="1298"/>
      <c r="N435" s="1300"/>
      <c r="O435" s="1245"/>
    </row>
    <row r="436" spans="1:15" x14ac:dyDescent="0.2">
      <c r="A436" s="1299">
        <v>4</v>
      </c>
      <c r="B436" s="1296" t="s">
        <v>1644</v>
      </c>
      <c r="C436" s="1297">
        <v>450</v>
      </c>
      <c r="D436" s="1298">
        <v>8</v>
      </c>
      <c r="E436" s="1299" t="s">
        <v>1146</v>
      </c>
      <c r="F436" s="1300">
        <v>3600</v>
      </c>
      <c r="G436" s="1298">
        <v>4</v>
      </c>
      <c r="H436" s="1300">
        <v>1800</v>
      </c>
      <c r="I436" s="1298"/>
      <c r="J436" s="1300"/>
      <c r="K436" s="1298">
        <v>4</v>
      </c>
      <c r="L436" s="1300">
        <v>1800</v>
      </c>
      <c r="M436" s="1298"/>
      <c r="N436" s="1300"/>
      <c r="O436" s="1245"/>
    </row>
    <row r="437" spans="1:15" x14ac:dyDescent="0.2">
      <c r="A437" s="1299">
        <v>5</v>
      </c>
      <c r="B437" s="1296" t="s">
        <v>1645</v>
      </c>
      <c r="C437" s="1297">
        <v>500</v>
      </c>
      <c r="D437" s="1298">
        <v>10</v>
      </c>
      <c r="E437" s="1299" t="s">
        <v>1146</v>
      </c>
      <c r="F437" s="1300">
        <v>5000</v>
      </c>
      <c r="G437" s="1298"/>
      <c r="H437" s="1300"/>
      <c r="I437" s="1298">
        <v>4</v>
      </c>
      <c r="J437" s="1300">
        <v>2000</v>
      </c>
      <c r="K437" s="1298">
        <v>4</v>
      </c>
      <c r="L437" s="1300">
        <v>2000</v>
      </c>
      <c r="M437" s="1298">
        <v>2</v>
      </c>
      <c r="N437" s="1300">
        <v>1000</v>
      </c>
      <c r="O437" s="1245"/>
    </row>
    <row r="438" spans="1:15" x14ac:dyDescent="0.2">
      <c r="A438" s="1299">
        <v>6</v>
      </c>
      <c r="B438" s="1296" t="s">
        <v>1646</v>
      </c>
      <c r="C438" s="1297">
        <v>500</v>
      </c>
      <c r="D438" s="1298">
        <v>8</v>
      </c>
      <c r="E438" s="1299" t="s">
        <v>205</v>
      </c>
      <c r="F438" s="1300">
        <v>4000</v>
      </c>
      <c r="G438" s="1298">
        <v>4</v>
      </c>
      <c r="H438" s="1300">
        <v>2000</v>
      </c>
      <c r="I438" s="1298"/>
      <c r="J438" s="1300"/>
      <c r="K438" s="1298">
        <v>4</v>
      </c>
      <c r="L438" s="1300">
        <v>2000</v>
      </c>
      <c r="M438" s="1298"/>
      <c r="N438" s="1300"/>
      <c r="O438" s="1245"/>
    </row>
    <row r="439" spans="1:15" x14ac:dyDescent="0.2">
      <c r="A439" s="1299">
        <v>7</v>
      </c>
      <c r="B439" s="1296" t="s">
        <v>1647</v>
      </c>
      <c r="C439" s="1297">
        <v>500</v>
      </c>
      <c r="D439" s="1298">
        <v>8</v>
      </c>
      <c r="E439" s="1299" t="s">
        <v>205</v>
      </c>
      <c r="F439" s="1300">
        <v>4000</v>
      </c>
      <c r="G439" s="1298">
        <v>4</v>
      </c>
      <c r="H439" s="1300">
        <v>2000</v>
      </c>
      <c r="I439" s="1298"/>
      <c r="J439" s="1300"/>
      <c r="K439" s="1298">
        <v>4</v>
      </c>
      <c r="L439" s="1300">
        <v>2000</v>
      </c>
      <c r="M439" s="1298"/>
      <c r="N439" s="1300"/>
      <c r="O439" s="1245"/>
    </row>
    <row r="440" spans="1:15" x14ac:dyDescent="0.2">
      <c r="A440" s="1299">
        <v>8</v>
      </c>
      <c r="B440" s="1296" t="s">
        <v>1648</v>
      </c>
      <c r="C440" s="1297">
        <v>500</v>
      </c>
      <c r="D440" s="1298">
        <v>8</v>
      </c>
      <c r="E440" s="1299" t="s">
        <v>205</v>
      </c>
      <c r="F440" s="1300">
        <v>4000</v>
      </c>
      <c r="G440" s="1298">
        <v>4</v>
      </c>
      <c r="H440" s="1300">
        <v>2000</v>
      </c>
      <c r="I440" s="1298"/>
      <c r="J440" s="1300"/>
      <c r="K440" s="1298">
        <v>4</v>
      </c>
      <c r="L440" s="1300">
        <v>2000</v>
      </c>
      <c r="M440" s="1298"/>
      <c r="N440" s="1300"/>
      <c r="O440" s="1245"/>
    </row>
    <row r="441" spans="1:15" x14ac:dyDescent="0.2">
      <c r="A441" s="1299">
        <v>9</v>
      </c>
      <c r="B441" s="1296" t="s">
        <v>1649</v>
      </c>
      <c r="C441" s="1297">
        <v>1050</v>
      </c>
      <c r="D441" s="1298">
        <v>8</v>
      </c>
      <c r="E441" s="1299" t="s">
        <v>601</v>
      </c>
      <c r="F441" s="1300">
        <v>8400</v>
      </c>
      <c r="G441" s="1298">
        <v>4</v>
      </c>
      <c r="H441" s="1300">
        <v>4200</v>
      </c>
      <c r="I441" s="1298"/>
      <c r="J441" s="1300"/>
      <c r="K441" s="1298">
        <v>4</v>
      </c>
      <c r="L441" s="1300">
        <v>4200</v>
      </c>
      <c r="M441" s="1298"/>
      <c r="N441" s="1300"/>
      <c r="O441" s="1245"/>
    </row>
    <row r="442" spans="1:15" x14ac:dyDescent="0.2">
      <c r="A442" s="1299">
        <v>10</v>
      </c>
      <c r="B442" s="1296" t="s">
        <v>1650</v>
      </c>
      <c r="C442" s="1297">
        <v>1200</v>
      </c>
      <c r="D442" s="1298">
        <v>8</v>
      </c>
      <c r="E442" s="1299" t="s">
        <v>704</v>
      </c>
      <c r="F442" s="1300">
        <v>9600</v>
      </c>
      <c r="G442" s="1298">
        <v>4</v>
      </c>
      <c r="H442" s="1300">
        <v>4800</v>
      </c>
      <c r="I442" s="1298"/>
      <c r="J442" s="1300"/>
      <c r="K442" s="1298">
        <v>4</v>
      </c>
      <c r="L442" s="1300">
        <v>4800</v>
      </c>
      <c r="M442" s="1298"/>
      <c r="N442" s="1300"/>
      <c r="O442" s="1245"/>
    </row>
    <row r="443" spans="1:15" ht="22.5" x14ac:dyDescent="0.2">
      <c r="A443" s="1299">
        <v>11</v>
      </c>
      <c r="B443" s="1296" t="s">
        <v>1651</v>
      </c>
      <c r="C443" s="1297">
        <v>8250</v>
      </c>
      <c r="D443" s="1298">
        <v>4</v>
      </c>
      <c r="E443" s="1299" t="s">
        <v>205</v>
      </c>
      <c r="F443" s="1300">
        <v>33000</v>
      </c>
      <c r="G443" s="1298">
        <v>3</v>
      </c>
      <c r="H443" s="1300">
        <v>24750</v>
      </c>
      <c r="I443" s="1298"/>
      <c r="J443" s="1300"/>
      <c r="K443" s="1298">
        <v>1</v>
      </c>
      <c r="L443" s="1300">
        <v>8250</v>
      </c>
      <c r="M443" s="1298"/>
      <c r="N443" s="1300"/>
      <c r="O443" s="1245"/>
    </row>
    <row r="444" spans="1:15" x14ac:dyDescent="0.2">
      <c r="A444" s="937"/>
      <c r="B444" s="1285"/>
      <c r="C444" s="1286"/>
      <c r="D444" s="1287"/>
      <c r="E444" s="1288"/>
      <c r="F444" s="1283"/>
      <c r="G444" s="937"/>
      <c r="H444" s="1283"/>
      <c r="I444" s="937"/>
      <c r="J444" s="1284"/>
      <c r="K444" s="937"/>
      <c r="L444" s="1284"/>
      <c r="M444" s="937"/>
      <c r="N444" s="1284"/>
      <c r="O444" s="1245"/>
    </row>
    <row r="445" spans="1:15" x14ac:dyDescent="0.2">
      <c r="A445" s="937"/>
      <c r="B445" s="1285"/>
      <c r="C445" s="1286"/>
      <c r="D445" s="1287"/>
      <c r="E445" s="1288"/>
      <c r="F445" s="1283">
        <f>SUM(F433:F444)</f>
        <v>83300</v>
      </c>
      <c r="G445" s="937"/>
      <c r="H445" s="1283">
        <f>SUM(H434:H444)</f>
        <v>45150</v>
      </c>
      <c r="I445" s="937"/>
      <c r="J445" s="1284">
        <f>SUM(J433:J444)</f>
        <v>3800</v>
      </c>
      <c r="K445" s="937"/>
      <c r="L445" s="1284">
        <f>SUM(L433:L444)</f>
        <v>32450</v>
      </c>
      <c r="M445" s="937"/>
      <c r="N445" s="1284">
        <f>SUM(N433:N444)</f>
        <v>1900</v>
      </c>
      <c r="O445" s="1245"/>
    </row>
    <row r="446" spans="1:15" x14ac:dyDescent="0.2">
      <c r="A446" s="937" t="s">
        <v>66</v>
      </c>
      <c r="B446" s="554"/>
      <c r="C446" s="938"/>
      <c r="D446" s="939"/>
      <c r="E446" s="940"/>
      <c r="F446" s="348"/>
      <c r="G446" s="348"/>
      <c r="H446" s="554"/>
      <c r="I446" s="554"/>
      <c r="J446" s="554"/>
      <c r="K446" s="554"/>
      <c r="L446" s="554"/>
      <c r="M446" s="554"/>
      <c r="N446" s="555"/>
      <c r="O446" s="1245"/>
    </row>
    <row r="447" spans="1:15" x14ac:dyDescent="0.2">
      <c r="A447" s="1256"/>
      <c r="B447" s="348" t="s">
        <v>67</v>
      </c>
      <c r="C447" s="349"/>
      <c r="D447" s="350"/>
      <c r="E447" s="351"/>
      <c r="F447" s="348"/>
      <c r="G447" s="348"/>
      <c r="H447" s="348"/>
      <c r="I447" s="348"/>
      <c r="J447" s="348"/>
      <c r="K447" s="348"/>
      <c r="L447" s="348"/>
      <c r="M447" s="348"/>
      <c r="N447" s="353"/>
      <c r="O447" s="1245"/>
    </row>
    <row r="448" spans="1:15" x14ac:dyDescent="0.2">
      <c r="A448" s="1289"/>
      <c r="B448" s="348"/>
      <c r="C448" s="349"/>
      <c r="D448" s="350"/>
      <c r="E448" s="351"/>
      <c r="F448" s="348"/>
      <c r="G448" s="348"/>
      <c r="H448" s="348" t="s">
        <v>68</v>
      </c>
      <c r="I448" s="348"/>
      <c r="J448" s="1631" t="s">
        <v>1449</v>
      </c>
      <c r="K448" s="1631"/>
      <c r="L448" s="1631"/>
      <c r="M448" s="348"/>
      <c r="N448" s="353"/>
      <c r="O448" s="1245"/>
    </row>
    <row r="449" spans="1:15" x14ac:dyDescent="0.2">
      <c r="A449" s="1289"/>
      <c r="B449" s="348"/>
      <c r="C449" s="349"/>
      <c r="D449" s="350"/>
      <c r="E449" s="351"/>
      <c r="F449" s="348"/>
      <c r="G449" s="348"/>
      <c r="H449" s="348"/>
      <c r="I449" s="348"/>
      <c r="J449" s="1493" t="s">
        <v>70</v>
      </c>
      <c r="K449" s="1493"/>
      <c r="L449" s="1493"/>
      <c r="M449" s="348"/>
      <c r="N449" s="353"/>
      <c r="O449" s="1245"/>
    </row>
    <row r="450" spans="1:15" x14ac:dyDescent="0.2">
      <c r="A450" s="1289"/>
      <c r="B450" s="1266"/>
      <c r="C450" s="1261"/>
      <c r="D450" s="1262"/>
      <c r="E450" s="1263"/>
      <c r="F450" s="1266"/>
      <c r="G450" s="1266"/>
      <c r="H450" s="1266"/>
      <c r="I450" s="1266"/>
      <c r="J450" s="1266"/>
      <c r="K450" s="1266"/>
      <c r="L450" s="1266"/>
      <c r="M450" s="1266"/>
      <c r="N450" s="1265"/>
      <c r="O450" s="1245"/>
    </row>
  </sheetData>
  <sheetProtection algorithmName="SHA-512" hashValue="Otsda3SlymDws4iunWZxtyJZcdsro+WeBhqhLHu+f4ekPBM4cpFd1wKVmEU8Mk5vFhBRVDmht/zrG83jbjbXuA==" saltValue="kAkseay3EnED9uCLx5qOVA==" spinCount="100000" sheet="1" objects="1" scenarios="1" selectLockedCells="1" selectUnlockedCells="1"/>
  <mergeCells count="136">
    <mergeCell ref="J448:L448"/>
    <mergeCell ref="J449:L449"/>
    <mergeCell ref="A424:O424"/>
    <mergeCell ref="A425:O425"/>
    <mergeCell ref="G430:N430"/>
    <mergeCell ref="D431:E431"/>
    <mergeCell ref="G431:H431"/>
    <mergeCell ref="I431:J431"/>
    <mergeCell ref="K431:L431"/>
    <mergeCell ref="M431:N431"/>
    <mergeCell ref="B409:C409"/>
    <mergeCell ref="D409:E409"/>
    <mergeCell ref="B410:C410"/>
    <mergeCell ref="D410:E410"/>
    <mergeCell ref="J414:L414"/>
    <mergeCell ref="J415:L415"/>
    <mergeCell ref="B405:C405"/>
    <mergeCell ref="D405:E405"/>
    <mergeCell ref="B406:C406"/>
    <mergeCell ref="D406:E406"/>
    <mergeCell ref="B408:C408"/>
    <mergeCell ref="D408:E408"/>
    <mergeCell ref="B402:C402"/>
    <mergeCell ref="D402:E402"/>
    <mergeCell ref="B403:C403"/>
    <mergeCell ref="D403:E403"/>
    <mergeCell ref="B404:C404"/>
    <mergeCell ref="D404:E404"/>
    <mergeCell ref="B399:C399"/>
    <mergeCell ref="D399:E399"/>
    <mergeCell ref="B400:C400"/>
    <mergeCell ref="D400:E400"/>
    <mergeCell ref="B401:C401"/>
    <mergeCell ref="D401:E401"/>
    <mergeCell ref="B396:C396"/>
    <mergeCell ref="D396:E396"/>
    <mergeCell ref="B397:C397"/>
    <mergeCell ref="D397:E397"/>
    <mergeCell ref="B398:C398"/>
    <mergeCell ref="D398:E398"/>
    <mergeCell ref="B393:C393"/>
    <mergeCell ref="D393:E393"/>
    <mergeCell ref="B394:C394"/>
    <mergeCell ref="D394:E394"/>
    <mergeCell ref="B395:C395"/>
    <mergeCell ref="D395:E395"/>
    <mergeCell ref="B390:C390"/>
    <mergeCell ref="D390:E390"/>
    <mergeCell ref="B391:C391"/>
    <mergeCell ref="D391:E391"/>
    <mergeCell ref="B392:C392"/>
    <mergeCell ref="D392:E392"/>
    <mergeCell ref="B387:C387"/>
    <mergeCell ref="D387:E387"/>
    <mergeCell ref="B388:C388"/>
    <mergeCell ref="D388:E388"/>
    <mergeCell ref="B389:C389"/>
    <mergeCell ref="D389:E389"/>
    <mergeCell ref="J369:L369"/>
    <mergeCell ref="J370:L370"/>
    <mergeCell ref="A378:O378"/>
    <mergeCell ref="A379:O379"/>
    <mergeCell ref="G384:N384"/>
    <mergeCell ref="D385:E385"/>
    <mergeCell ref="G385:H385"/>
    <mergeCell ref="I385:J385"/>
    <mergeCell ref="K385:L385"/>
    <mergeCell ref="M385:N385"/>
    <mergeCell ref="J343:L343"/>
    <mergeCell ref="J344:L344"/>
    <mergeCell ref="A352:O352"/>
    <mergeCell ref="A353:O353"/>
    <mergeCell ref="G358:N358"/>
    <mergeCell ref="D359:E359"/>
    <mergeCell ref="G359:H359"/>
    <mergeCell ref="I359:J359"/>
    <mergeCell ref="K359:L359"/>
    <mergeCell ref="M359:N359"/>
    <mergeCell ref="J319:L319"/>
    <mergeCell ref="J320:L320"/>
    <mergeCell ref="A328:O328"/>
    <mergeCell ref="A329:O329"/>
    <mergeCell ref="G334:N334"/>
    <mergeCell ref="D335:E335"/>
    <mergeCell ref="G335:H335"/>
    <mergeCell ref="I335:J335"/>
    <mergeCell ref="K335:L335"/>
    <mergeCell ref="M335:N335"/>
    <mergeCell ref="J281:L281"/>
    <mergeCell ref="J282:L282"/>
    <mergeCell ref="A290:O290"/>
    <mergeCell ref="A291:O291"/>
    <mergeCell ref="G296:N296"/>
    <mergeCell ref="D297:E297"/>
    <mergeCell ref="G297:H297"/>
    <mergeCell ref="I297:J297"/>
    <mergeCell ref="K297:L297"/>
    <mergeCell ref="M297:N297"/>
    <mergeCell ref="J185:L185"/>
    <mergeCell ref="J186:L186"/>
    <mergeCell ref="A194:O194"/>
    <mergeCell ref="A195:O195"/>
    <mergeCell ref="G200:N200"/>
    <mergeCell ref="D201:E201"/>
    <mergeCell ref="G201:H201"/>
    <mergeCell ref="I201:J201"/>
    <mergeCell ref="K201:L201"/>
    <mergeCell ref="M201:N201"/>
    <mergeCell ref="J139:L139"/>
    <mergeCell ref="J140:L140"/>
    <mergeCell ref="A147:O147"/>
    <mergeCell ref="A148:O148"/>
    <mergeCell ref="G153:N153"/>
    <mergeCell ref="D154:E154"/>
    <mergeCell ref="G154:H154"/>
    <mergeCell ref="I154:J154"/>
    <mergeCell ref="K154:L154"/>
    <mergeCell ref="M154:N154"/>
    <mergeCell ref="A51:O51"/>
    <mergeCell ref="G56:N56"/>
    <mergeCell ref="D57:E57"/>
    <mergeCell ref="G57:H57"/>
    <mergeCell ref="I57:J57"/>
    <mergeCell ref="K57:L57"/>
    <mergeCell ref="M57:N57"/>
    <mergeCell ref="J42:L42"/>
    <mergeCell ref="J43:L43"/>
    <mergeCell ref="A4:O4"/>
    <mergeCell ref="A5:O5"/>
    <mergeCell ref="G10:N10"/>
    <mergeCell ref="D11:E11"/>
    <mergeCell ref="G11:H11"/>
    <mergeCell ref="I11:J11"/>
    <mergeCell ref="K11:L11"/>
    <mergeCell ref="M11:N11"/>
    <mergeCell ref="A50:O50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0"/>
  <sheetViews>
    <sheetView topLeftCell="B107" zoomScale="115" zoomScaleNormal="115" workbookViewId="0">
      <selection activeCell="L128" sqref="L128"/>
    </sheetView>
  </sheetViews>
  <sheetFormatPr defaultRowHeight="15" x14ac:dyDescent="0.25"/>
  <cols>
    <col min="1" max="1" width="5.7109375" customWidth="1"/>
    <col min="2" max="2" width="33" customWidth="1"/>
    <col min="6" max="6" width="12.140625" customWidth="1"/>
    <col min="8" max="8" width="11.7109375" customWidth="1"/>
    <col min="12" max="12" width="10.7109375" customWidth="1"/>
  </cols>
  <sheetData>
    <row r="1" spans="1:15" x14ac:dyDescent="0.25">
      <c r="A1" s="1306" t="s">
        <v>0</v>
      </c>
      <c r="B1" s="1307"/>
      <c r="C1" s="1307"/>
      <c r="D1" s="1307"/>
      <c r="E1" s="1307"/>
      <c r="F1" s="1307"/>
      <c r="G1" s="1307"/>
      <c r="H1" s="1307"/>
      <c r="I1" s="1307"/>
      <c r="J1" s="1307"/>
      <c r="K1" s="1307"/>
      <c r="L1" s="1307"/>
      <c r="M1" s="1307"/>
      <c r="N1" s="1307"/>
      <c r="O1" s="1307"/>
    </row>
    <row r="2" spans="1:15" x14ac:dyDescent="0.25">
      <c r="A2" s="1441" t="s">
        <v>4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</row>
    <row r="3" spans="1:15" x14ac:dyDescent="0.25">
      <c r="A3" s="1442" t="s">
        <v>901</v>
      </c>
      <c r="B3" s="1442"/>
      <c r="C3" s="1442"/>
      <c r="D3" s="1442"/>
      <c r="E3" s="1442"/>
      <c r="F3" s="1442"/>
      <c r="G3" s="1442"/>
      <c r="H3" s="1442"/>
      <c r="I3" s="1442"/>
      <c r="J3" s="1442"/>
      <c r="K3" s="1442"/>
      <c r="L3" s="1442"/>
      <c r="M3" s="1442"/>
      <c r="N3" s="1442"/>
      <c r="O3" s="1442"/>
    </row>
    <row r="4" spans="1:15" x14ac:dyDescent="0.25">
      <c r="A4" s="1308"/>
      <c r="B4" s="1308"/>
      <c r="C4" s="1309"/>
      <c r="D4" s="1310"/>
      <c r="E4" s="1311"/>
      <c r="F4" s="1312"/>
      <c r="G4" s="1308"/>
      <c r="H4" s="1308"/>
      <c r="I4" s="1308"/>
      <c r="J4" s="1308"/>
      <c r="K4" s="1308"/>
      <c r="L4" s="1308"/>
      <c r="M4" s="1308"/>
      <c r="N4" s="1308"/>
      <c r="O4" s="1308"/>
    </row>
    <row r="5" spans="1:15" x14ac:dyDescent="0.25">
      <c r="A5" s="1313" t="s">
        <v>563</v>
      </c>
      <c r="B5" s="1314"/>
      <c r="C5" s="1315"/>
      <c r="D5" s="1310"/>
      <c r="E5" s="1311"/>
      <c r="F5" s="1308"/>
      <c r="G5" s="1308"/>
      <c r="H5" s="1308"/>
      <c r="I5" s="1308"/>
      <c r="J5" s="1308"/>
      <c r="K5" s="1308"/>
      <c r="L5" s="1308"/>
      <c r="M5" s="1308"/>
      <c r="N5" s="1308"/>
      <c r="O5" s="1308"/>
    </row>
    <row r="6" spans="1:15" x14ac:dyDescent="0.25">
      <c r="A6" s="1316" t="s">
        <v>1652</v>
      </c>
      <c r="B6" s="1317"/>
      <c r="C6" s="1318"/>
      <c r="D6" s="1319"/>
      <c r="E6" s="1320"/>
      <c r="F6" s="1321" t="s">
        <v>8</v>
      </c>
      <c r="G6" s="1322"/>
      <c r="H6" s="1322"/>
      <c r="I6" s="1322"/>
      <c r="J6" s="1323"/>
      <c r="K6" s="1324" t="s">
        <v>1653</v>
      </c>
      <c r="L6" s="1324"/>
      <c r="M6" s="1324"/>
      <c r="N6" s="1325"/>
      <c r="O6" s="1308"/>
    </row>
    <row r="7" spans="1:15" x14ac:dyDescent="0.25">
      <c r="A7" s="1326" t="s">
        <v>1654</v>
      </c>
      <c r="B7" s="1313"/>
      <c r="C7" s="1327"/>
      <c r="D7" s="1328"/>
      <c r="E7" s="1329"/>
      <c r="F7" s="1330" t="s">
        <v>11</v>
      </c>
      <c r="G7" s="1330" t="s">
        <v>12</v>
      </c>
      <c r="H7" s="1331"/>
      <c r="I7" s="1321" t="s">
        <v>13</v>
      </c>
      <c r="J7" s="1323"/>
      <c r="K7" s="1332" t="s">
        <v>14</v>
      </c>
      <c r="L7" s="1332"/>
      <c r="M7" s="1332"/>
      <c r="N7" s="1331"/>
      <c r="O7" s="1308"/>
    </row>
    <row r="8" spans="1:15" x14ac:dyDescent="0.25">
      <c r="A8" s="1333"/>
      <c r="B8" s="1316"/>
      <c r="C8" s="1334"/>
      <c r="D8" s="1335"/>
      <c r="E8" s="1336"/>
      <c r="F8" s="1316"/>
      <c r="G8" s="1443" t="s">
        <v>15</v>
      </c>
      <c r="H8" s="1444"/>
      <c r="I8" s="1444"/>
      <c r="J8" s="1444"/>
      <c r="K8" s="1444"/>
      <c r="L8" s="1444"/>
      <c r="M8" s="1444"/>
      <c r="N8" s="1445"/>
      <c r="O8" s="1308"/>
    </row>
    <row r="9" spans="1:15" x14ac:dyDescent="0.25">
      <c r="A9" s="1337" t="s">
        <v>16</v>
      </c>
      <c r="B9" s="1338" t="s">
        <v>17</v>
      </c>
      <c r="C9" s="1339" t="s">
        <v>18</v>
      </c>
      <c r="D9" s="1443" t="s">
        <v>19</v>
      </c>
      <c r="E9" s="1445"/>
      <c r="F9" s="1340" t="s">
        <v>20</v>
      </c>
      <c r="G9" s="1443" t="s">
        <v>21</v>
      </c>
      <c r="H9" s="1445"/>
      <c r="I9" s="1443" t="s">
        <v>22</v>
      </c>
      <c r="J9" s="1445"/>
      <c r="K9" s="1443" t="s">
        <v>23</v>
      </c>
      <c r="L9" s="1445"/>
      <c r="M9" s="1443" t="s">
        <v>24</v>
      </c>
      <c r="N9" s="1445"/>
      <c r="O9" s="1308"/>
    </row>
    <row r="10" spans="1:15" x14ac:dyDescent="0.25">
      <c r="A10" s="1341"/>
      <c r="B10" s="1330"/>
      <c r="C10" s="1342"/>
      <c r="D10" s="1343"/>
      <c r="E10" s="1344"/>
      <c r="F10" s="1330"/>
      <c r="G10" s="1345" t="s">
        <v>25</v>
      </c>
      <c r="H10" s="1340" t="s">
        <v>26</v>
      </c>
      <c r="I10" s="1340" t="s">
        <v>25</v>
      </c>
      <c r="J10" s="1340" t="s">
        <v>27</v>
      </c>
      <c r="K10" s="1345" t="s">
        <v>25</v>
      </c>
      <c r="L10" s="1346" t="s">
        <v>27</v>
      </c>
      <c r="M10" s="1345" t="s">
        <v>25</v>
      </c>
      <c r="N10" s="1345" t="s">
        <v>26</v>
      </c>
      <c r="O10" s="1308"/>
    </row>
    <row r="11" spans="1:15" x14ac:dyDescent="0.25">
      <c r="A11" s="1347">
        <v>1</v>
      </c>
      <c r="B11" s="1348" t="s">
        <v>1655</v>
      </c>
      <c r="C11" s="1349">
        <v>210.45</v>
      </c>
      <c r="D11" s="1350">
        <v>120</v>
      </c>
      <c r="E11" s="1351" t="s">
        <v>30</v>
      </c>
      <c r="F11" s="1352">
        <v>25254</v>
      </c>
      <c r="G11" s="1353">
        <v>30</v>
      </c>
      <c r="H11" s="1354">
        <v>6313.5</v>
      </c>
      <c r="I11" s="1348"/>
      <c r="J11" s="1355"/>
      <c r="K11" s="1356">
        <v>90</v>
      </c>
      <c r="L11" s="1352">
        <v>18940.5</v>
      </c>
      <c r="M11" s="1357"/>
      <c r="N11" s="1358"/>
      <c r="O11" s="1359"/>
    </row>
    <row r="12" spans="1:15" x14ac:dyDescent="0.25">
      <c r="A12" s="1347">
        <v>2</v>
      </c>
      <c r="B12" s="1348" t="s">
        <v>1656</v>
      </c>
      <c r="C12" s="1349">
        <v>198.75</v>
      </c>
      <c r="D12" s="1350">
        <v>140</v>
      </c>
      <c r="E12" s="1356" t="s">
        <v>30</v>
      </c>
      <c r="F12" s="1352">
        <v>27825</v>
      </c>
      <c r="G12" s="1356">
        <v>70</v>
      </c>
      <c r="H12" s="1354">
        <v>13912.5</v>
      </c>
      <c r="I12" s="1348"/>
      <c r="J12" s="1355"/>
      <c r="K12" s="1356">
        <v>70</v>
      </c>
      <c r="L12" s="1352">
        <v>13912.5</v>
      </c>
      <c r="M12" s="1348"/>
      <c r="N12" s="1355"/>
      <c r="O12" s="1359"/>
    </row>
    <row r="13" spans="1:15" x14ac:dyDescent="0.25">
      <c r="A13" s="1347">
        <v>3</v>
      </c>
      <c r="B13" s="1348" t="s">
        <v>1657</v>
      </c>
      <c r="C13" s="1349">
        <v>6</v>
      </c>
      <c r="D13" s="1350">
        <v>120</v>
      </c>
      <c r="E13" s="1356" t="s">
        <v>205</v>
      </c>
      <c r="F13" s="1352">
        <v>720</v>
      </c>
      <c r="G13" s="1356">
        <v>60</v>
      </c>
      <c r="H13" s="1354">
        <v>360</v>
      </c>
      <c r="I13" s="1348"/>
      <c r="J13" s="1355"/>
      <c r="K13" s="1356">
        <v>60</v>
      </c>
      <c r="L13" s="1352">
        <v>360</v>
      </c>
      <c r="M13" s="1348"/>
      <c r="N13" s="1355"/>
      <c r="O13" s="1359"/>
    </row>
    <row r="14" spans="1:15" x14ac:dyDescent="0.25">
      <c r="A14" s="1347">
        <v>4</v>
      </c>
      <c r="B14" s="1348" t="s">
        <v>1658</v>
      </c>
      <c r="C14" s="1360">
        <v>4.5</v>
      </c>
      <c r="D14" s="1350">
        <v>100</v>
      </c>
      <c r="E14" s="1356" t="s">
        <v>205</v>
      </c>
      <c r="F14" s="1352">
        <v>450</v>
      </c>
      <c r="G14" s="1356">
        <v>50</v>
      </c>
      <c r="H14" s="1354">
        <v>225</v>
      </c>
      <c r="I14" s="1348"/>
      <c r="J14" s="1355"/>
      <c r="K14" s="1356">
        <v>50</v>
      </c>
      <c r="L14" s="1352">
        <v>225</v>
      </c>
      <c r="M14" s="1348"/>
      <c r="N14" s="1355"/>
      <c r="O14" s="1359"/>
    </row>
    <row r="15" spans="1:15" x14ac:dyDescent="0.25">
      <c r="A15" s="1347">
        <v>5</v>
      </c>
      <c r="B15" s="1348" t="s">
        <v>1659</v>
      </c>
      <c r="C15" s="1360">
        <v>6</v>
      </c>
      <c r="D15" s="1350">
        <v>40</v>
      </c>
      <c r="E15" s="1356" t="s">
        <v>205</v>
      </c>
      <c r="F15" s="1352">
        <v>240</v>
      </c>
      <c r="G15" s="1356">
        <v>20</v>
      </c>
      <c r="H15" s="1354">
        <v>120</v>
      </c>
      <c r="I15" s="1348"/>
      <c r="J15" s="1355"/>
      <c r="K15" s="1356">
        <v>20</v>
      </c>
      <c r="L15" s="1352">
        <v>120</v>
      </c>
      <c r="M15" s="1348"/>
      <c r="N15" s="1355"/>
      <c r="O15" s="1359"/>
    </row>
    <row r="16" spans="1:15" x14ac:dyDescent="0.25">
      <c r="A16" s="1347">
        <v>6</v>
      </c>
      <c r="B16" s="1348" t="s">
        <v>1660</v>
      </c>
      <c r="C16" s="1349">
        <v>4</v>
      </c>
      <c r="D16" s="1350">
        <v>20</v>
      </c>
      <c r="E16" s="1356" t="s">
        <v>205</v>
      </c>
      <c r="F16" s="1352">
        <v>80</v>
      </c>
      <c r="G16" s="1356">
        <v>20</v>
      </c>
      <c r="H16" s="1354">
        <v>80</v>
      </c>
      <c r="I16" s="1348"/>
      <c r="J16" s="1355"/>
      <c r="K16" s="1356">
        <v>0</v>
      </c>
      <c r="L16" s="1352">
        <v>0</v>
      </c>
      <c r="M16" s="1348"/>
      <c r="N16" s="1355"/>
      <c r="O16" s="1359"/>
    </row>
    <row r="17" spans="1:15" x14ac:dyDescent="0.25">
      <c r="A17" s="1347">
        <v>7</v>
      </c>
      <c r="B17" s="1348" t="s">
        <v>1661</v>
      </c>
      <c r="C17" s="1349">
        <v>24.5</v>
      </c>
      <c r="D17" s="1350">
        <v>10</v>
      </c>
      <c r="E17" s="1356" t="s">
        <v>42</v>
      </c>
      <c r="F17" s="1352">
        <v>245</v>
      </c>
      <c r="G17" s="1356">
        <v>5</v>
      </c>
      <c r="H17" s="1354">
        <v>122.5</v>
      </c>
      <c r="I17" s="1348"/>
      <c r="J17" s="1355"/>
      <c r="K17" s="1356">
        <v>5</v>
      </c>
      <c r="L17" s="1352">
        <v>122.5</v>
      </c>
      <c r="M17" s="1348"/>
      <c r="N17" s="1355"/>
      <c r="O17" s="1359"/>
    </row>
    <row r="18" spans="1:15" x14ac:dyDescent="0.25">
      <c r="A18" s="1347">
        <v>8</v>
      </c>
      <c r="B18" s="1348" t="s">
        <v>1662</v>
      </c>
      <c r="C18" s="1349">
        <v>22.8</v>
      </c>
      <c r="D18" s="1350">
        <v>8</v>
      </c>
      <c r="E18" s="1356" t="s">
        <v>42</v>
      </c>
      <c r="F18" s="1352">
        <v>182.4</v>
      </c>
      <c r="G18" s="1356">
        <v>4</v>
      </c>
      <c r="H18" s="1354">
        <v>91.2</v>
      </c>
      <c r="I18" s="1348"/>
      <c r="J18" s="1355"/>
      <c r="K18" s="1356">
        <v>4</v>
      </c>
      <c r="L18" s="1352">
        <v>91.2</v>
      </c>
      <c r="M18" s="1348"/>
      <c r="N18" s="1355"/>
      <c r="O18" s="1359"/>
    </row>
    <row r="19" spans="1:15" x14ac:dyDescent="0.25">
      <c r="A19" s="1347">
        <v>9</v>
      </c>
      <c r="B19" s="1348" t="s">
        <v>1663</v>
      </c>
      <c r="C19" s="1349">
        <v>60</v>
      </c>
      <c r="D19" s="1350">
        <v>10</v>
      </c>
      <c r="E19" s="1356" t="s">
        <v>205</v>
      </c>
      <c r="F19" s="1352">
        <v>600</v>
      </c>
      <c r="G19" s="1356">
        <v>5</v>
      </c>
      <c r="H19" s="1354">
        <v>300</v>
      </c>
      <c r="I19" s="1348"/>
      <c r="J19" s="1355"/>
      <c r="K19" s="1356">
        <v>5</v>
      </c>
      <c r="L19" s="1352">
        <v>300</v>
      </c>
      <c r="M19" s="1348"/>
      <c r="N19" s="1355"/>
      <c r="O19" s="1359"/>
    </row>
    <row r="20" spans="1:15" x14ac:dyDescent="0.25">
      <c r="A20" s="1347">
        <v>10</v>
      </c>
      <c r="B20" s="1348" t="s">
        <v>1664</v>
      </c>
      <c r="C20" s="1349">
        <v>7.5</v>
      </c>
      <c r="D20" s="1350">
        <v>50</v>
      </c>
      <c r="E20" s="1356" t="s">
        <v>1146</v>
      </c>
      <c r="F20" s="1352">
        <v>375</v>
      </c>
      <c r="G20" s="1356">
        <v>25</v>
      </c>
      <c r="H20" s="1354">
        <v>187.5</v>
      </c>
      <c r="I20" s="1348"/>
      <c r="J20" s="1355"/>
      <c r="K20" s="1356">
        <v>25</v>
      </c>
      <c r="L20" s="1352">
        <v>187.5</v>
      </c>
      <c r="M20" s="1348"/>
      <c r="N20" s="1355"/>
      <c r="O20" s="1359"/>
    </row>
    <row r="21" spans="1:15" x14ac:dyDescent="0.25">
      <c r="A21" s="1347">
        <v>11</v>
      </c>
      <c r="B21" s="1348" t="s">
        <v>1151</v>
      </c>
      <c r="C21" s="1349">
        <v>42</v>
      </c>
      <c r="D21" s="1350">
        <v>8</v>
      </c>
      <c r="E21" s="1356" t="s">
        <v>42</v>
      </c>
      <c r="F21" s="1352">
        <v>336</v>
      </c>
      <c r="G21" s="1356">
        <v>4</v>
      </c>
      <c r="H21" s="1354">
        <v>168</v>
      </c>
      <c r="I21" s="1348"/>
      <c r="J21" s="1355"/>
      <c r="K21" s="1356">
        <v>4</v>
      </c>
      <c r="L21" s="1352">
        <v>168</v>
      </c>
      <c r="M21" s="1348"/>
      <c r="N21" s="1355"/>
      <c r="O21" s="1359"/>
    </row>
    <row r="22" spans="1:15" x14ac:dyDescent="0.25">
      <c r="A22" s="1347">
        <v>12</v>
      </c>
      <c r="B22" s="1348" t="s">
        <v>503</v>
      </c>
      <c r="C22" s="1349">
        <v>20</v>
      </c>
      <c r="D22" s="1350">
        <v>6</v>
      </c>
      <c r="E22" s="1356" t="s">
        <v>205</v>
      </c>
      <c r="F22" s="1352">
        <v>120</v>
      </c>
      <c r="G22" s="1356">
        <v>3</v>
      </c>
      <c r="H22" s="1354">
        <v>60</v>
      </c>
      <c r="I22" s="1348"/>
      <c r="J22" s="1355"/>
      <c r="K22" s="1356">
        <v>3</v>
      </c>
      <c r="L22" s="1352">
        <v>60</v>
      </c>
      <c r="M22" s="1348"/>
      <c r="N22" s="1355"/>
      <c r="O22" s="1359"/>
    </row>
    <row r="23" spans="1:15" x14ac:dyDescent="0.25">
      <c r="A23" s="1347">
        <v>13</v>
      </c>
      <c r="B23" s="1348" t="s">
        <v>1665</v>
      </c>
      <c r="C23" s="1349">
        <v>200</v>
      </c>
      <c r="D23" s="1350">
        <v>10</v>
      </c>
      <c r="E23" s="1356" t="s">
        <v>205</v>
      </c>
      <c r="F23" s="1352">
        <v>2000</v>
      </c>
      <c r="G23" s="1356">
        <v>5</v>
      </c>
      <c r="H23" s="1354">
        <v>1000</v>
      </c>
      <c r="I23" s="1348"/>
      <c r="J23" s="1355"/>
      <c r="K23" s="1356">
        <v>5</v>
      </c>
      <c r="L23" s="1352">
        <v>1000</v>
      </c>
      <c r="M23" s="1348"/>
      <c r="N23" s="1355"/>
      <c r="O23" s="1359"/>
    </row>
    <row r="24" spans="1:15" x14ac:dyDescent="0.25">
      <c r="A24" s="1347">
        <v>14</v>
      </c>
      <c r="B24" s="1348" t="s">
        <v>254</v>
      </c>
      <c r="C24" s="1349">
        <v>30</v>
      </c>
      <c r="D24" s="1350">
        <v>14</v>
      </c>
      <c r="E24" s="1356" t="s">
        <v>205</v>
      </c>
      <c r="F24" s="1352">
        <v>420</v>
      </c>
      <c r="G24" s="1356">
        <v>7</v>
      </c>
      <c r="H24" s="1354">
        <v>210</v>
      </c>
      <c r="I24" s="1348"/>
      <c r="J24" s="1355"/>
      <c r="K24" s="1356">
        <v>7</v>
      </c>
      <c r="L24" s="1352">
        <v>210</v>
      </c>
      <c r="M24" s="1348"/>
      <c r="N24" s="1355"/>
      <c r="O24" s="1359"/>
    </row>
    <row r="25" spans="1:15" x14ac:dyDescent="0.25">
      <c r="A25" s="1347">
        <v>15</v>
      </c>
      <c r="B25" s="1348" t="s">
        <v>1666</v>
      </c>
      <c r="C25" s="1349">
        <v>80</v>
      </c>
      <c r="D25" s="1350">
        <v>4</v>
      </c>
      <c r="E25" s="1356" t="s">
        <v>205</v>
      </c>
      <c r="F25" s="1352">
        <v>320</v>
      </c>
      <c r="G25" s="1356">
        <v>2</v>
      </c>
      <c r="H25" s="1354">
        <v>160</v>
      </c>
      <c r="I25" s="1348"/>
      <c r="J25" s="1355"/>
      <c r="K25" s="1356">
        <v>2</v>
      </c>
      <c r="L25" s="1352">
        <v>160</v>
      </c>
      <c r="M25" s="1348"/>
      <c r="N25" s="1355"/>
      <c r="O25" s="1359"/>
    </row>
    <row r="26" spans="1:15" x14ac:dyDescent="0.25">
      <c r="A26" s="1347">
        <v>16</v>
      </c>
      <c r="B26" s="1348" t="s">
        <v>531</v>
      </c>
      <c r="C26" s="1349">
        <v>42.5</v>
      </c>
      <c r="D26" s="1350">
        <v>12</v>
      </c>
      <c r="E26" s="1356" t="s">
        <v>42</v>
      </c>
      <c r="F26" s="1352">
        <v>510</v>
      </c>
      <c r="G26" s="1356">
        <v>6</v>
      </c>
      <c r="H26" s="1354">
        <v>255</v>
      </c>
      <c r="I26" s="1348"/>
      <c r="J26" s="1355"/>
      <c r="K26" s="1356">
        <v>6</v>
      </c>
      <c r="L26" s="1352">
        <v>255</v>
      </c>
      <c r="M26" s="1348"/>
      <c r="N26" s="1355"/>
      <c r="O26" s="1359"/>
    </row>
    <row r="27" spans="1:15" x14ac:dyDescent="0.25">
      <c r="A27" s="1347">
        <v>17</v>
      </c>
      <c r="B27" s="1348" t="s">
        <v>1188</v>
      </c>
      <c r="C27" s="1349">
        <v>125</v>
      </c>
      <c r="D27" s="1350">
        <v>6</v>
      </c>
      <c r="E27" s="1356" t="s">
        <v>739</v>
      </c>
      <c r="F27" s="1352">
        <v>750</v>
      </c>
      <c r="G27" s="1356">
        <v>3</v>
      </c>
      <c r="H27" s="1354">
        <v>375</v>
      </c>
      <c r="I27" s="1348"/>
      <c r="J27" s="1355"/>
      <c r="K27" s="1356">
        <v>3</v>
      </c>
      <c r="L27" s="1352">
        <v>375</v>
      </c>
      <c r="M27" s="1348"/>
      <c r="N27" s="1355"/>
      <c r="O27" s="1359"/>
    </row>
    <row r="28" spans="1:15" x14ac:dyDescent="0.25">
      <c r="A28" s="1347">
        <v>18</v>
      </c>
      <c r="B28" s="1348" t="s">
        <v>1667</v>
      </c>
      <c r="C28" s="1349">
        <v>57.17</v>
      </c>
      <c r="D28" s="1350">
        <v>1</v>
      </c>
      <c r="E28" s="1356" t="s">
        <v>42</v>
      </c>
      <c r="F28" s="1352">
        <v>57.17</v>
      </c>
      <c r="G28" s="1356">
        <v>1</v>
      </c>
      <c r="H28" s="1354">
        <v>57.17</v>
      </c>
      <c r="I28" s="1348"/>
      <c r="J28" s="1355"/>
      <c r="K28" s="1356">
        <v>0</v>
      </c>
      <c r="L28" s="1352">
        <v>0</v>
      </c>
      <c r="M28" s="1348"/>
      <c r="N28" s="1355"/>
      <c r="O28" s="1359"/>
    </row>
    <row r="29" spans="1:15" x14ac:dyDescent="0.25">
      <c r="A29" s="1347">
        <v>19</v>
      </c>
      <c r="B29" s="1348" t="s">
        <v>1668</v>
      </c>
      <c r="C29" s="1349">
        <v>130.5</v>
      </c>
      <c r="D29" s="1350">
        <v>1</v>
      </c>
      <c r="E29" s="1356" t="s">
        <v>1197</v>
      </c>
      <c r="F29" s="1352">
        <v>130.5</v>
      </c>
      <c r="G29" s="1356">
        <v>1</v>
      </c>
      <c r="H29" s="1354">
        <v>130.5</v>
      </c>
      <c r="I29" s="1348"/>
      <c r="J29" s="1355"/>
      <c r="K29" s="1356">
        <v>0</v>
      </c>
      <c r="L29" s="1352">
        <v>0</v>
      </c>
      <c r="M29" s="1348"/>
      <c r="N29" s="1355"/>
      <c r="O29" s="1359"/>
    </row>
    <row r="30" spans="1:15" x14ac:dyDescent="0.25">
      <c r="A30" s="1347">
        <v>20</v>
      </c>
      <c r="B30" s="1348" t="s">
        <v>1669</v>
      </c>
      <c r="C30" s="1360">
        <v>120.75</v>
      </c>
      <c r="D30" s="1350">
        <v>1</v>
      </c>
      <c r="E30" s="1356" t="s">
        <v>739</v>
      </c>
      <c r="F30" s="1352">
        <v>120.75</v>
      </c>
      <c r="G30" s="1356">
        <v>1</v>
      </c>
      <c r="H30" s="1354">
        <v>120.75</v>
      </c>
      <c r="I30" s="1348"/>
      <c r="J30" s="1355"/>
      <c r="K30" s="1356">
        <v>0</v>
      </c>
      <c r="L30" s="1352">
        <v>0</v>
      </c>
      <c r="M30" s="1348"/>
      <c r="N30" s="1355"/>
      <c r="O30" s="1359"/>
    </row>
    <row r="31" spans="1:15" x14ac:dyDescent="0.25">
      <c r="A31" s="1347">
        <v>21</v>
      </c>
      <c r="B31" s="1348" t="s">
        <v>1670</v>
      </c>
      <c r="C31" s="1360">
        <v>6.5</v>
      </c>
      <c r="D31" s="1350">
        <v>10</v>
      </c>
      <c r="E31" s="1356" t="s">
        <v>205</v>
      </c>
      <c r="F31" s="1352">
        <v>65</v>
      </c>
      <c r="G31" s="1356">
        <v>10</v>
      </c>
      <c r="H31" s="1354">
        <v>65</v>
      </c>
      <c r="I31" s="1348"/>
      <c r="J31" s="1355"/>
      <c r="K31" s="1356">
        <v>0</v>
      </c>
      <c r="L31" s="1352">
        <v>0</v>
      </c>
      <c r="M31" s="1348"/>
      <c r="N31" s="1355"/>
      <c r="O31" s="1359"/>
    </row>
    <row r="32" spans="1:15" x14ac:dyDescent="0.25">
      <c r="A32" s="1347">
        <v>22</v>
      </c>
      <c r="B32" s="1348" t="s">
        <v>1671</v>
      </c>
      <c r="C32" s="1360">
        <v>80.72</v>
      </c>
      <c r="D32" s="1350">
        <v>4</v>
      </c>
      <c r="E32" s="1356" t="s">
        <v>733</v>
      </c>
      <c r="F32" s="1352">
        <v>322.88</v>
      </c>
      <c r="G32" s="1356">
        <v>2</v>
      </c>
      <c r="H32" s="1354">
        <v>161.44</v>
      </c>
      <c r="I32" s="1348"/>
      <c r="J32" s="1355"/>
      <c r="K32" s="1356">
        <v>2</v>
      </c>
      <c r="L32" s="1352">
        <v>161.44</v>
      </c>
      <c r="M32" s="1348"/>
      <c r="N32" s="1355"/>
      <c r="O32" s="1359"/>
    </row>
    <row r="33" spans="1:15" x14ac:dyDescent="0.25">
      <c r="A33" s="1347">
        <v>23</v>
      </c>
      <c r="B33" s="1348" t="s">
        <v>1672</v>
      </c>
      <c r="C33" s="1360">
        <v>339.25</v>
      </c>
      <c r="D33" s="1350">
        <v>10</v>
      </c>
      <c r="E33" s="1356" t="s">
        <v>733</v>
      </c>
      <c r="F33" s="1352">
        <v>3392.5</v>
      </c>
      <c r="G33" s="1361">
        <v>5</v>
      </c>
      <c r="H33" s="1354">
        <v>1696.25</v>
      </c>
      <c r="I33" s="1348"/>
      <c r="J33" s="1355"/>
      <c r="K33" s="1361">
        <v>5</v>
      </c>
      <c r="L33" s="1352">
        <v>1696.25</v>
      </c>
      <c r="M33" s="1348"/>
      <c r="N33" s="1355"/>
      <c r="O33" s="1359"/>
    </row>
    <row r="34" spans="1:15" x14ac:dyDescent="0.25">
      <c r="A34" s="1347">
        <v>24</v>
      </c>
      <c r="B34" s="1348" t="s">
        <v>1673</v>
      </c>
      <c r="C34" s="1360">
        <v>339.25</v>
      </c>
      <c r="D34" s="1350">
        <v>6</v>
      </c>
      <c r="E34" s="1356" t="s">
        <v>733</v>
      </c>
      <c r="F34" s="1352">
        <v>2035.5</v>
      </c>
      <c r="G34" s="1356">
        <v>4</v>
      </c>
      <c r="H34" s="1354">
        <v>1357</v>
      </c>
      <c r="I34" s="1348"/>
      <c r="J34" s="1355"/>
      <c r="K34" s="1356">
        <v>2</v>
      </c>
      <c r="L34" s="1352">
        <v>678.5</v>
      </c>
      <c r="M34" s="1348"/>
      <c r="N34" s="1355"/>
      <c r="O34" s="1359"/>
    </row>
    <row r="35" spans="1:15" x14ac:dyDescent="0.25">
      <c r="A35" s="1347">
        <v>25</v>
      </c>
      <c r="B35" s="1348" t="s">
        <v>1674</v>
      </c>
      <c r="C35" s="1360">
        <v>339.25</v>
      </c>
      <c r="D35" s="1350">
        <v>6</v>
      </c>
      <c r="E35" s="1356" t="s">
        <v>733</v>
      </c>
      <c r="F35" s="1352">
        <v>2035.5</v>
      </c>
      <c r="G35" s="1356">
        <v>4</v>
      </c>
      <c r="H35" s="1354">
        <v>1357</v>
      </c>
      <c r="I35" s="1348"/>
      <c r="J35" s="1355"/>
      <c r="K35" s="1356">
        <v>2</v>
      </c>
      <c r="L35" s="1352">
        <v>678.5</v>
      </c>
      <c r="M35" s="1348"/>
      <c r="N35" s="1355"/>
      <c r="O35" s="1359"/>
    </row>
    <row r="36" spans="1:15" x14ac:dyDescent="0.25">
      <c r="A36" s="1347">
        <v>26</v>
      </c>
      <c r="B36" s="1348" t="s">
        <v>1675</v>
      </c>
      <c r="C36" s="1360">
        <v>339.25</v>
      </c>
      <c r="D36" s="1350">
        <v>6</v>
      </c>
      <c r="E36" s="1356" t="s">
        <v>733</v>
      </c>
      <c r="F36" s="1352">
        <v>2035.5</v>
      </c>
      <c r="G36" s="1356">
        <v>4</v>
      </c>
      <c r="H36" s="1354">
        <v>1357</v>
      </c>
      <c r="I36" s="1348"/>
      <c r="J36" s="1355"/>
      <c r="K36" s="1356">
        <v>2</v>
      </c>
      <c r="L36" s="1352">
        <v>678.5</v>
      </c>
      <c r="M36" s="1348"/>
      <c r="N36" s="1355"/>
      <c r="O36" s="1359"/>
    </row>
    <row r="37" spans="1:15" x14ac:dyDescent="0.25">
      <c r="A37" s="1347">
        <v>27</v>
      </c>
      <c r="B37" s="1348" t="s">
        <v>1676</v>
      </c>
      <c r="C37" s="1360">
        <v>145</v>
      </c>
      <c r="D37" s="1350">
        <v>2</v>
      </c>
      <c r="E37" s="1356" t="s">
        <v>42</v>
      </c>
      <c r="F37" s="1352">
        <v>290</v>
      </c>
      <c r="G37" s="1356">
        <v>1</v>
      </c>
      <c r="H37" s="1354">
        <v>145</v>
      </c>
      <c r="I37" s="1348"/>
      <c r="J37" s="1355"/>
      <c r="K37" s="1356">
        <v>1</v>
      </c>
      <c r="L37" s="1352">
        <v>145</v>
      </c>
      <c r="M37" s="1348"/>
      <c r="N37" s="1355"/>
      <c r="O37" s="1359"/>
    </row>
    <row r="38" spans="1:15" x14ac:dyDescent="0.25">
      <c r="A38" s="1347">
        <v>28</v>
      </c>
      <c r="B38" s="1348" t="s">
        <v>1677</v>
      </c>
      <c r="C38" s="1360">
        <v>60</v>
      </c>
      <c r="D38" s="1350">
        <v>1</v>
      </c>
      <c r="E38" s="1356" t="s">
        <v>642</v>
      </c>
      <c r="F38" s="1352">
        <v>60</v>
      </c>
      <c r="G38" s="1356">
        <v>1</v>
      </c>
      <c r="H38" s="1354">
        <v>60</v>
      </c>
      <c r="I38" s="1348"/>
      <c r="J38" s="1355"/>
      <c r="K38" s="1356">
        <v>0</v>
      </c>
      <c r="L38" s="1352">
        <v>0</v>
      </c>
      <c r="M38" s="1348"/>
      <c r="N38" s="1355"/>
      <c r="O38" s="1359"/>
    </row>
    <row r="39" spans="1:15" x14ac:dyDescent="0.25">
      <c r="A39" s="1347">
        <v>29</v>
      </c>
      <c r="B39" s="1348" t="s">
        <v>1678</v>
      </c>
      <c r="C39" s="1360">
        <v>60</v>
      </c>
      <c r="D39" s="1350">
        <v>1</v>
      </c>
      <c r="E39" s="1356" t="s">
        <v>642</v>
      </c>
      <c r="F39" s="1352">
        <v>60</v>
      </c>
      <c r="G39" s="1356">
        <v>1</v>
      </c>
      <c r="H39" s="1354">
        <v>60</v>
      </c>
      <c r="I39" s="1348"/>
      <c r="J39" s="1355"/>
      <c r="K39" s="1356">
        <v>0</v>
      </c>
      <c r="L39" s="1352">
        <v>0</v>
      </c>
      <c r="M39" s="1348"/>
      <c r="N39" s="1355"/>
      <c r="O39" s="1359"/>
    </row>
    <row r="40" spans="1:15" x14ac:dyDescent="0.25">
      <c r="A40" s="1347">
        <v>30</v>
      </c>
      <c r="B40" s="1348" t="s">
        <v>1679</v>
      </c>
      <c r="C40" s="1360">
        <v>60</v>
      </c>
      <c r="D40" s="1350">
        <v>1</v>
      </c>
      <c r="E40" s="1356" t="s">
        <v>642</v>
      </c>
      <c r="F40" s="1352">
        <v>60</v>
      </c>
      <c r="G40" s="1356">
        <v>1</v>
      </c>
      <c r="H40" s="1354">
        <v>60</v>
      </c>
      <c r="I40" s="1348"/>
      <c r="J40" s="1355"/>
      <c r="K40" s="1356">
        <v>0</v>
      </c>
      <c r="L40" s="1352">
        <v>0</v>
      </c>
      <c r="M40" s="1348"/>
      <c r="N40" s="1355"/>
      <c r="O40" s="1359"/>
    </row>
    <row r="41" spans="1:15" x14ac:dyDescent="0.25">
      <c r="A41" s="1362">
        <v>31</v>
      </c>
      <c r="B41" s="1363" t="s">
        <v>1680</v>
      </c>
      <c r="C41" s="1364">
        <v>60</v>
      </c>
      <c r="D41" s="1365">
        <v>1</v>
      </c>
      <c r="E41" s="1366" t="s">
        <v>642</v>
      </c>
      <c r="F41" s="1367">
        <v>60</v>
      </c>
      <c r="G41" s="1366">
        <v>1</v>
      </c>
      <c r="H41" s="1368">
        <v>60</v>
      </c>
      <c r="I41" s="1363"/>
      <c r="J41" s="1369"/>
      <c r="K41" s="1366">
        <v>0</v>
      </c>
      <c r="L41" s="1367">
        <v>0</v>
      </c>
      <c r="M41" s="1363"/>
      <c r="N41" s="1369"/>
      <c r="O41" s="1359"/>
    </row>
    <row r="42" spans="1:15" x14ac:dyDescent="0.25">
      <c r="A42" s="1317"/>
      <c r="B42" s="1317"/>
      <c r="C42" s="1317"/>
      <c r="D42" s="1317"/>
      <c r="E42" s="1317"/>
      <c r="F42" s="1317"/>
      <c r="G42" s="1317"/>
      <c r="H42" s="1317"/>
      <c r="I42" s="1317"/>
      <c r="J42" s="1317"/>
      <c r="K42" s="1317"/>
      <c r="L42" s="1317"/>
      <c r="M42" s="1317"/>
      <c r="N42" s="1317"/>
      <c r="O42" s="1359"/>
    </row>
    <row r="43" spans="1:15" x14ac:dyDescent="0.25">
      <c r="A43" s="1370"/>
      <c r="B43" s="1371"/>
      <c r="C43" s="1372"/>
      <c r="D43" s="1373"/>
      <c r="E43" s="1374"/>
      <c r="F43" s="1375"/>
      <c r="G43" s="1374"/>
      <c r="H43" s="1376"/>
      <c r="I43" s="1371"/>
      <c r="J43" s="1377"/>
      <c r="K43" s="1374"/>
      <c r="L43" s="1375"/>
      <c r="M43" s="1371"/>
      <c r="N43" s="1377"/>
      <c r="O43" s="1359"/>
    </row>
    <row r="44" spans="1:15" x14ac:dyDescent="0.25">
      <c r="A44" s="1370"/>
      <c r="B44" s="1371"/>
      <c r="C44" s="1372"/>
      <c r="D44" s="1373"/>
      <c r="E44" s="1374"/>
      <c r="F44" s="1375"/>
      <c r="G44" s="1374"/>
      <c r="H44" s="1376"/>
      <c r="I44" s="1371"/>
      <c r="J44" s="1377"/>
      <c r="K44" s="1374"/>
      <c r="L44" s="1375"/>
      <c r="M44" s="1371"/>
      <c r="N44" s="1377"/>
      <c r="O44" s="1359"/>
    </row>
    <row r="45" spans="1:15" x14ac:dyDescent="0.25">
      <c r="A45" s="1370"/>
      <c r="B45" s="1371"/>
      <c r="C45" s="1372"/>
      <c r="D45" s="1373"/>
      <c r="E45" s="1374"/>
      <c r="F45" s="1375"/>
      <c r="G45" s="1374"/>
      <c r="H45" s="1376"/>
      <c r="I45" s="1371"/>
      <c r="J45" s="1377"/>
      <c r="K45" s="1374"/>
      <c r="L45" s="1375"/>
      <c r="M45" s="1371"/>
      <c r="N45" s="1377"/>
      <c r="O45" s="1359"/>
    </row>
    <row r="46" spans="1:15" x14ac:dyDescent="0.25">
      <c r="A46" s="1370"/>
      <c r="B46" s="1371"/>
      <c r="C46" s="1372"/>
      <c r="D46" s="1373"/>
      <c r="E46" s="1374"/>
      <c r="F46" s="1375"/>
      <c r="G46" s="1374"/>
      <c r="H46" s="1376"/>
      <c r="I46" s="1371"/>
      <c r="J46" s="1377"/>
      <c r="K46" s="1374"/>
      <c r="L46" s="1375"/>
      <c r="M46" s="1371"/>
      <c r="N46" s="1377"/>
      <c r="O46" s="1370"/>
    </row>
    <row r="47" spans="1:15" x14ac:dyDescent="0.25">
      <c r="A47" s="1347"/>
      <c r="B47" s="1348"/>
      <c r="C47" s="1360"/>
      <c r="D47" s="1350"/>
      <c r="E47" s="1356"/>
      <c r="F47" s="1352"/>
      <c r="G47" s="1356"/>
      <c r="H47" s="1354"/>
      <c r="I47" s="1378"/>
      <c r="J47" s="1355"/>
      <c r="K47" s="1379"/>
      <c r="L47" s="1352"/>
      <c r="M47" s="1348"/>
      <c r="N47" s="1355"/>
      <c r="O47" s="1370"/>
    </row>
    <row r="48" spans="1:15" x14ac:dyDescent="0.25">
      <c r="A48" s="1347">
        <v>32</v>
      </c>
      <c r="B48" s="1348" t="s">
        <v>1681</v>
      </c>
      <c r="C48" s="1360">
        <v>60</v>
      </c>
      <c r="D48" s="1350">
        <v>1</v>
      </c>
      <c r="E48" s="1356" t="s">
        <v>642</v>
      </c>
      <c r="F48" s="1352">
        <v>60</v>
      </c>
      <c r="G48" s="1356">
        <v>1</v>
      </c>
      <c r="H48" s="1354">
        <v>60</v>
      </c>
      <c r="I48" s="1348"/>
      <c r="J48" s="1355"/>
      <c r="K48" s="1356">
        <v>0</v>
      </c>
      <c r="L48" s="1352">
        <v>0</v>
      </c>
      <c r="M48" s="1348"/>
      <c r="N48" s="1355"/>
      <c r="O48" s="1359"/>
    </row>
    <row r="49" spans="1:15" x14ac:dyDescent="0.25">
      <c r="A49" s="1347">
        <v>33</v>
      </c>
      <c r="B49" s="1348" t="s">
        <v>543</v>
      </c>
      <c r="C49" s="1360">
        <v>100</v>
      </c>
      <c r="D49" s="1350">
        <v>6</v>
      </c>
      <c r="E49" s="1356" t="s">
        <v>183</v>
      </c>
      <c r="F49" s="1352">
        <v>600</v>
      </c>
      <c r="G49" s="1356">
        <v>6</v>
      </c>
      <c r="H49" s="1354">
        <v>600</v>
      </c>
      <c r="I49" s="1380"/>
      <c r="J49" s="1357"/>
      <c r="K49" s="1356">
        <v>0</v>
      </c>
      <c r="L49" s="1352">
        <v>0</v>
      </c>
      <c r="M49" s="1348"/>
      <c r="N49" s="1355"/>
      <c r="O49" s="1359"/>
    </row>
    <row r="50" spans="1:15" x14ac:dyDescent="0.25">
      <c r="A50" s="1347">
        <v>34</v>
      </c>
      <c r="B50" s="1348" t="s">
        <v>1682</v>
      </c>
      <c r="C50" s="1360">
        <v>150</v>
      </c>
      <c r="D50" s="1350">
        <v>2</v>
      </c>
      <c r="E50" s="1356" t="s">
        <v>704</v>
      </c>
      <c r="F50" s="1352">
        <v>300</v>
      </c>
      <c r="G50" s="1356">
        <v>2</v>
      </c>
      <c r="H50" s="1354">
        <v>300</v>
      </c>
      <c r="I50" s="1348"/>
      <c r="J50" s="1355"/>
      <c r="K50" s="1356">
        <v>0</v>
      </c>
      <c r="L50" s="1352">
        <v>0</v>
      </c>
      <c r="M50" s="1348"/>
      <c r="N50" s="1355"/>
      <c r="O50" s="1359"/>
    </row>
    <row r="51" spans="1:15" x14ac:dyDescent="0.25">
      <c r="A51" s="1347">
        <v>35</v>
      </c>
      <c r="B51" s="1348" t="s">
        <v>1683</v>
      </c>
      <c r="C51" s="1360">
        <v>150</v>
      </c>
      <c r="D51" s="1350">
        <v>2</v>
      </c>
      <c r="E51" s="1356" t="s">
        <v>1684</v>
      </c>
      <c r="F51" s="1352">
        <v>300</v>
      </c>
      <c r="G51" s="1356">
        <v>2</v>
      </c>
      <c r="H51" s="1354">
        <v>300</v>
      </c>
      <c r="I51" s="1348"/>
      <c r="J51" s="1355"/>
      <c r="K51" s="1356">
        <v>0</v>
      </c>
      <c r="L51" s="1352">
        <v>0</v>
      </c>
      <c r="M51" s="1348"/>
      <c r="N51" s="1355"/>
      <c r="O51" s="1359"/>
    </row>
    <row r="52" spans="1:15" x14ac:dyDescent="0.25">
      <c r="A52" s="1347">
        <v>36</v>
      </c>
      <c r="B52" s="1348" t="s">
        <v>1685</v>
      </c>
      <c r="C52" s="1360">
        <v>85</v>
      </c>
      <c r="D52" s="1350">
        <v>4</v>
      </c>
      <c r="E52" s="1356" t="s">
        <v>333</v>
      </c>
      <c r="F52" s="1352">
        <v>340</v>
      </c>
      <c r="G52" s="1356">
        <v>2</v>
      </c>
      <c r="H52" s="1354">
        <v>170</v>
      </c>
      <c r="I52" s="1348"/>
      <c r="J52" s="1355"/>
      <c r="K52" s="1356">
        <v>2</v>
      </c>
      <c r="L52" s="1352">
        <v>170</v>
      </c>
      <c r="M52" s="1348"/>
      <c r="N52" s="1355"/>
      <c r="O52" s="1359"/>
    </row>
    <row r="53" spans="1:15" x14ac:dyDescent="0.25">
      <c r="A53" s="1347">
        <v>37</v>
      </c>
      <c r="B53" s="1348" t="s">
        <v>1686</v>
      </c>
      <c r="C53" s="1360">
        <v>416</v>
      </c>
      <c r="D53" s="1350">
        <v>4</v>
      </c>
      <c r="E53" s="1356" t="s">
        <v>557</v>
      </c>
      <c r="F53" s="1352">
        <v>1664</v>
      </c>
      <c r="G53" s="1356">
        <v>2</v>
      </c>
      <c r="H53" s="1354">
        <v>832</v>
      </c>
      <c r="I53" s="1348"/>
      <c r="J53" s="1355"/>
      <c r="K53" s="1356">
        <v>2</v>
      </c>
      <c r="L53" s="1352">
        <v>832</v>
      </c>
      <c r="M53" s="1348"/>
      <c r="N53" s="1355"/>
      <c r="O53" s="1359"/>
    </row>
    <row r="54" spans="1:15" x14ac:dyDescent="0.25">
      <c r="A54" s="1347">
        <v>38</v>
      </c>
      <c r="B54" s="1348" t="s">
        <v>1687</v>
      </c>
      <c r="C54" s="1360">
        <v>30</v>
      </c>
      <c r="D54" s="1350">
        <v>2</v>
      </c>
      <c r="E54" s="1356" t="s">
        <v>333</v>
      </c>
      <c r="F54" s="1352">
        <v>60</v>
      </c>
      <c r="G54" s="1356">
        <v>1</v>
      </c>
      <c r="H54" s="1354">
        <v>30</v>
      </c>
      <c r="I54" s="1348"/>
      <c r="J54" s="1355"/>
      <c r="K54" s="1356">
        <v>1</v>
      </c>
      <c r="L54" s="1352">
        <v>30</v>
      </c>
      <c r="M54" s="1348"/>
      <c r="N54" s="1355"/>
      <c r="O54" s="1359"/>
    </row>
    <row r="55" spans="1:15" x14ac:dyDescent="0.25">
      <c r="A55" s="1347">
        <v>39</v>
      </c>
      <c r="B55" s="1380" t="s">
        <v>1688</v>
      </c>
      <c r="C55" s="1349">
        <v>26</v>
      </c>
      <c r="D55" s="1350">
        <v>40</v>
      </c>
      <c r="E55" s="1356" t="s">
        <v>333</v>
      </c>
      <c r="F55" s="1352">
        <v>1040</v>
      </c>
      <c r="G55" s="1356">
        <v>40</v>
      </c>
      <c r="H55" s="1354">
        <v>1040</v>
      </c>
      <c r="I55" s="1381"/>
      <c r="J55" s="1352"/>
      <c r="K55" s="1356">
        <v>0</v>
      </c>
      <c r="L55" s="1352">
        <v>0</v>
      </c>
      <c r="M55" s="1356"/>
      <c r="N55" s="1352"/>
      <c r="O55" s="1359"/>
    </row>
    <row r="56" spans="1:15" x14ac:dyDescent="0.25">
      <c r="A56" s="1347">
        <v>40</v>
      </c>
      <c r="B56" s="1380" t="s">
        <v>1689</v>
      </c>
      <c r="C56" s="1349">
        <v>200</v>
      </c>
      <c r="D56" s="1350">
        <v>1</v>
      </c>
      <c r="E56" s="1356" t="s">
        <v>370</v>
      </c>
      <c r="F56" s="1352">
        <v>200</v>
      </c>
      <c r="G56" s="1356">
        <v>1</v>
      </c>
      <c r="H56" s="1354">
        <v>200</v>
      </c>
      <c r="I56" s="1356"/>
      <c r="J56" s="1352"/>
      <c r="K56" s="1356">
        <v>0</v>
      </c>
      <c r="L56" s="1352">
        <v>0</v>
      </c>
      <c r="M56" s="1356"/>
      <c r="N56" s="1352"/>
      <c r="O56" s="1359"/>
    </row>
    <row r="57" spans="1:15" x14ac:dyDescent="0.25">
      <c r="A57" s="1347">
        <v>41</v>
      </c>
      <c r="B57" s="1380" t="s">
        <v>1690</v>
      </c>
      <c r="C57" s="1349">
        <v>350</v>
      </c>
      <c r="D57" s="1350">
        <v>1</v>
      </c>
      <c r="E57" s="1356" t="s">
        <v>557</v>
      </c>
      <c r="F57" s="1352">
        <v>350</v>
      </c>
      <c r="G57" s="1356">
        <v>1</v>
      </c>
      <c r="H57" s="1354">
        <v>350</v>
      </c>
      <c r="I57" s="1356"/>
      <c r="J57" s="1352"/>
      <c r="K57" s="1356">
        <v>0</v>
      </c>
      <c r="L57" s="1352">
        <v>0</v>
      </c>
      <c r="M57" s="1356"/>
      <c r="N57" s="1352"/>
      <c r="O57" s="1359"/>
    </row>
    <row r="58" spans="1:15" x14ac:dyDescent="0.25">
      <c r="A58" s="1347">
        <v>42</v>
      </c>
      <c r="B58" s="1380" t="s">
        <v>1691</v>
      </c>
      <c r="C58" s="1360">
        <v>300.25</v>
      </c>
      <c r="D58" s="1350">
        <v>1</v>
      </c>
      <c r="E58" s="1356" t="s">
        <v>557</v>
      </c>
      <c r="F58" s="1352">
        <v>300.25</v>
      </c>
      <c r="G58" s="1356">
        <v>1</v>
      </c>
      <c r="H58" s="1354">
        <v>300.25</v>
      </c>
      <c r="I58" s="1356"/>
      <c r="J58" s="1352"/>
      <c r="K58" s="1356">
        <v>0</v>
      </c>
      <c r="L58" s="1352">
        <v>0</v>
      </c>
      <c r="M58" s="1356"/>
      <c r="N58" s="1352"/>
      <c r="O58" s="1359"/>
    </row>
    <row r="59" spans="1:15" x14ac:dyDescent="0.25">
      <c r="A59" s="1347">
        <v>43</v>
      </c>
      <c r="B59" s="1380" t="s">
        <v>1692</v>
      </c>
      <c r="C59" s="1360">
        <v>650</v>
      </c>
      <c r="D59" s="1350">
        <v>1</v>
      </c>
      <c r="E59" s="1356" t="s">
        <v>1148</v>
      </c>
      <c r="F59" s="1352">
        <v>650</v>
      </c>
      <c r="G59" s="1356">
        <v>1</v>
      </c>
      <c r="H59" s="1354">
        <v>650</v>
      </c>
      <c r="I59" s="1356"/>
      <c r="J59" s="1352"/>
      <c r="K59" s="1356">
        <v>0</v>
      </c>
      <c r="L59" s="1352">
        <v>0</v>
      </c>
      <c r="M59" s="1356"/>
      <c r="N59" s="1352"/>
      <c r="O59" s="1359"/>
    </row>
    <row r="60" spans="1:15" x14ac:dyDescent="0.25">
      <c r="A60" s="1347">
        <v>44</v>
      </c>
      <c r="B60" s="1380" t="s">
        <v>1693</v>
      </c>
      <c r="C60" s="1360">
        <v>50.75</v>
      </c>
      <c r="D60" s="1350">
        <v>3</v>
      </c>
      <c r="E60" s="1356" t="s">
        <v>205</v>
      </c>
      <c r="F60" s="1352">
        <v>152.25</v>
      </c>
      <c r="G60" s="1356">
        <v>3</v>
      </c>
      <c r="H60" s="1354">
        <v>152.25</v>
      </c>
      <c r="I60" s="1356"/>
      <c r="J60" s="1382"/>
      <c r="K60" s="1356">
        <v>0</v>
      </c>
      <c r="L60" s="1352">
        <v>0</v>
      </c>
      <c r="M60" s="1356"/>
      <c r="N60" s="1352"/>
      <c r="O60" s="1359"/>
    </row>
    <row r="61" spans="1:15" x14ac:dyDescent="0.25">
      <c r="A61" s="1347">
        <v>45</v>
      </c>
      <c r="B61" s="1380" t="s">
        <v>1172</v>
      </c>
      <c r="C61" s="1349">
        <v>80.3</v>
      </c>
      <c r="D61" s="1350">
        <v>6</v>
      </c>
      <c r="E61" s="1356" t="s">
        <v>205</v>
      </c>
      <c r="F61" s="1352">
        <v>481.79999999999995</v>
      </c>
      <c r="G61" s="1356">
        <v>3</v>
      </c>
      <c r="H61" s="1354">
        <v>240.89999999999998</v>
      </c>
      <c r="I61" s="1356"/>
      <c r="J61" s="1352"/>
      <c r="K61" s="1356">
        <v>3</v>
      </c>
      <c r="L61" s="1352">
        <v>240.89999999999998</v>
      </c>
      <c r="M61" s="1356"/>
      <c r="N61" s="1352"/>
      <c r="O61" s="1359"/>
    </row>
    <row r="62" spans="1:15" x14ac:dyDescent="0.25">
      <c r="A62" s="1347">
        <v>46</v>
      </c>
      <c r="B62" s="1380" t="s">
        <v>1694</v>
      </c>
      <c r="C62" s="1349">
        <v>40</v>
      </c>
      <c r="D62" s="1350">
        <v>6</v>
      </c>
      <c r="E62" s="1356" t="s">
        <v>205</v>
      </c>
      <c r="F62" s="1352">
        <v>240</v>
      </c>
      <c r="G62" s="1356">
        <v>3</v>
      </c>
      <c r="H62" s="1354">
        <v>120</v>
      </c>
      <c r="I62" s="1356"/>
      <c r="J62" s="1352"/>
      <c r="K62" s="1356">
        <v>3</v>
      </c>
      <c r="L62" s="1352">
        <v>120</v>
      </c>
      <c r="M62" s="1356"/>
      <c r="N62" s="1352"/>
      <c r="O62" s="1359"/>
    </row>
    <row r="63" spans="1:15" x14ac:dyDescent="0.25">
      <c r="A63" s="1347">
        <v>47</v>
      </c>
      <c r="B63" s="1380" t="s">
        <v>1695</v>
      </c>
      <c r="C63" s="1349">
        <v>40</v>
      </c>
      <c r="D63" s="1350">
        <v>2</v>
      </c>
      <c r="E63" s="1356" t="s">
        <v>1146</v>
      </c>
      <c r="F63" s="1352">
        <v>80</v>
      </c>
      <c r="G63" s="1356">
        <v>2</v>
      </c>
      <c r="H63" s="1354">
        <v>80</v>
      </c>
      <c r="I63" s="1356"/>
      <c r="J63" s="1352"/>
      <c r="K63" s="1356">
        <v>0</v>
      </c>
      <c r="L63" s="1352">
        <v>0</v>
      </c>
      <c r="M63" s="1356"/>
      <c r="N63" s="1352"/>
      <c r="O63" s="1359"/>
    </row>
    <row r="64" spans="1:15" x14ac:dyDescent="0.25">
      <c r="A64" s="1347">
        <v>48</v>
      </c>
      <c r="B64" s="1380" t="s">
        <v>1696</v>
      </c>
      <c r="C64" s="1349">
        <v>200</v>
      </c>
      <c r="D64" s="1350">
        <v>4</v>
      </c>
      <c r="E64" s="1356" t="s">
        <v>733</v>
      </c>
      <c r="F64" s="1352">
        <v>800</v>
      </c>
      <c r="G64" s="1356">
        <v>2</v>
      </c>
      <c r="H64" s="1354">
        <v>400</v>
      </c>
      <c r="I64" s="1356"/>
      <c r="J64" s="1352"/>
      <c r="K64" s="1356">
        <v>2</v>
      </c>
      <c r="L64" s="1352">
        <v>400</v>
      </c>
      <c r="M64" s="1356"/>
      <c r="N64" s="1352"/>
      <c r="O64" s="1359"/>
    </row>
    <row r="65" spans="1:15" x14ac:dyDescent="0.25">
      <c r="A65" s="1347">
        <v>49</v>
      </c>
      <c r="B65" s="1380" t="s">
        <v>1697</v>
      </c>
      <c r="C65" s="1349">
        <v>600</v>
      </c>
      <c r="D65" s="1350">
        <v>1</v>
      </c>
      <c r="E65" s="1356" t="s">
        <v>557</v>
      </c>
      <c r="F65" s="1352">
        <v>600</v>
      </c>
      <c r="G65" s="1356">
        <v>1</v>
      </c>
      <c r="H65" s="1354">
        <v>600</v>
      </c>
      <c r="I65" s="1356"/>
      <c r="J65" s="1352"/>
      <c r="K65" s="1356">
        <v>0</v>
      </c>
      <c r="L65" s="1352">
        <v>0</v>
      </c>
      <c r="M65" s="1356"/>
      <c r="N65" s="1352"/>
      <c r="O65" s="1359"/>
    </row>
    <row r="66" spans="1:15" x14ac:dyDescent="0.25">
      <c r="A66" s="1347">
        <v>50</v>
      </c>
      <c r="B66" s="1380" t="s">
        <v>1698</v>
      </c>
      <c r="C66" s="1349">
        <v>60</v>
      </c>
      <c r="D66" s="1350">
        <v>10</v>
      </c>
      <c r="E66" s="1356" t="s">
        <v>205</v>
      </c>
      <c r="F66" s="1352">
        <v>600</v>
      </c>
      <c r="G66" s="1356">
        <v>5</v>
      </c>
      <c r="H66" s="1354">
        <v>300</v>
      </c>
      <c r="I66" s="1356"/>
      <c r="J66" s="1352"/>
      <c r="K66" s="1356">
        <v>5</v>
      </c>
      <c r="L66" s="1352">
        <v>300</v>
      </c>
      <c r="M66" s="1356"/>
      <c r="N66" s="1352"/>
      <c r="O66" s="1359"/>
    </row>
    <row r="67" spans="1:15" x14ac:dyDescent="0.25">
      <c r="A67" s="1347">
        <v>51</v>
      </c>
      <c r="B67" s="1380" t="s">
        <v>1699</v>
      </c>
      <c r="C67" s="1349">
        <v>46</v>
      </c>
      <c r="D67" s="1350">
        <v>4</v>
      </c>
      <c r="E67" s="1356" t="s">
        <v>205</v>
      </c>
      <c r="F67" s="1352">
        <v>184</v>
      </c>
      <c r="G67" s="1356">
        <v>2</v>
      </c>
      <c r="H67" s="1354">
        <v>92</v>
      </c>
      <c r="I67" s="1356"/>
      <c r="J67" s="1352"/>
      <c r="K67" s="1356">
        <v>2</v>
      </c>
      <c r="L67" s="1352">
        <v>92</v>
      </c>
      <c r="M67" s="1356"/>
      <c r="N67" s="1352"/>
      <c r="O67" s="1359"/>
    </row>
    <row r="68" spans="1:15" x14ac:dyDescent="0.25">
      <c r="A68" s="1347">
        <v>52</v>
      </c>
      <c r="B68" s="1380" t="s">
        <v>254</v>
      </c>
      <c r="C68" s="1349">
        <v>63.25</v>
      </c>
      <c r="D68" s="1350">
        <v>10</v>
      </c>
      <c r="E68" s="1356" t="s">
        <v>205</v>
      </c>
      <c r="F68" s="1352">
        <v>632.5</v>
      </c>
      <c r="G68" s="1356">
        <v>5</v>
      </c>
      <c r="H68" s="1354">
        <v>316.25</v>
      </c>
      <c r="I68" s="1356"/>
      <c r="J68" s="1352"/>
      <c r="K68" s="1356">
        <v>5</v>
      </c>
      <c r="L68" s="1352">
        <v>316.25</v>
      </c>
      <c r="M68" s="1356"/>
      <c r="N68" s="1352"/>
      <c r="O68" s="1359"/>
    </row>
    <row r="69" spans="1:15" x14ac:dyDescent="0.25">
      <c r="A69" s="1347">
        <v>53</v>
      </c>
      <c r="B69" s="1380" t="s">
        <v>1700</v>
      </c>
      <c r="C69" s="1360">
        <v>400</v>
      </c>
      <c r="D69" s="1350">
        <v>1</v>
      </c>
      <c r="E69" s="1356" t="s">
        <v>1701</v>
      </c>
      <c r="F69" s="1352">
        <v>400</v>
      </c>
      <c r="G69" s="1356">
        <v>1</v>
      </c>
      <c r="H69" s="1354">
        <v>400</v>
      </c>
      <c r="I69" s="1356"/>
      <c r="J69" s="1352"/>
      <c r="K69" s="1356">
        <v>0</v>
      </c>
      <c r="L69" s="1352">
        <v>0</v>
      </c>
      <c r="M69" s="1356"/>
      <c r="N69" s="1352"/>
      <c r="O69" s="1359"/>
    </row>
    <row r="70" spans="1:15" x14ac:dyDescent="0.25">
      <c r="A70" s="1347">
        <v>54</v>
      </c>
      <c r="B70" s="1348" t="s">
        <v>1702</v>
      </c>
      <c r="C70" s="1349">
        <v>100</v>
      </c>
      <c r="D70" s="1350">
        <v>2</v>
      </c>
      <c r="E70" s="1356" t="s">
        <v>370</v>
      </c>
      <c r="F70" s="1352">
        <v>200</v>
      </c>
      <c r="G70" s="1356">
        <v>2</v>
      </c>
      <c r="H70" s="1354">
        <v>200</v>
      </c>
      <c r="I70" s="1348"/>
      <c r="J70" s="1371"/>
      <c r="K70" s="1356"/>
      <c r="L70" s="1352"/>
      <c r="M70" s="1348"/>
      <c r="N70" s="1355"/>
      <c r="O70" s="1359"/>
    </row>
    <row r="71" spans="1:15" x14ac:dyDescent="0.25">
      <c r="A71" s="1347">
        <v>55</v>
      </c>
      <c r="B71" s="1348" t="s">
        <v>1703</v>
      </c>
      <c r="C71" s="1349">
        <v>8</v>
      </c>
      <c r="D71" s="1350">
        <v>40</v>
      </c>
      <c r="E71" s="1356" t="s">
        <v>1146</v>
      </c>
      <c r="F71" s="1352">
        <v>320</v>
      </c>
      <c r="G71" s="1356">
        <v>20</v>
      </c>
      <c r="H71" s="1354">
        <v>160</v>
      </c>
      <c r="I71" s="1348"/>
      <c r="J71" s="1355"/>
      <c r="K71" s="1356">
        <v>20</v>
      </c>
      <c r="L71" s="1352">
        <v>160</v>
      </c>
      <c r="M71" s="1348"/>
      <c r="N71" s="1355"/>
      <c r="O71" s="1359"/>
    </row>
    <row r="72" spans="1:15" x14ac:dyDescent="0.25">
      <c r="A72" s="1347">
        <v>56</v>
      </c>
      <c r="B72" s="1348" t="s">
        <v>1704</v>
      </c>
      <c r="C72" s="1360">
        <v>125</v>
      </c>
      <c r="D72" s="1350">
        <v>4</v>
      </c>
      <c r="E72" s="1356" t="s">
        <v>1146</v>
      </c>
      <c r="F72" s="1352">
        <v>500</v>
      </c>
      <c r="G72" s="1356">
        <v>2</v>
      </c>
      <c r="H72" s="1354">
        <v>250</v>
      </c>
      <c r="I72" s="1348"/>
      <c r="J72" s="1355"/>
      <c r="K72" s="1356">
        <v>2</v>
      </c>
      <c r="L72" s="1352">
        <v>250</v>
      </c>
      <c r="M72" s="1348"/>
      <c r="N72" s="1355"/>
      <c r="O72" s="1359"/>
    </row>
    <row r="73" spans="1:15" x14ac:dyDescent="0.25">
      <c r="A73" s="1347">
        <v>57</v>
      </c>
      <c r="B73" s="1348" t="s">
        <v>1705</v>
      </c>
      <c r="C73" s="1360">
        <v>130</v>
      </c>
      <c r="D73" s="1350">
        <v>6</v>
      </c>
      <c r="E73" s="1356" t="s">
        <v>333</v>
      </c>
      <c r="F73" s="1352">
        <v>780</v>
      </c>
      <c r="G73" s="1356">
        <v>3</v>
      </c>
      <c r="H73" s="1354">
        <v>390</v>
      </c>
      <c r="I73" s="1348"/>
      <c r="J73" s="1355"/>
      <c r="K73" s="1356">
        <v>3</v>
      </c>
      <c r="L73" s="1354">
        <v>390</v>
      </c>
      <c r="M73" s="1348"/>
      <c r="N73" s="1355"/>
      <c r="O73" s="1359"/>
    </row>
    <row r="74" spans="1:15" x14ac:dyDescent="0.25">
      <c r="A74" s="1347">
        <v>58</v>
      </c>
      <c r="B74" s="1348" t="s">
        <v>1706</v>
      </c>
      <c r="C74" s="1360">
        <v>15</v>
      </c>
      <c r="D74" s="1350">
        <v>10</v>
      </c>
      <c r="E74" s="1356" t="s">
        <v>205</v>
      </c>
      <c r="F74" s="1352">
        <v>150</v>
      </c>
      <c r="G74" s="1356">
        <v>5</v>
      </c>
      <c r="H74" s="1354">
        <v>75</v>
      </c>
      <c r="I74" s="1348"/>
      <c r="J74" s="1355"/>
      <c r="K74" s="1356">
        <v>5</v>
      </c>
      <c r="L74" s="1352">
        <v>75</v>
      </c>
      <c r="M74" s="1348"/>
      <c r="N74" s="1355"/>
      <c r="O74" s="1359"/>
    </row>
    <row r="75" spans="1:15" x14ac:dyDescent="0.25">
      <c r="A75" s="1347">
        <v>59</v>
      </c>
      <c r="B75" s="1348" t="s">
        <v>1707</v>
      </c>
      <c r="C75" s="1349">
        <v>1300</v>
      </c>
      <c r="D75" s="1350">
        <v>1</v>
      </c>
      <c r="E75" s="1356" t="s">
        <v>1708</v>
      </c>
      <c r="F75" s="1352">
        <v>1300</v>
      </c>
      <c r="G75" s="1356">
        <v>1</v>
      </c>
      <c r="H75" s="1354">
        <v>1300</v>
      </c>
      <c r="I75" s="1348"/>
      <c r="J75" s="1355"/>
      <c r="K75" s="1356">
        <v>0</v>
      </c>
      <c r="L75" s="1352">
        <v>0</v>
      </c>
      <c r="M75" s="1348"/>
      <c r="N75" s="1355"/>
      <c r="O75" s="1359"/>
    </row>
    <row r="76" spans="1:15" x14ac:dyDescent="0.25">
      <c r="A76" s="1347">
        <v>60</v>
      </c>
      <c r="B76" s="1348" t="s">
        <v>1709</v>
      </c>
      <c r="C76" s="1349">
        <v>235</v>
      </c>
      <c r="D76" s="1350">
        <v>2</v>
      </c>
      <c r="E76" s="1356" t="s">
        <v>1708</v>
      </c>
      <c r="F76" s="1352">
        <v>470</v>
      </c>
      <c r="G76" s="1356">
        <v>1</v>
      </c>
      <c r="H76" s="1354">
        <v>235</v>
      </c>
      <c r="I76" s="1348"/>
      <c r="J76" s="1355"/>
      <c r="K76" s="1356">
        <v>1</v>
      </c>
      <c r="L76" s="1352">
        <v>235</v>
      </c>
      <c r="M76" s="1348"/>
      <c r="N76" s="1355"/>
      <c r="O76" s="1359"/>
    </row>
    <row r="77" spans="1:15" x14ac:dyDescent="0.25">
      <c r="A77" s="1347">
        <v>61</v>
      </c>
      <c r="B77" s="1348" t="s">
        <v>1336</v>
      </c>
      <c r="C77" s="1349">
        <v>180</v>
      </c>
      <c r="D77" s="1350">
        <v>3</v>
      </c>
      <c r="E77" s="1356" t="s">
        <v>1146</v>
      </c>
      <c r="F77" s="1352">
        <v>540</v>
      </c>
      <c r="G77" s="1356">
        <v>2</v>
      </c>
      <c r="H77" s="1354">
        <v>360</v>
      </c>
      <c r="I77" s="1348"/>
      <c r="J77" s="1355"/>
      <c r="K77" s="1356">
        <v>1</v>
      </c>
      <c r="L77" s="1352">
        <v>180</v>
      </c>
      <c r="M77" s="1348"/>
      <c r="N77" s="1355"/>
      <c r="O77" s="1359"/>
    </row>
    <row r="78" spans="1:15" x14ac:dyDescent="0.25">
      <c r="A78" s="1347">
        <v>62</v>
      </c>
      <c r="B78" s="1348" t="s">
        <v>1710</v>
      </c>
      <c r="C78" s="1349">
        <v>28</v>
      </c>
      <c r="D78" s="1350">
        <v>6</v>
      </c>
      <c r="E78" s="1356" t="s">
        <v>1711</v>
      </c>
      <c r="F78" s="1352">
        <v>168</v>
      </c>
      <c r="G78" s="1356">
        <v>2</v>
      </c>
      <c r="H78" s="1354">
        <v>56</v>
      </c>
      <c r="I78" s="1348"/>
      <c r="J78" s="1355"/>
      <c r="K78" s="1356">
        <v>4</v>
      </c>
      <c r="L78" s="1352">
        <v>112</v>
      </c>
      <c r="M78" s="1348"/>
      <c r="N78" s="1355"/>
      <c r="O78" s="1359"/>
    </row>
    <row r="79" spans="1:15" x14ac:dyDescent="0.25">
      <c r="A79" s="1347">
        <v>63</v>
      </c>
      <c r="B79" s="1348" t="s">
        <v>1712</v>
      </c>
      <c r="C79" s="1349">
        <v>250</v>
      </c>
      <c r="D79" s="1350">
        <v>6</v>
      </c>
      <c r="E79" s="1356" t="s">
        <v>1713</v>
      </c>
      <c r="F79" s="1352">
        <v>1500</v>
      </c>
      <c r="G79" s="1356">
        <v>3</v>
      </c>
      <c r="H79" s="1354">
        <v>750</v>
      </c>
      <c r="I79" s="1348"/>
      <c r="J79" s="1355"/>
      <c r="K79" s="1356">
        <v>3</v>
      </c>
      <c r="L79" s="1352">
        <v>750</v>
      </c>
      <c r="M79" s="1348"/>
      <c r="N79" s="1355"/>
      <c r="O79" s="1359"/>
    </row>
    <row r="80" spans="1:15" x14ac:dyDescent="0.25">
      <c r="A80" s="1347">
        <v>64</v>
      </c>
      <c r="B80" s="1348" t="s">
        <v>1714</v>
      </c>
      <c r="C80" s="1349">
        <v>110</v>
      </c>
      <c r="D80" s="1350">
        <v>4</v>
      </c>
      <c r="E80" s="1356" t="s">
        <v>1197</v>
      </c>
      <c r="F80" s="1352">
        <v>440</v>
      </c>
      <c r="G80" s="1356">
        <v>2</v>
      </c>
      <c r="H80" s="1354">
        <v>220</v>
      </c>
      <c r="I80" s="1348"/>
      <c r="J80" s="1355"/>
      <c r="K80" s="1356">
        <v>2</v>
      </c>
      <c r="L80" s="1352">
        <v>220</v>
      </c>
      <c r="M80" s="1348"/>
      <c r="N80" s="1355"/>
      <c r="O80" s="1359"/>
    </row>
    <row r="81" spans="1:15" x14ac:dyDescent="0.25">
      <c r="A81" s="1347">
        <v>65</v>
      </c>
      <c r="B81" s="1348" t="s">
        <v>1715</v>
      </c>
      <c r="C81" s="1349">
        <v>70</v>
      </c>
      <c r="D81" s="1350">
        <v>2</v>
      </c>
      <c r="E81" s="1356" t="s">
        <v>1146</v>
      </c>
      <c r="F81" s="1352">
        <v>140</v>
      </c>
      <c r="G81" s="1356">
        <v>1</v>
      </c>
      <c r="H81" s="1354">
        <v>70</v>
      </c>
      <c r="I81" s="1348"/>
      <c r="J81" s="1355"/>
      <c r="K81" s="1356">
        <v>1</v>
      </c>
      <c r="L81" s="1352">
        <v>70</v>
      </c>
      <c r="M81" s="1348"/>
      <c r="N81" s="1355"/>
      <c r="O81" s="1359"/>
    </row>
    <row r="82" spans="1:15" x14ac:dyDescent="0.25">
      <c r="A82" s="1347">
        <v>66</v>
      </c>
      <c r="B82" s="1348" t="s">
        <v>1716</v>
      </c>
      <c r="C82" s="1349">
        <v>60</v>
      </c>
      <c r="D82" s="1350">
        <v>2</v>
      </c>
      <c r="E82" s="1356" t="s">
        <v>1146</v>
      </c>
      <c r="F82" s="1352">
        <v>120</v>
      </c>
      <c r="G82" s="1356">
        <v>2</v>
      </c>
      <c r="H82" s="1354">
        <v>120</v>
      </c>
      <c r="I82" s="1348"/>
      <c r="J82" s="1355"/>
      <c r="K82" s="1356">
        <v>0</v>
      </c>
      <c r="L82" s="1367">
        <v>0</v>
      </c>
      <c r="M82" s="1363"/>
      <c r="N82" s="1369"/>
      <c r="O82" s="1359"/>
    </row>
    <row r="83" spans="1:15" x14ac:dyDescent="0.25">
      <c r="A83" s="1308"/>
      <c r="B83" s="1308"/>
      <c r="C83" s="1308"/>
      <c r="D83" s="1308"/>
      <c r="E83" s="1308"/>
      <c r="F83" s="1308"/>
      <c r="G83" s="1308"/>
      <c r="H83" s="1308"/>
      <c r="I83" s="1308"/>
      <c r="J83" s="1308"/>
      <c r="K83" s="1308"/>
      <c r="L83" s="1317"/>
      <c r="M83" s="1383"/>
      <c r="N83" s="1384"/>
      <c r="O83" s="1312"/>
    </row>
    <row r="84" spans="1:15" x14ac:dyDescent="0.25">
      <c r="A84" s="1312"/>
      <c r="B84" s="1312"/>
      <c r="C84" s="1312"/>
      <c r="D84" s="1312"/>
      <c r="E84" s="1312"/>
      <c r="F84" s="1312"/>
      <c r="G84" s="1312"/>
      <c r="H84" s="1312"/>
      <c r="I84" s="1312"/>
      <c r="J84" s="1312"/>
      <c r="K84" s="1312"/>
      <c r="L84" s="1312"/>
      <c r="M84" s="1371"/>
      <c r="N84" s="1377"/>
      <c r="O84" s="1308"/>
    </row>
    <row r="85" spans="1:15" x14ac:dyDescent="0.25">
      <c r="A85" s="1370"/>
      <c r="B85" s="1371"/>
      <c r="C85" s="1372"/>
      <c r="D85" s="1373"/>
      <c r="E85" s="1374"/>
      <c r="F85" s="1375"/>
      <c r="G85" s="1374"/>
      <c r="H85" s="1376"/>
      <c r="I85" s="1371"/>
      <c r="J85" s="1385"/>
      <c r="K85" s="1374"/>
      <c r="L85" s="1375"/>
      <c r="M85" s="1371"/>
      <c r="N85" s="1377"/>
      <c r="O85" s="1308"/>
    </row>
    <row r="86" spans="1:15" x14ac:dyDescent="0.25">
      <c r="A86" s="1370"/>
      <c r="B86" s="1371"/>
      <c r="C86" s="1372"/>
      <c r="D86" s="1373"/>
      <c r="E86" s="1374"/>
      <c r="F86" s="1375"/>
      <c r="G86" s="1374"/>
      <c r="H86" s="1376"/>
      <c r="I86" s="1371"/>
      <c r="J86" s="1385"/>
      <c r="K86" s="1374"/>
      <c r="L86" s="1375"/>
      <c r="M86" s="1371"/>
      <c r="N86" s="1377"/>
      <c r="O86" s="1308"/>
    </row>
    <row r="87" spans="1:15" x14ac:dyDescent="0.25">
      <c r="A87" s="1370"/>
      <c r="B87" s="1371"/>
      <c r="C87" s="1372"/>
      <c r="D87" s="1373"/>
      <c r="E87" s="1374"/>
      <c r="F87" s="1375"/>
      <c r="G87" s="1374"/>
      <c r="H87" s="1376"/>
      <c r="I87" s="1371"/>
      <c r="J87" s="1385"/>
      <c r="K87" s="1374"/>
      <c r="L87" s="1375"/>
      <c r="M87" s="1371"/>
      <c r="N87" s="1377"/>
      <c r="O87" s="1308"/>
    </row>
    <row r="88" spans="1:15" x14ac:dyDescent="0.25">
      <c r="A88" s="1347">
        <v>67</v>
      </c>
      <c r="B88" s="1348" t="s">
        <v>1717</v>
      </c>
      <c r="C88" s="1360">
        <v>180</v>
      </c>
      <c r="D88" s="1350">
        <v>4</v>
      </c>
      <c r="E88" s="1356" t="s">
        <v>333</v>
      </c>
      <c r="F88" s="1352">
        <v>720</v>
      </c>
      <c r="G88" s="1386">
        <v>2</v>
      </c>
      <c r="H88" s="1354">
        <v>360</v>
      </c>
      <c r="I88" s="1348"/>
      <c r="J88" s="1355"/>
      <c r="K88" s="1386">
        <v>2</v>
      </c>
      <c r="L88" s="1352">
        <v>360</v>
      </c>
      <c r="M88" s="1348"/>
      <c r="N88" s="1355"/>
      <c r="O88" s="1308"/>
    </row>
    <row r="89" spans="1:15" x14ac:dyDescent="0.25">
      <c r="A89" s="1347">
        <v>68</v>
      </c>
      <c r="B89" s="1348" t="s">
        <v>1718</v>
      </c>
      <c r="C89" s="1360">
        <v>75</v>
      </c>
      <c r="D89" s="1350">
        <v>4</v>
      </c>
      <c r="E89" s="1356" t="s">
        <v>1719</v>
      </c>
      <c r="F89" s="1352">
        <v>300</v>
      </c>
      <c r="G89" s="1356">
        <v>2</v>
      </c>
      <c r="H89" s="1354">
        <v>150</v>
      </c>
      <c r="I89" s="1348"/>
      <c r="J89" s="1387"/>
      <c r="K89" s="1356">
        <v>2</v>
      </c>
      <c r="L89" s="1352">
        <v>150</v>
      </c>
      <c r="M89" s="1348"/>
      <c r="N89" s="1355"/>
      <c r="O89" s="1308"/>
    </row>
    <row r="90" spans="1:15" x14ac:dyDescent="0.25">
      <c r="A90" s="1347">
        <v>69</v>
      </c>
      <c r="B90" s="1348" t="s">
        <v>1720</v>
      </c>
      <c r="C90" s="1360">
        <v>180</v>
      </c>
      <c r="D90" s="1350">
        <v>4</v>
      </c>
      <c r="E90" s="1356" t="s">
        <v>333</v>
      </c>
      <c r="F90" s="1352">
        <v>720</v>
      </c>
      <c r="G90" s="1356">
        <v>2</v>
      </c>
      <c r="H90" s="1354">
        <v>360</v>
      </c>
      <c r="I90" s="1348"/>
      <c r="J90" s="1355"/>
      <c r="K90" s="1356">
        <v>2</v>
      </c>
      <c r="L90" s="1352">
        <v>360</v>
      </c>
      <c r="M90" s="1348"/>
      <c r="N90" s="1355"/>
      <c r="O90" s="1308"/>
    </row>
    <row r="91" spans="1:15" x14ac:dyDescent="0.25">
      <c r="A91" s="1347">
        <v>70</v>
      </c>
      <c r="B91" s="1348" t="s">
        <v>1721</v>
      </c>
      <c r="C91" s="1360">
        <v>120</v>
      </c>
      <c r="D91" s="1350">
        <v>1</v>
      </c>
      <c r="E91" s="1356" t="s">
        <v>1148</v>
      </c>
      <c r="F91" s="1352">
        <v>120</v>
      </c>
      <c r="G91" s="1356">
        <v>1</v>
      </c>
      <c r="H91" s="1354">
        <v>120</v>
      </c>
      <c r="I91" s="1348"/>
      <c r="J91" s="1355"/>
      <c r="K91" s="1356">
        <v>0</v>
      </c>
      <c r="L91" s="1352">
        <v>0</v>
      </c>
      <c r="M91" s="1348"/>
      <c r="N91" s="1355"/>
      <c r="O91" s="1308"/>
    </row>
    <row r="92" spans="1:15" x14ac:dyDescent="0.25">
      <c r="A92" s="1347">
        <v>71</v>
      </c>
      <c r="B92" s="1348" t="s">
        <v>1722</v>
      </c>
      <c r="C92" s="1360">
        <v>70</v>
      </c>
      <c r="D92" s="1350">
        <v>4</v>
      </c>
      <c r="E92" s="1356" t="s">
        <v>1719</v>
      </c>
      <c r="F92" s="1352">
        <v>280</v>
      </c>
      <c r="G92" s="1356">
        <v>2</v>
      </c>
      <c r="H92" s="1354">
        <v>140</v>
      </c>
      <c r="I92" s="1348"/>
      <c r="J92" s="1355"/>
      <c r="K92" s="1356">
        <v>2</v>
      </c>
      <c r="L92" s="1352">
        <v>140</v>
      </c>
      <c r="M92" s="1348"/>
      <c r="N92" s="1355"/>
      <c r="O92" s="1308"/>
    </row>
    <row r="93" spans="1:15" x14ac:dyDescent="0.25">
      <c r="A93" s="1347">
        <v>72</v>
      </c>
      <c r="B93" s="1348" t="s">
        <v>1723</v>
      </c>
      <c r="C93" s="1360">
        <v>200</v>
      </c>
      <c r="D93" s="1350">
        <v>2</v>
      </c>
      <c r="E93" s="1356" t="s">
        <v>1146</v>
      </c>
      <c r="F93" s="1352">
        <v>400</v>
      </c>
      <c r="G93" s="1356">
        <v>2</v>
      </c>
      <c r="H93" s="1354">
        <v>400</v>
      </c>
      <c r="I93" s="1348"/>
      <c r="J93" s="1355"/>
      <c r="K93" s="1356"/>
      <c r="L93" s="1352">
        <v>0</v>
      </c>
      <c r="M93" s="1348"/>
      <c r="N93" s="1355"/>
      <c r="O93" s="1308"/>
    </row>
    <row r="94" spans="1:15" x14ac:dyDescent="0.25">
      <c r="A94" s="1347">
        <v>73</v>
      </c>
      <c r="B94" s="1348" t="s">
        <v>1724</v>
      </c>
      <c r="C94" s="1360">
        <v>90</v>
      </c>
      <c r="D94" s="1350">
        <v>1</v>
      </c>
      <c r="E94" s="1356" t="s">
        <v>333</v>
      </c>
      <c r="F94" s="1352">
        <v>90</v>
      </c>
      <c r="G94" s="1356">
        <v>1</v>
      </c>
      <c r="H94" s="1354">
        <v>90</v>
      </c>
      <c r="I94" s="1348"/>
      <c r="J94" s="1355"/>
      <c r="K94" s="1356">
        <v>0</v>
      </c>
      <c r="L94" s="1352">
        <v>0</v>
      </c>
      <c r="M94" s="1348"/>
      <c r="N94" s="1355"/>
      <c r="O94" s="1308"/>
    </row>
    <row r="95" spans="1:15" x14ac:dyDescent="0.25">
      <c r="A95" s="1347">
        <v>74</v>
      </c>
      <c r="B95" s="1348" t="s">
        <v>1725</v>
      </c>
      <c r="C95" s="1360">
        <v>90</v>
      </c>
      <c r="D95" s="1350">
        <v>1</v>
      </c>
      <c r="E95" s="1356" t="s">
        <v>333</v>
      </c>
      <c r="F95" s="1352">
        <v>90</v>
      </c>
      <c r="G95" s="1356">
        <v>1</v>
      </c>
      <c r="H95" s="1354">
        <v>90</v>
      </c>
      <c r="I95" s="1348"/>
      <c r="J95" s="1355"/>
      <c r="K95" s="1356"/>
      <c r="L95" s="1352">
        <v>0</v>
      </c>
      <c r="M95" s="1348"/>
      <c r="N95" s="1355"/>
      <c r="O95" s="1308"/>
    </row>
    <row r="96" spans="1:15" x14ac:dyDescent="0.25">
      <c r="A96" s="1347">
        <v>75</v>
      </c>
      <c r="B96" s="1348" t="s">
        <v>1726</v>
      </c>
      <c r="C96" s="1360">
        <v>50</v>
      </c>
      <c r="D96" s="1350">
        <v>4</v>
      </c>
      <c r="E96" s="1356" t="s">
        <v>1186</v>
      </c>
      <c r="F96" s="1352">
        <v>200</v>
      </c>
      <c r="G96" s="1356">
        <v>2</v>
      </c>
      <c r="H96" s="1354">
        <v>100</v>
      </c>
      <c r="I96" s="1348"/>
      <c r="J96" s="1355"/>
      <c r="K96" s="1356">
        <v>2</v>
      </c>
      <c r="L96" s="1352">
        <v>100</v>
      </c>
      <c r="M96" s="1348"/>
      <c r="N96" s="1355"/>
      <c r="O96" s="1308"/>
    </row>
    <row r="97" spans="1:15" x14ac:dyDescent="0.25">
      <c r="A97" s="1347">
        <v>76</v>
      </c>
      <c r="B97" s="1348" t="s">
        <v>1727</v>
      </c>
      <c r="C97" s="1360">
        <v>50</v>
      </c>
      <c r="D97" s="1350">
        <v>4</v>
      </c>
      <c r="E97" s="1356" t="s">
        <v>1186</v>
      </c>
      <c r="F97" s="1352">
        <v>200</v>
      </c>
      <c r="G97" s="1356">
        <v>2</v>
      </c>
      <c r="H97" s="1354">
        <v>100</v>
      </c>
      <c r="I97" s="1348"/>
      <c r="J97" s="1355"/>
      <c r="K97" s="1356">
        <v>2</v>
      </c>
      <c r="L97" s="1352">
        <v>100</v>
      </c>
      <c r="M97" s="1348"/>
      <c r="N97" s="1355"/>
      <c r="O97" s="1359"/>
    </row>
    <row r="98" spans="1:15" x14ac:dyDescent="0.25">
      <c r="A98" s="1347">
        <v>77</v>
      </c>
      <c r="B98" s="1348" t="s">
        <v>1728</v>
      </c>
      <c r="C98" s="1360">
        <v>175</v>
      </c>
      <c r="D98" s="1350">
        <v>4</v>
      </c>
      <c r="E98" s="1356" t="s">
        <v>1186</v>
      </c>
      <c r="F98" s="1352">
        <v>700</v>
      </c>
      <c r="G98" s="1356">
        <v>2</v>
      </c>
      <c r="H98" s="1354">
        <v>350</v>
      </c>
      <c r="I98" s="1348"/>
      <c r="J98" s="1355"/>
      <c r="K98" s="1356">
        <v>2</v>
      </c>
      <c r="L98" s="1352">
        <v>350</v>
      </c>
      <c r="M98" s="1348"/>
      <c r="N98" s="1355"/>
      <c r="O98" s="1359"/>
    </row>
    <row r="99" spans="1:15" x14ac:dyDescent="0.25">
      <c r="A99" s="1347">
        <v>78</v>
      </c>
      <c r="B99" s="1348" t="s">
        <v>1729</v>
      </c>
      <c r="C99" s="1360">
        <v>50</v>
      </c>
      <c r="D99" s="1350">
        <v>4</v>
      </c>
      <c r="E99" s="1356" t="s">
        <v>1186</v>
      </c>
      <c r="F99" s="1352">
        <v>200</v>
      </c>
      <c r="G99" s="1356">
        <v>2</v>
      </c>
      <c r="H99" s="1354">
        <v>100</v>
      </c>
      <c r="I99" s="1348"/>
      <c r="J99" s="1355"/>
      <c r="K99" s="1356">
        <v>2</v>
      </c>
      <c r="L99" s="1352">
        <v>100</v>
      </c>
      <c r="M99" s="1348"/>
      <c r="N99" s="1355"/>
      <c r="O99" s="1359"/>
    </row>
    <row r="100" spans="1:15" x14ac:dyDescent="0.25">
      <c r="A100" s="1347">
        <v>79</v>
      </c>
      <c r="B100" s="1348" t="s">
        <v>1730</v>
      </c>
      <c r="C100" s="1360">
        <v>30</v>
      </c>
      <c r="D100" s="1350">
        <v>4</v>
      </c>
      <c r="E100" s="1356" t="s">
        <v>532</v>
      </c>
      <c r="F100" s="1352">
        <v>120</v>
      </c>
      <c r="G100" s="1356">
        <v>2</v>
      </c>
      <c r="H100" s="1354">
        <v>60</v>
      </c>
      <c r="I100" s="1348"/>
      <c r="J100" s="1355"/>
      <c r="K100" s="1356">
        <v>2</v>
      </c>
      <c r="L100" s="1352">
        <v>60</v>
      </c>
      <c r="M100" s="1348"/>
      <c r="N100" s="1355"/>
      <c r="O100" s="1359"/>
    </row>
    <row r="101" spans="1:15" x14ac:dyDescent="0.25">
      <c r="A101" s="1347">
        <v>80</v>
      </c>
      <c r="B101" s="1380" t="s">
        <v>1731</v>
      </c>
      <c r="C101" s="1388">
        <v>30</v>
      </c>
      <c r="D101" s="1356">
        <v>12</v>
      </c>
      <c r="E101" s="1356" t="s">
        <v>1732</v>
      </c>
      <c r="F101" s="1352">
        <v>360</v>
      </c>
      <c r="G101" s="1356">
        <v>6</v>
      </c>
      <c r="H101" s="1354">
        <v>180</v>
      </c>
      <c r="I101" s="1348"/>
      <c r="J101" s="1355"/>
      <c r="K101" s="1356">
        <v>6</v>
      </c>
      <c r="L101" s="1352">
        <v>180</v>
      </c>
      <c r="M101" s="1348"/>
      <c r="N101" s="1355"/>
      <c r="O101" s="1359"/>
    </row>
    <row r="102" spans="1:15" x14ac:dyDescent="0.25">
      <c r="A102" s="1347">
        <v>81</v>
      </c>
      <c r="B102" s="1380" t="s">
        <v>1733</v>
      </c>
      <c r="C102" s="1388">
        <v>470.5</v>
      </c>
      <c r="D102" s="1356">
        <v>3</v>
      </c>
      <c r="E102" s="1356" t="s">
        <v>1197</v>
      </c>
      <c r="F102" s="1352">
        <v>1411.5</v>
      </c>
      <c r="G102" s="1356">
        <v>2</v>
      </c>
      <c r="H102" s="1354">
        <v>941</v>
      </c>
      <c r="I102" s="1348"/>
      <c r="J102" s="1355"/>
      <c r="K102" s="1356">
        <v>1</v>
      </c>
      <c r="L102" s="1352">
        <v>470.5</v>
      </c>
      <c r="M102" s="1348"/>
      <c r="N102" s="1355"/>
      <c r="O102" s="1359"/>
    </row>
    <row r="103" spans="1:15" x14ac:dyDescent="0.25">
      <c r="A103" s="1347">
        <v>82</v>
      </c>
      <c r="B103" s="1380" t="s">
        <v>1734</v>
      </c>
      <c r="C103" s="1388">
        <v>470.5</v>
      </c>
      <c r="D103" s="1356">
        <v>3</v>
      </c>
      <c r="E103" s="1356" t="s">
        <v>1197</v>
      </c>
      <c r="F103" s="1352">
        <v>1411.5</v>
      </c>
      <c r="G103" s="1356">
        <v>2</v>
      </c>
      <c r="H103" s="1354">
        <v>941</v>
      </c>
      <c r="I103" s="1348"/>
      <c r="J103" s="1355"/>
      <c r="K103" s="1356">
        <v>1</v>
      </c>
      <c r="L103" s="1352">
        <v>470.5</v>
      </c>
      <c r="M103" s="1348"/>
      <c r="N103" s="1355"/>
      <c r="O103" s="1359"/>
    </row>
    <row r="104" spans="1:15" x14ac:dyDescent="0.25">
      <c r="A104" s="1347">
        <v>83</v>
      </c>
      <c r="B104" s="1380" t="s">
        <v>1735</v>
      </c>
      <c r="C104" s="1388">
        <v>470.5</v>
      </c>
      <c r="D104" s="1356">
        <v>3</v>
      </c>
      <c r="E104" s="1356" t="s">
        <v>1197</v>
      </c>
      <c r="F104" s="1352">
        <v>1411.5</v>
      </c>
      <c r="G104" s="1356">
        <v>2</v>
      </c>
      <c r="H104" s="1354">
        <v>941</v>
      </c>
      <c r="I104" s="1348"/>
      <c r="J104" s="1355"/>
      <c r="K104" s="1356">
        <v>1</v>
      </c>
      <c r="L104" s="1352">
        <v>470.5</v>
      </c>
      <c r="M104" s="1348"/>
      <c r="N104" s="1355"/>
      <c r="O104" s="1359"/>
    </row>
    <row r="105" spans="1:15" x14ac:dyDescent="0.25">
      <c r="A105" s="1347">
        <v>84</v>
      </c>
      <c r="B105" s="1380" t="s">
        <v>1736</v>
      </c>
      <c r="C105" s="1388">
        <v>480</v>
      </c>
      <c r="D105" s="1356">
        <v>3</v>
      </c>
      <c r="E105" s="1356" t="s">
        <v>1197</v>
      </c>
      <c r="F105" s="1352">
        <v>1440</v>
      </c>
      <c r="G105" s="1356">
        <v>2</v>
      </c>
      <c r="H105" s="1354">
        <v>960</v>
      </c>
      <c r="I105" s="1348"/>
      <c r="J105" s="1355"/>
      <c r="K105" s="1356">
        <v>1</v>
      </c>
      <c r="L105" s="1352">
        <v>480</v>
      </c>
      <c r="M105" s="1348"/>
      <c r="N105" s="1355"/>
      <c r="O105" s="1359"/>
    </row>
    <row r="106" spans="1:15" x14ac:dyDescent="0.25">
      <c r="A106" s="1347">
        <v>85</v>
      </c>
      <c r="B106" s="1348" t="s">
        <v>1737</v>
      </c>
      <c r="C106" s="1360">
        <v>50</v>
      </c>
      <c r="D106" s="1350">
        <v>5</v>
      </c>
      <c r="E106" s="1356" t="s">
        <v>1146</v>
      </c>
      <c r="F106" s="1352">
        <v>250</v>
      </c>
      <c r="G106" s="1356">
        <v>2</v>
      </c>
      <c r="H106" s="1354">
        <v>100</v>
      </c>
      <c r="I106" s="1348"/>
      <c r="J106" s="1355"/>
      <c r="K106" s="1356">
        <v>3</v>
      </c>
      <c r="L106" s="1352">
        <v>150</v>
      </c>
      <c r="M106" s="1348"/>
      <c r="N106" s="1355"/>
      <c r="O106" s="1359"/>
    </row>
    <row r="107" spans="1:15" x14ac:dyDescent="0.25">
      <c r="A107" s="1347">
        <v>86</v>
      </c>
      <c r="B107" s="1348" t="s">
        <v>1738</v>
      </c>
      <c r="C107" s="1360">
        <v>20</v>
      </c>
      <c r="D107" s="1350">
        <v>7</v>
      </c>
      <c r="E107" s="1356" t="s">
        <v>1146</v>
      </c>
      <c r="F107" s="1352">
        <v>140</v>
      </c>
      <c r="G107" s="1356">
        <v>3</v>
      </c>
      <c r="H107" s="1354">
        <v>60</v>
      </c>
      <c r="I107" s="1348"/>
      <c r="J107" s="1355"/>
      <c r="K107" s="1356">
        <v>4</v>
      </c>
      <c r="L107" s="1352">
        <v>80</v>
      </c>
      <c r="M107" s="1348"/>
      <c r="N107" s="1355"/>
      <c r="O107" s="1359"/>
    </row>
    <row r="108" spans="1:15" x14ac:dyDescent="0.25">
      <c r="A108" s="1347">
        <v>87</v>
      </c>
      <c r="B108" s="1380" t="s">
        <v>1739</v>
      </c>
      <c r="C108" s="1360">
        <v>100</v>
      </c>
      <c r="D108" s="1350">
        <v>2</v>
      </c>
      <c r="E108" s="1356" t="s">
        <v>1197</v>
      </c>
      <c r="F108" s="1352">
        <v>200</v>
      </c>
      <c r="G108" s="1356">
        <v>1</v>
      </c>
      <c r="H108" s="1354">
        <v>100</v>
      </c>
      <c r="I108" s="1356"/>
      <c r="J108" s="1352"/>
      <c r="K108" s="1356">
        <v>1</v>
      </c>
      <c r="L108" s="1352">
        <v>100</v>
      </c>
      <c r="M108" s="1389"/>
      <c r="N108" s="1390"/>
      <c r="O108" s="1308"/>
    </row>
    <row r="109" spans="1:15" x14ac:dyDescent="0.25">
      <c r="A109" s="1347">
        <v>88</v>
      </c>
      <c r="B109" s="1380" t="s">
        <v>1740</v>
      </c>
      <c r="C109" s="1360">
        <v>50</v>
      </c>
      <c r="D109" s="1350">
        <v>2</v>
      </c>
      <c r="E109" s="1356" t="s">
        <v>1684</v>
      </c>
      <c r="F109" s="1352">
        <v>100</v>
      </c>
      <c r="G109" s="1356">
        <v>2</v>
      </c>
      <c r="H109" s="1354">
        <v>100</v>
      </c>
      <c r="I109" s="1389"/>
      <c r="J109" s="1390"/>
      <c r="K109" s="1389"/>
      <c r="L109" s="1352">
        <v>0</v>
      </c>
      <c r="M109" s="1389"/>
      <c r="N109" s="1390"/>
      <c r="O109" s="1308"/>
    </row>
    <row r="110" spans="1:15" x14ac:dyDescent="0.25">
      <c r="A110" s="1347">
        <v>89</v>
      </c>
      <c r="B110" s="1380" t="s">
        <v>1741</v>
      </c>
      <c r="C110" s="1360">
        <v>10</v>
      </c>
      <c r="D110" s="1350">
        <v>20</v>
      </c>
      <c r="E110" s="1356" t="s">
        <v>1146</v>
      </c>
      <c r="F110" s="1352">
        <v>200</v>
      </c>
      <c r="G110" s="1356">
        <v>10</v>
      </c>
      <c r="H110" s="1354">
        <v>100</v>
      </c>
      <c r="I110" s="1356"/>
      <c r="J110" s="1352"/>
      <c r="K110" s="1356">
        <v>10</v>
      </c>
      <c r="L110" s="1352">
        <v>100</v>
      </c>
      <c r="M110" s="1389"/>
      <c r="N110" s="1390"/>
      <c r="O110" s="1308"/>
    </row>
    <row r="111" spans="1:15" x14ac:dyDescent="0.25">
      <c r="A111" s="1347">
        <v>90</v>
      </c>
      <c r="B111" s="1380" t="s">
        <v>1742</v>
      </c>
      <c r="C111" s="1360">
        <v>250</v>
      </c>
      <c r="D111" s="1350">
        <v>2</v>
      </c>
      <c r="E111" s="1356" t="s">
        <v>1146</v>
      </c>
      <c r="F111" s="1352">
        <v>500</v>
      </c>
      <c r="G111" s="1356">
        <v>1</v>
      </c>
      <c r="H111" s="1354">
        <v>250</v>
      </c>
      <c r="I111" s="1356"/>
      <c r="J111" s="1352"/>
      <c r="K111" s="1356">
        <v>1</v>
      </c>
      <c r="L111" s="1352">
        <v>250</v>
      </c>
      <c r="M111" s="1389"/>
      <c r="N111" s="1390"/>
      <c r="O111" s="1308"/>
    </row>
    <row r="112" spans="1:15" x14ac:dyDescent="0.25">
      <c r="A112" s="1347">
        <v>91</v>
      </c>
      <c r="B112" s="1380" t="s">
        <v>523</v>
      </c>
      <c r="C112" s="1360">
        <v>500</v>
      </c>
      <c r="D112" s="1350">
        <v>1</v>
      </c>
      <c r="E112" s="1356" t="s">
        <v>1148</v>
      </c>
      <c r="F112" s="1352">
        <v>500</v>
      </c>
      <c r="G112" s="1356">
        <v>1</v>
      </c>
      <c r="H112" s="1354">
        <v>500</v>
      </c>
      <c r="I112" s="1389"/>
      <c r="J112" s="1390"/>
      <c r="K112" s="1356">
        <v>0</v>
      </c>
      <c r="L112" s="1352">
        <v>0</v>
      </c>
      <c r="M112" s="1389"/>
      <c r="N112" s="1390"/>
      <c r="O112" s="1308"/>
    </row>
    <row r="113" spans="1:15" x14ac:dyDescent="0.25">
      <c r="A113" s="1347">
        <v>92</v>
      </c>
      <c r="B113" s="1380" t="s">
        <v>1743</v>
      </c>
      <c r="C113" s="1360">
        <v>30</v>
      </c>
      <c r="D113" s="1350">
        <v>4</v>
      </c>
      <c r="E113" s="1356" t="s">
        <v>1732</v>
      </c>
      <c r="F113" s="1352">
        <v>120</v>
      </c>
      <c r="G113" s="1356">
        <v>2</v>
      </c>
      <c r="H113" s="1354">
        <v>60</v>
      </c>
      <c r="I113" s="1389"/>
      <c r="J113" s="1390"/>
      <c r="K113" s="1356">
        <v>2</v>
      </c>
      <c r="L113" s="1352">
        <v>60</v>
      </c>
      <c r="M113" s="1389"/>
      <c r="N113" s="1390"/>
      <c r="O113" s="1308"/>
    </row>
    <row r="114" spans="1:15" x14ac:dyDescent="0.25">
      <c r="A114" s="1391"/>
      <c r="B114" s="1392"/>
      <c r="C114" s="1393"/>
      <c r="D114" s="1394"/>
      <c r="E114" s="1395"/>
      <c r="F114" s="1396"/>
      <c r="G114" s="1391"/>
      <c r="H114" s="1397"/>
      <c r="I114" s="1391"/>
      <c r="J114" s="1397"/>
      <c r="K114" s="1391"/>
      <c r="L114" s="1397"/>
      <c r="M114" s="1391"/>
      <c r="N114" s="1397"/>
      <c r="O114" s="1308"/>
    </row>
    <row r="115" spans="1:15" x14ac:dyDescent="0.25">
      <c r="A115" s="1391" t="s">
        <v>66</v>
      </c>
      <c r="B115" s="1392"/>
      <c r="C115" s="1393"/>
      <c r="D115" s="1394">
        <v>1037</v>
      </c>
      <c r="E115" s="1395"/>
      <c r="F115" s="1396">
        <v>100000</v>
      </c>
      <c r="G115" s="1391">
        <v>548</v>
      </c>
      <c r="H115" s="1397">
        <v>49999.96</v>
      </c>
      <c r="I115" s="1391">
        <v>0</v>
      </c>
      <c r="J115" s="1397">
        <v>0</v>
      </c>
      <c r="K115" s="1391">
        <v>489</v>
      </c>
      <c r="L115" s="1397">
        <v>50000.04</v>
      </c>
      <c r="M115" s="1391"/>
      <c r="N115" s="1397"/>
      <c r="O115" s="1308"/>
    </row>
    <row r="116" spans="1:15" x14ac:dyDescent="0.25">
      <c r="A116" s="1398"/>
      <c r="B116" s="1399"/>
      <c r="C116" s="1400"/>
      <c r="D116" s="1401"/>
      <c r="E116" s="1402"/>
      <c r="F116" s="1403"/>
      <c r="G116" s="1403"/>
      <c r="H116" s="1399"/>
      <c r="I116" s="1403" t="s">
        <v>68</v>
      </c>
      <c r="J116" s="1399"/>
      <c r="K116" s="1399"/>
      <c r="L116" s="1399"/>
      <c r="M116" s="1399"/>
      <c r="N116" s="1404"/>
      <c r="O116" s="1307"/>
    </row>
    <row r="117" spans="1:15" x14ac:dyDescent="0.25">
      <c r="A117" s="1405"/>
      <c r="B117" s="1403" t="s">
        <v>67</v>
      </c>
      <c r="C117" s="1406"/>
      <c r="D117" s="1407"/>
      <c r="E117" s="1408"/>
      <c r="F117" s="1403"/>
      <c r="G117" s="1403"/>
      <c r="H117" s="1403"/>
      <c r="I117" s="1403"/>
      <c r="J117" s="1403"/>
      <c r="K117" s="1403"/>
      <c r="L117" s="1403"/>
      <c r="M117" s="1403"/>
      <c r="N117" s="1409"/>
      <c r="O117" s="1307"/>
    </row>
    <row r="118" spans="1:15" x14ac:dyDescent="0.25">
      <c r="A118" s="1405"/>
      <c r="B118" s="1403"/>
      <c r="C118" s="1406"/>
      <c r="D118" s="1407"/>
      <c r="E118" s="1408"/>
      <c r="F118" s="1403"/>
      <c r="G118" s="1403"/>
      <c r="H118" s="1307"/>
      <c r="I118" s="1403"/>
      <c r="J118" s="1438" t="s">
        <v>69</v>
      </c>
      <c r="K118" s="1439"/>
      <c r="L118" s="1439"/>
      <c r="M118" s="1403"/>
      <c r="N118" s="1409"/>
      <c r="O118" s="1307"/>
    </row>
    <row r="119" spans="1:15" x14ac:dyDescent="0.25">
      <c r="A119" s="1405"/>
      <c r="B119" s="1403"/>
      <c r="C119" s="1406"/>
      <c r="D119" s="1407"/>
      <c r="E119" s="1408"/>
      <c r="F119" s="1403"/>
      <c r="G119" s="1403"/>
      <c r="H119" s="1403"/>
      <c r="I119" s="1403"/>
      <c r="J119" s="1440" t="s">
        <v>70</v>
      </c>
      <c r="K119" s="1440"/>
      <c r="L119" s="1440"/>
      <c r="M119" s="1403"/>
      <c r="N119" s="1409"/>
      <c r="O119" s="1307"/>
    </row>
    <row r="120" spans="1:15" x14ac:dyDescent="0.25">
      <c r="A120" s="1410"/>
      <c r="B120" s="1411"/>
      <c r="C120" s="1412"/>
      <c r="D120" s="1413"/>
      <c r="E120" s="1414"/>
      <c r="F120" s="1411"/>
      <c r="G120" s="1411"/>
      <c r="H120" s="1411"/>
      <c r="I120" s="1411"/>
      <c r="J120" s="1411"/>
      <c r="K120" s="1411"/>
      <c r="L120" s="1411"/>
      <c r="M120" s="1411"/>
      <c r="N120" s="1415"/>
      <c r="O120" s="1307"/>
    </row>
    <row r="123" spans="1:15" x14ac:dyDescent="0.25">
      <c r="A123" s="1307"/>
      <c r="B123" s="1307"/>
      <c r="C123" s="1307"/>
      <c r="D123" s="1307"/>
      <c r="E123" s="1307"/>
      <c r="F123" s="1307"/>
      <c r="G123" s="1307"/>
      <c r="H123" s="1307"/>
      <c r="I123" s="1307"/>
      <c r="J123" s="1307"/>
      <c r="K123" s="1307"/>
      <c r="L123" s="1416"/>
      <c r="M123" s="1307"/>
      <c r="N123" s="1307"/>
      <c r="O123" s="1307"/>
    </row>
    <row r="124" spans="1:15" x14ac:dyDescent="0.25">
      <c r="A124" s="1307"/>
      <c r="B124" s="1307"/>
      <c r="C124" s="1307"/>
      <c r="D124" s="1307"/>
      <c r="E124" s="1307"/>
      <c r="F124" s="1307"/>
      <c r="G124" s="1307"/>
      <c r="H124" s="1307"/>
      <c r="I124" s="1307"/>
      <c r="J124" s="1307"/>
      <c r="K124" s="1307"/>
      <c r="L124" s="1416"/>
      <c r="M124" s="1307"/>
      <c r="N124" s="1307"/>
      <c r="O124" s="1308"/>
    </row>
    <row r="125" spans="1:15" x14ac:dyDescent="0.25">
      <c r="A125" s="1307"/>
      <c r="B125" s="1307"/>
      <c r="C125" s="1307"/>
      <c r="D125" s="1307"/>
      <c r="E125" s="1307"/>
      <c r="F125" s="1307"/>
      <c r="G125" s="1307"/>
      <c r="H125" s="1307"/>
      <c r="I125" s="1307"/>
      <c r="J125" s="1307"/>
      <c r="K125" s="1307"/>
      <c r="L125" s="1307"/>
      <c r="M125" s="1307"/>
      <c r="N125" s="1307"/>
      <c r="O125" s="1308"/>
    </row>
    <row r="126" spans="1:15" x14ac:dyDescent="0.25">
      <c r="A126" s="1307"/>
      <c r="B126" s="1307"/>
      <c r="C126" s="1307"/>
      <c r="D126" s="1307"/>
      <c r="E126" s="1307"/>
      <c r="F126" s="1307"/>
      <c r="G126" s="1307"/>
      <c r="H126" s="1307"/>
      <c r="I126" s="1307"/>
      <c r="J126" s="1307"/>
      <c r="K126" s="1307"/>
      <c r="L126" s="1307"/>
      <c r="M126" s="1307"/>
      <c r="N126" s="1307"/>
      <c r="O126" s="1308"/>
    </row>
    <row r="127" spans="1:15" x14ac:dyDescent="0.25">
      <c r="A127" s="1307"/>
      <c r="B127" s="1307"/>
      <c r="C127" s="1307"/>
      <c r="D127" s="1307"/>
      <c r="E127" s="1307"/>
      <c r="F127" s="1307"/>
      <c r="G127" s="1307"/>
      <c r="H127" s="1307"/>
      <c r="I127" s="1307"/>
      <c r="J127" s="1307"/>
      <c r="K127" s="1307"/>
      <c r="L127" s="1307"/>
      <c r="M127" s="1307"/>
      <c r="N127" s="1307"/>
      <c r="O127" s="1308"/>
    </row>
    <row r="128" spans="1:15" x14ac:dyDescent="0.25">
      <c r="A128" s="1307"/>
      <c r="B128" s="1307"/>
      <c r="C128" s="1307"/>
      <c r="D128" s="1307"/>
      <c r="E128" s="1307"/>
      <c r="F128" s="1307"/>
      <c r="G128" s="1307"/>
      <c r="H128" s="1307"/>
      <c r="I128" s="1307"/>
      <c r="J128" s="1307"/>
      <c r="K128" s="1307"/>
      <c r="L128" s="1307"/>
      <c r="M128" s="1307"/>
      <c r="N128" s="1307"/>
      <c r="O128" s="1308"/>
    </row>
    <row r="129" spans="15:15" x14ac:dyDescent="0.25">
      <c r="O129" s="1308"/>
    </row>
    <row r="130" spans="15:15" x14ac:dyDescent="0.25">
      <c r="O130" s="1308"/>
    </row>
    <row r="131" spans="15:15" x14ac:dyDescent="0.25">
      <c r="O131" s="1308"/>
    </row>
    <row r="132" spans="15:15" x14ac:dyDescent="0.25">
      <c r="O132" s="1308"/>
    </row>
    <row r="133" spans="15:15" x14ac:dyDescent="0.25">
      <c r="O133" s="1308"/>
    </row>
    <row r="134" spans="15:15" x14ac:dyDescent="0.25">
      <c r="O134" s="1308"/>
    </row>
    <row r="135" spans="15:15" x14ac:dyDescent="0.25">
      <c r="O135" s="1308"/>
    </row>
    <row r="136" spans="15:15" x14ac:dyDescent="0.25">
      <c r="O136" s="1308"/>
    </row>
    <row r="137" spans="15:15" x14ac:dyDescent="0.25">
      <c r="O137" s="1308"/>
    </row>
    <row r="138" spans="15:15" x14ac:dyDescent="0.25">
      <c r="O138" s="1308"/>
    </row>
    <row r="139" spans="15:15" x14ac:dyDescent="0.25">
      <c r="O139" s="1308"/>
    </row>
    <row r="140" spans="15:15" x14ac:dyDescent="0.25">
      <c r="O140" s="1308"/>
    </row>
    <row r="141" spans="15:15" x14ac:dyDescent="0.25">
      <c r="O141" s="1308"/>
    </row>
    <row r="142" spans="15:15" x14ac:dyDescent="0.25">
      <c r="O142" s="1308"/>
    </row>
    <row r="143" spans="15:15" x14ac:dyDescent="0.25">
      <c r="O143" s="1308"/>
    </row>
    <row r="144" spans="15:15" x14ac:dyDescent="0.25">
      <c r="O144" s="1308"/>
    </row>
    <row r="145" spans="15:15" x14ac:dyDescent="0.25">
      <c r="O145" s="1308"/>
    </row>
    <row r="146" spans="15:15" x14ac:dyDescent="0.25">
      <c r="O146" s="1308"/>
    </row>
    <row r="147" spans="15:15" x14ac:dyDescent="0.25">
      <c r="O147" s="1308"/>
    </row>
    <row r="148" spans="15:15" x14ac:dyDescent="0.25">
      <c r="O148" s="1308"/>
    </row>
    <row r="149" spans="15:15" x14ac:dyDescent="0.25">
      <c r="O149" s="1308"/>
    </row>
    <row r="150" spans="15:15" x14ac:dyDescent="0.25">
      <c r="O150" s="1308"/>
    </row>
    <row r="151" spans="15:15" x14ac:dyDescent="0.25">
      <c r="O151" s="1308"/>
    </row>
    <row r="152" spans="15:15" x14ac:dyDescent="0.25">
      <c r="O152" s="1308"/>
    </row>
    <row r="153" spans="15:15" x14ac:dyDescent="0.25">
      <c r="O153" s="1308"/>
    </row>
    <row r="154" spans="15:15" x14ac:dyDescent="0.25">
      <c r="O154" s="1308"/>
    </row>
    <row r="155" spans="15:15" x14ac:dyDescent="0.25">
      <c r="O155" s="1308"/>
    </row>
    <row r="156" spans="15:15" x14ac:dyDescent="0.25">
      <c r="O156" s="1308"/>
    </row>
    <row r="157" spans="15:15" x14ac:dyDescent="0.25">
      <c r="O157" s="1308"/>
    </row>
    <row r="158" spans="15:15" x14ac:dyDescent="0.25">
      <c r="O158" s="1308"/>
    </row>
    <row r="159" spans="15:15" x14ac:dyDescent="0.25">
      <c r="O159" s="1308"/>
    </row>
    <row r="160" spans="15:15" x14ac:dyDescent="0.25">
      <c r="O160" s="1308"/>
    </row>
  </sheetData>
  <sheetProtection algorithmName="SHA-512" hashValue="E11Dcop9wfYdtJltPAjfbW7Dvhm16w0qLW0w10G3sURUIbwOBKgZSghU3Sj5teGFWE9xd40yM0/iJL1aW2KQEw==" saltValue="wQbT5h7EDwLp2xS6KogQtg==" spinCount="100000" sheet="1" objects="1" scenarios="1" selectLockedCells="1" selectUnlockedCells="1"/>
  <mergeCells count="10">
    <mergeCell ref="J118:L118"/>
    <mergeCell ref="J119:L119"/>
    <mergeCell ref="A2:O2"/>
    <mergeCell ref="A3:O3"/>
    <mergeCell ref="G8:N8"/>
    <mergeCell ref="D9:E9"/>
    <mergeCell ref="G9:H9"/>
    <mergeCell ref="I9:J9"/>
    <mergeCell ref="K9:L9"/>
    <mergeCell ref="M9:N9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2"/>
  <sheetViews>
    <sheetView topLeftCell="A238" zoomScale="85" zoomScaleNormal="85" zoomScaleSheetLayoutView="96" workbookViewId="0">
      <selection activeCell="F225" sqref="F225"/>
    </sheetView>
  </sheetViews>
  <sheetFormatPr defaultRowHeight="12.75" x14ac:dyDescent="0.2"/>
  <cols>
    <col min="1" max="1" width="10.7109375" style="869" customWidth="1"/>
    <col min="2" max="2" width="31.140625" style="869" customWidth="1"/>
    <col min="3" max="3" width="13.85546875" style="880" customWidth="1"/>
    <col min="4" max="4" width="7.7109375" style="869" customWidth="1"/>
    <col min="5" max="5" width="11" style="869" customWidth="1"/>
    <col min="6" max="6" width="17.7109375" style="869" customWidth="1"/>
    <col min="7" max="7" width="10.7109375" style="869" customWidth="1"/>
    <col min="8" max="8" width="15.7109375" style="869" customWidth="1"/>
    <col min="9" max="9" width="10.7109375" style="869" customWidth="1"/>
    <col min="10" max="10" width="15.7109375" style="869" customWidth="1"/>
    <col min="11" max="11" width="10.7109375" style="869" customWidth="1"/>
    <col min="12" max="12" width="15.7109375" style="869" customWidth="1"/>
    <col min="13" max="13" width="10.7109375" style="869" customWidth="1"/>
    <col min="14" max="14" width="15.7109375" style="869" customWidth="1"/>
    <col min="15" max="15" width="15.5703125" style="816" customWidth="1"/>
    <col min="16" max="256" width="9.140625" style="816"/>
    <col min="257" max="257" width="10.7109375" style="816" customWidth="1"/>
    <col min="258" max="258" width="31.140625" style="816" customWidth="1"/>
    <col min="259" max="259" width="13.85546875" style="816" customWidth="1"/>
    <col min="260" max="260" width="7.7109375" style="816" customWidth="1"/>
    <col min="261" max="261" width="11" style="816" customWidth="1"/>
    <col min="262" max="262" width="17.7109375" style="816" customWidth="1"/>
    <col min="263" max="263" width="10.7109375" style="816" customWidth="1"/>
    <col min="264" max="264" width="15.7109375" style="816" customWidth="1"/>
    <col min="265" max="265" width="10.7109375" style="816" customWidth="1"/>
    <col min="266" max="266" width="15.7109375" style="816" customWidth="1"/>
    <col min="267" max="267" width="10.7109375" style="816" customWidth="1"/>
    <col min="268" max="268" width="15.7109375" style="816" customWidth="1"/>
    <col min="269" max="269" width="10.7109375" style="816" customWidth="1"/>
    <col min="270" max="270" width="15.7109375" style="816" customWidth="1"/>
    <col min="271" max="271" width="15.5703125" style="816" customWidth="1"/>
    <col min="272" max="512" width="9.140625" style="816"/>
    <col min="513" max="513" width="10.7109375" style="816" customWidth="1"/>
    <col min="514" max="514" width="31.140625" style="816" customWidth="1"/>
    <col min="515" max="515" width="13.85546875" style="816" customWidth="1"/>
    <col min="516" max="516" width="7.7109375" style="816" customWidth="1"/>
    <col min="517" max="517" width="11" style="816" customWidth="1"/>
    <col min="518" max="518" width="17.7109375" style="816" customWidth="1"/>
    <col min="519" max="519" width="10.7109375" style="816" customWidth="1"/>
    <col min="520" max="520" width="15.7109375" style="816" customWidth="1"/>
    <col min="521" max="521" width="10.7109375" style="816" customWidth="1"/>
    <col min="522" max="522" width="15.7109375" style="816" customWidth="1"/>
    <col min="523" max="523" width="10.7109375" style="816" customWidth="1"/>
    <col min="524" max="524" width="15.7109375" style="816" customWidth="1"/>
    <col min="525" max="525" width="10.7109375" style="816" customWidth="1"/>
    <col min="526" max="526" width="15.7109375" style="816" customWidth="1"/>
    <col min="527" max="527" width="15.5703125" style="816" customWidth="1"/>
    <col min="528" max="768" width="9.140625" style="816"/>
    <col min="769" max="769" width="10.7109375" style="816" customWidth="1"/>
    <col min="770" max="770" width="31.140625" style="816" customWidth="1"/>
    <col min="771" max="771" width="13.85546875" style="816" customWidth="1"/>
    <col min="772" max="772" width="7.7109375" style="816" customWidth="1"/>
    <col min="773" max="773" width="11" style="816" customWidth="1"/>
    <col min="774" max="774" width="17.7109375" style="816" customWidth="1"/>
    <col min="775" max="775" width="10.7109375" style="816" customWidth="1"/>
    <col min="776" max="776" width="15.7109375" style="816" customWidth="1"/>
    <col min="777" max="777" width="10.7109375" style="816" customWidth="1"/>
    <col min="778" max="778" width="15.7109375" style="816" customWidth="1"/>
    <col min="779" max="779" width="10.7109375" style="816" customWidth="1"/>
    <col min="780" max="780" width="15.7109375" style="816" customWidth="1"/>
    <col min="781" max="781" width="10.7109375" style="816" customWidth="1"/>
    <col min="782" max="782" width="15.7109375" style="816" customWidth="1"/>
    <col min="783" max="783" width="15.5703125" style="816" customWidth="1"/>
    <col min="784" max="1024" width="9.140625" style="816"/>
    <col min="1025" max="1025" width="10.7109375" style="816" customWidth="1"/>
    <col min="1026" max="1026" width="31.140625" style="816" customWidth="1"/>
    <col min="1027" max="1027" width="13.85546875" style="816" customWidth="1"/>
    <col min="1028" max="1028" width="7.7109375" style="816" customWidth="1"/>
    <col min="1029" max="1029" width="11" style="816" customWidth="1"/>
    <col min="1030" max="1030" width="17.7109375" style="816" customWidth="1"/>
    <col min="1031" max="1031" width="10.7109375" style="816" customWidth="1"/>
    <col min="1032" max="1032" width="15.7109375" style="816" customWidth="1"/>
    <col min="1033" max="1033" width="10.7109375" style="816" customWidth="1"/>
    <col min="1034" max="1034" width="15.7109375" style="816" customWidth="1"/>
    <col min="1035" max="1035" width="10.7109375" style="816" customWidth="1"/>
    <col min="1036" max="1036" width="15.7109375" style="816" customWidth="1"/>
    <col min="1037" max="1037" width="10.7109375" style="816" customWidth="1"/>
    <col min="1038" max="1038" width="15.7109375" style="816" customWidth="1"/>
    <col min="1039" max="1039" width="15.5703125" style="816" customWidth="1"/>
    <col min="1040" max="1280" width="9.140625" style="816"/>
    <col min="1281" max="1281" width="10.7109375" style="816" customWidth="1"/>
    <col min="1282" max="1282" width="31.140625" style="816" customWidth="1"/>
    <col min="1283" max="1283" width="13.85546875" style="816" customWidth="1"/>
    <col min="1284" max="1284" width="7.7109375" style="816" customWidth="1"/>
    <col min="1285" max="1285" width="11" style="816" customWidth="1"/>
    <col min="1286" max="1286" width="17.7109375" style="816" customWidth="1"/>
    <col min="1287" max="1287" width="10.7109375" style="816" customWidth="1"/>
    <col min="1288" max="1288" width="15.7109375" style="816" customWidth="1"/>
    <col min="1289" max="1289" width="10.7109375" style="816" customWidth="1"/>
    <col min="1290" max="1290" width="15.7109375" style="816" customWidth="1"/>
    <col min="1291" max="1291" width="10.7109375" style="816" customWidth="1"/>
    <col min="1292" max="1292" width="15.7109375" style="816" customWidth="1"/>
    <col min="1293" max="1293" width="10.7109375" style="816" customWidth="1"/>
    <col min="1294" max="1294" width="15.7109375" style="816" customWidth="1"/>
    <col min="1295" max="1295" width="15.5703125" style="816" customWidth="1"/>
    <col min="1296" max="1536" width="9.140625" style="816"/>
    <col min="1537" max="1537" width="10.7109375" style="816" customWidth="1"/>
    <col min="1538" max="1538" width="31.140625" style="816" customWidth="1"/>
    <col min="1539" max="1539" width="13.85546875" style="816" customWidth="1"/>
    <col min="1540" max="1540" width="7.7109375" style="816" customWidth="1"/>
    <col min="1541" max="1541" width="11" style="816" customWidth="1"/>
    <col min="1542" max="1542" width="17.7109375" style="816" customWidth="1"/>
    <col min="1543" max="1543" width="10.7109375" style="816" customWidth="1"/>
    <col min="1544" max="1544" width="15.7109375" style="816" customWidth="1"/>
    <col min="1545" max="1545" width="10.7109375" style="816" customWidth="1"/>
    <col min="1546" max="1546" width="15.7109375" style="816" customWidth="1"/>
    <col min="1547" max="1547" width="10.7109375" style="816" customWidth="1"/>
    <col min="1548" max="1548" width="15.7109375" style="816" customWidth="1"/>
    <col min="1549" max="1549" width="10.7109375" style="816" customWidth="1"/>
    <col min="1550" max="1550" width="15.7109375" style="816" customWidth="1"/>
    <col min="1551" max="1551" width="15.5703125" style="816" customWidth="1"/>
    <col min="1552" max="1792" width="9.140625" style="816"/>
    <col min="1793" max="1793" width="10.7109375" style="816" customWidth="1"/>
    <col min="1794" max="1794" width="31.140625" style="816" customWidth="1"/>
    <col min="1795" max="1795" width="13.85546875" style="816" customWidth="1"/>
    <col min="1796" max="1796" width="7.7109375" style="816" customWidth="1"/>
    <col min="1797" max="1797" width="11" style="816" customWidth="1"/>
    <col min="1798" max="1798" width="17.7109375" style="816" customWidth="1"/>
    <col min="1799" max="1799" width="10.7109375" style="816" customWidth="1"/>
    <col min="1800" max="1800" width="15.7109375" style="816" customWidth="1"/>
    <col min="1801" max="1801" width="10.7109375" style="816" customWidth="1"/>
    <col min="1802" max="1802" width="15.7109375" style="816" customWidth="1"/>
    <col min="1803" max="1803" width="10.7109375" style="816" customWidth="1"/>
    <col min="1804" max="1804" width="15.7109375" style="816" customWidth="1"/>
    <col min="1805" max="1805" width="10.7109375" style="816" customWidth="1"/>
    <col min="1806" max="1806" width="15.7109375" style="816" customWidth="1"/>
    <col min="1807" max="1807" width="15.5703125" style="816" customWidth="1"/>
    <col min="1808" max="2048" width="9.140625" style="816"/>
    <col min="2049" max="2049" width="10.7109375" style="816" customWidth="1"/>
    <col min="2050" max="2050" width="31.140625" style="816" customWidth="1"/>
    <col min="2051" max="2051" width="13.85546875" style="816" customWidth="1"/>
    <col min="2052" max="2052" width="7.7109375" style="816" customWidth="1"/>
    <col min="2053" max="2053" width="11" style="816" customWidth="1"/>
    <col min="2054" max="2054" width="17.7109375" style="816" customWidth="1"/>
    <col min="2055" max="2055" width="10.7109375" style="816" customWidth="1"/>
    <col min="2056" max="2056" width="15.7109375" style="816" customWidth="1"/>
    <col min="2057" max="2057" width="10.7109375" style="816" customWidth="1"/>
    <col min="2058" max="2058" width="15.7109375" style="816" customWidth="1"/>
    <col min="2059" max="2059" width="10.7109375" style="816" customWidth="1"/>
    <col min="2060" max="2060" width="15.7109375" style="816" customWidth="1"/>
    <col min="2061" max="2061" width="10.7109375" style="816" customWidth="1"/>
    <col min="2062" max="2062" width="15.7109375" style="816" customWidth="1"/>
    <col min="2063" max="2063" width="15.5703125" style="816" customWidth="1"/>
    <col min="2064" max="2304" width="9.140625" style="816"/>
    <col min="2305" max="2305" width="10.7109375" style="816" customWidth="1"/>
    <col min="2306" max="2306" width="31.140625" style="816" customWidth="1"/>
    <col min="2307" max="2307" width="13.85546875" style="816" customWidth="1"/>
    <col min="2308" max="2308" width="7.7109375" style="816" customWidth="1"/>
    <col min="2309" max="2309" width="11" style="816" customWidth="1"/>
    <col min="2310" max="2310" width="17.7109375" style="816" customWidth="1"/>
    <col min="2311" max="2311" width="10.7109375" style="816" customWidth="1"/>
    <col min="2312" max="2312" width="15.7109375" style="816" customWidth="1"/>
    <col min="2313" max="2313" width="10.7109375" style="816" customWidth="1"/>
    <col min="2314" max="2314" width="15.7109375" style="816" customWidth="1"/>
    <col min="2315" max="2315" width="10.7109375" style="816" customWidth="1"/>
    <col min="2316" max="2316" width="15.7109375" style="816" customWidth="1"/>
    <col min="2317" max="2317" width="10.7109375" style="816" customWidth="1"/>
    <col min="2318" max="2318" width="15.7109375" style="816" customWidth="1"/>
    <col min="2319" max="2319" width="15.5703125" style="816" customWidth="1"/>
    <col min="2320" max="2560" width="9.140625" style="816"/>
    <col min="2561" max="2561" width="10.7109375" style="816" customWidth="1"/>
    <col min="2562" max="2562" width="31.140625" style="816" customWidth="1"/>
    <col min="2563" max="2563" width="13.85546875" style="816" customWidth="1"/>
    <col min="2564" max="2564" width="7.7109375" style="816" customWidth="1"/>
    <col min="2565" max="2565" width="11" style="816" customWidth="1"/>
    <col min="2566" max="2566" width="17.7109375" style="816" customWidth="1"/>
    <col min="2567" max="2567" width="10.7109375" style="816" customWidth="1"/>
    <col min="2568" max="2568" width="15.7109375" style="816" customWidth="1"/>
    <col min="2569" max="2569" width="10.7109375" style="816" customWidth="1"/>
    <col min="2570" max="2570" width="15.7109375" style="816" customWidth="1"/>
    <col min="2571" max="2571" width="10.7109375" style="816" customWidth="1"/>
    <col min="2572" max="2572" width="15.7109375" style="816" customWidth="1"/>
    <col min="2573" max="2573" width="10.7109375" style="816" customWidth="1"/>
    <col min="2574" max="2574" width="15.7109375" style="816" customWidth="1"/>
    <col min="2575" max="2575" width="15.5703125" style="816" customWidth="1"/>
    <col min="2576" max="2816" width="9.140625" style="816"/>
    <col min="2817" max="2817" width="10.7109375" style="816" customWidth="1"/>
    <col min="2818" max="2818" width="31.140625" style="816" customWidth="1"/>
    <col min="2819" max="2819" width="13.85546875" style="816" customWidth="1"/>
    <col min="2820" max="2820" width="7.7109375" style="816" customWidth="1"/>
    <col min="2821" max="2821" width="11" style="816" customWidth="1"/>
    <col min="2822" max="2822" width="17.7109375" style="816" customWidth="1"/>
    <col min="2823" max="2823" width="10.7109375" style="816" customWidth="1"/>
    <col min="2824" max="2824" width="15.7109375" style="816" customWidth="1"/>
    <col min="2825" max="2825" width="10.7109375" style="816" customWidth="1"/>
    <col min="2826" max="2826" width="15.7109375" style="816" customWidth="1"/>
    <col min="2827" max="2827" width="10.7109375" style="816" customWidth="1"/>
    <col min="2828" max="2828" width="15.7109375" style="816" customWidth="1"/>
    <col min="2829" max="2829" width="10.7109375" style="816" customWidth="1"/>
    <col min="2830" max="2830" width="15.7109375" style="816" customWidth="1"/>
    <col min="2831" max="2831" width="15.5703125" style="816" customWidth="1"/>
    <col min="2832" max="3072" width="9.140625" style="816"/>
    <col min="3073" max="3073" width="10.7109375" style="816" customWidth="1"/>
    <col min="3074" max="3074" width="31.140625" style="816" customWidth="1"/>
    <col min="3075" max="3075" width="13.85546875" style="816" customWidth="1"/>
    <col min="3076" max="3076" width="7.7109375" style="816" customWidth="1"/>
    <col min="3077" max="3077" width="11" style="816" customWidth="1"/>
    <col min="3078" max="3078" width="17.7109375" style="816" customWidth="1"/>
    <col min="3079" max="3079" width="10.7109375" style="816" customWidth="1"/>
    <col min="3080" max="3080" width="15.7109375" style="816" customWidth="1"/>
    <col min="3081" max="3081" width="10.7109375" style="816" customWidth="1"/>
    <col min="3082" max="3082" width="15.7109375" style="816" customWidth="1"/>
    <col min="3083" max="3083" width="10.7109375" style="816" customWidth="1"/>
    <col min="3084" max="3084" width="15.7109375" style="816" customWidth="1"/>
    <col min="3085" max="3085" width="10.7109375" style="816" customWidth="1"/>
    <col min="3086" max="3086" width="15.7109375" style="816" customWidth="1"/>
    <col min="3087" max="3087" width="15.5703125" style="816" customWidth="1"/>
    <col min="3088" max="3328" width="9.140625" style="816"/>
    <col min="3329" max="3329" width="10.7109375" style="816" customWidth="1"/>
    <col min="3330" max="3330" width="31.140625" style="816" customWidth="1"/>
    <col min="3331" max="3331" width="13.85546875" style="816" customWidth="1"/>
    <col min="3332" max="3332" width="7.7109375" style="816" customWidth="1"/>
    <col min="3333" max="3333" width="11" style="816" customWidth="1"/>
    <col min="3334" max="3334" width="17.7109375" style="816" customWidth="1"/>
    <col min="3335" max="3335" width="10.7109375" style="816" customWidth="1"/>
    <col min="3336" max="3336" width="15.7109375" style="816" customWidth="1"/>
    <col min="3337" max="3337" width="10.7109375" style="816" customWidth="1"/>
    <col min="3338" max="3338" width="15.7109375" style="816" customWidth="1"/>
    <col min="3339" max="3339" width="10.7109375" style="816" customWidth="1"/>
    <col min="3340" max="3340" width="15.7109375" style="816" customWidth="1"/>
    <col min="3341" max="3341" width="10.7109375" style="816" customWidth="1"/>
    <col min="3342" max="3342" width="15.7109375" style="816" customWidth="1"/>
    <col min="3343" max="3343" width="15.5703125" style="816" customWidth="1"/>
    <col min="3344" max="3584" width="9.140625" style="816"/>
    <col min="3585" max="3585" width="10.7109375" style="816" customWidth="1"/>
    <col min="3586" max="3586" width="31.140625" style="816" customWidth="1"/>
    <col min="3587" max="3587" width="13.85546875" style="816" customWidth="1"/>
    <col min="3588" max="3588" width="7.7109375" style="816" customWidth="1"/>
    <col min="3589" max="3589" width="11" style="816" customWidth="1"/>
    <col min="3590" max="3590" width="17.7109375" style="816" customWidth="1"/>
    <col min="3591" max="3591" width="10.7109375" style="816" customWidth="1"/>
    <col min="3592" max="3592" width="15.7109375" style="816" customWidth="1"/>
    <col min="3593" max="3593" width="10.7109375" style="816" customWidth="1"/>
    <col min="3594" max="3594" width="15.7109375" style="816" customWidth="1"/>
    <col min="3595" max="3595" width="10.7109375" style="816" customWidth="1"/>
    <col min="3596" max="3596" width="15.7109375" style="816" customWidth="1"/>
    <col min="3597" max="3597" width="10.7109375" style="816" customWidth="1"/>
    <col min="3598" max="3598" width="15.7109375" style="816" customWidth="1"/>
    <col min="3599" max="3599" width="15.5703125" style="816" customWidth="1"/>
    <col min="3600" max="3840" width="9.140625" style="816"/>
    <col min="3841" max="3841" width="10.7109375" style="816" customWidth="1"/>
    <col min="3842" max="3842" width="31.140625" style="816" customWidth="1"/>
    <col min="3843" max="3843" width="13.85546875" style="816" customWidth="1"/>
    <col min="3844" max="3844" width="7.7109375" style="816" customWidth="1"/>
    <col min="3845" max="3845" width="11" style="816" customWidth="1"/>
    <col min="3846" max="3846" width="17.7109375" style="816" customWidth="1"/>
    <col min="3847" max="3847" width="10.7109375" style="816" customWidth="1"/>
    <col min="3848" max="3848" width="15.7109375" style="816" customWidth="1"/>
    <col min="3849" max="3849" width="10.7109375" style="816" customWidth="1"/>
    <col min="3850" max="3850" width="15.7109375" style="816" customWidth="1"/>
    <col min="3851" max="3851" width="10.7109375" style="816" customWidth="1"/>
    <col min="3852" max="3852" width="15.7109375" style="816" customWidth="1"/>
    <col min="3853" max="3853" width="10.7109375" style="816" customWidth="1"/>
    <col min="3854" max="3854" width="15.7109375" style="816" customWidth="1"/>
    <col min="3855" max="3855" width="15.5703125" style="816" customWidth="1"/>
    <col min="3856" max="4096" width="9.140625" style="816"/>
    <col min="4097" max="4097" width="10.7109375" style="816" customWidth="1"/>
    <col min="4098" max="4098" width="31.140625" style="816" customWidth="1"/>
    <col min="4099" max="4099" width="13.85546875" style="816" customWidth="1"/>
    <col min="4100" max="4100" width="7.7109375" style="816" customWidth="1"/>
    <col min="4101" max="4101" width="11" style="816" customWidth="1"/>
    <col min="4102" max="4102" width="17.7109375" style="816" customWidth="1"/>
    <col min="4103" max="4103" width="10.7109375" style="816" customWidth="1"/>
    <col min="4104" max="4104" width="15.7109375" style="816" customWidth="1"/>
    <col min="4105" max="4105" width="10.7109375" style="816" customWidth="1"/>
    <col min="4106" max="4106" width="15.7109375" style="816" customWidth="1"/>
    <col min="4107" max="4107" width="10.7109375" style="816" customWidth="1"/>
    <col min="4108" max="4108" width="15.7109375" style="816" customWidth="1"/>
    <col min="4109" max="4109" width="10.7109375" style="816" customWidth="1"/>
    <col min="4110" max="4110" width="15.7109375" style="816" customWidth="1"/>
    <col min="4111" max="4111" width="15.5703125" style="816" customWidth="1"/>
    <col min="4112" max="4352" width="9.140625" style="816"/>
    <col min="4353" max="4353" width="10.7109375" style="816" customWidth="1"/>
    <col min="4354" max="4354" width="31.140625" style="816" customWidth="1"/>
    <col min="4355" max="4355" width="13.85546875" style="816" customWidth="1"/>
    <col min="4356" max="4356" width="7.7109375" style="816" customWidth="1"/>
    <col min="4357" max="4357" width="11" style="816" customWidth="1"/>
    <col min="4358" max="4358" width="17.7109375" style="816" customWidth="1"/>
    <col min="4359" max="4359" width="10.7109375" style="816" customWidth="1"/>
    <col min="4360" max="4360" width="15.7109375" style="816" customWidth="1"/>
    <col min="4361" max="4361" width="10.7109375" style="816" customWidth="1"/>
    <col min="4362" max="4362" width="15.7109375" style="816" customWidth="1"/>
    <col min="4363" max="4363" width="10.7109375" style="816" customWidth="1"/>
    <col min="4364" max="4364" width="15.7109375" style="816" customWidth="1"/>
    <col min="4365" max="4365" width="10.7109375" style="816" customWidth="1"/>
    <col min="4366" max="4366" width="15.7109375" style="816" customWidth="1"/>
    <col min="4367" max="4367" width="15.5703125" style="816" customWidth="1"/>
    <col min="4368" max="4608" width="9.140625" style="816"/>
    <col min="4609" max="4609" width="10.7109375" style="816" customWidth="1"/>
    <col min="4610" max="4610" width="31.140625" style="816" customWidth="1"/>
    <col min="4611" max="4611" width="13.85546875" style="816" customWidth="1"/>
    <col min="4612" max="4612" width="7.7109375" style="816" customWidth="1"/>
    <col min="4613" max="4613" width="11" style="816" customWidth="1"/>
    <col min="4614" max="4614" width="17.7109375" style="816" customWidth="1"/>
    <col min="4615" max="4615" width="10.7109375" style="816" customWidth="1"/>
    <col min="4616" max="4616" width="15.7109375" style="816" customWidth="1"/>
    <col min="4617" max="4617" width="10.7109375" style="816" customWidth="1"/>
    <col min="4618" max="4618" width="15.7109375" style="816" customWidth="1"/>
    <col min="4619" max="4619" width="10.7109375" style="816" customWidth="1"/>
    <col min="4620" max="4620" width="15.7109375" style="816" customWidth="1"/>
    <col min="4621" max="4621" width="10.7109375" style="816" customWidth="1"/>
    <col min="4622" max="4622" width="15.7109375" style="816" customWidth="1"/>
    <col min="4623" max="4623" width="15.5703125" style="816" customWidth="1"/>
    <col min="4624" max="4864" width="9.140625" style="816"/>
    <col min="4865" max="4865" width="10.7109375" style="816" customWidth="1"/>
    <col min="4866" max="4866" width="31.140625" style="816" customWidth="1"/>
    <col min="4867" max="4867" width="13.85546875" style="816" customWidth="1"/>
    <col min="4868" max="4868" width="7.7109375" style="816" customWidth="1"/>
    <col min="4869" max="4869" width="11" style="816" customWidth="1"/>
    <col min="4870" max="4870" width="17.7109375" style="816" customWidth="1"/>
    <col min="4871" max="4871" width="10.7109375" style="816" customWidth="1"/>
    <col min="4872" max="4872" width="15.7109375" style="816" customWidth="1"/>
    <col min="4873" max="4873" width="10.7109375" style="816" customWidth="1"/>
    <col min="4874" max="4874" width="15.7109375" style="816" customWidth="1"/>
    <col min="4875" max="4875" width="10.7109375" style="816" customWidth="1"/>
    <col min="4876" max="4876" width="15.7109375" style="816" customWidth="1"/>
    <col min="4877" max="4877" width="10.7109375" style="816" customWidth="1"/>
    <col min="4878" max="4878" width="15.7109375" style="816" customWidth="1"/>
    <col min="4879" max="4879" width="15.5703125" style="816" customWidth="1"/>
    <col min="4880" max="5120" width="9.140625" style="816"/>
    <col min="5121" max="5121" width="10.7109375" style="816" customWidth="1"/>
    <col min="5122" max="5122" width="31.140625" style="816" customWidth="1"/>
    <col min="5123" max="5123" width="13.85546875" style="816" customWidth="1"/>
    <col min="5124" max="5124" width="7.7109375" style="816" customWidth="1"/>
    <col min="5125" max="5125" width="11" style="816" customWidth="1"/>
    <col min="5126" max="5126" width="17.7109375" style="816" customWidth="1"/>
    <col min="5127" max="5127" width="10.7109375" style="816" customWidth="1"/>
    <col min="5128" max="5128" width="15.7109375" style="816" customWidth="1"/>
    <col min="5129" max="5129" width="10.7109375" style="816" customWidth="1"/>
    <col min="5130" max="5130" width="15.7109375" style="816" customWidth="1"/>
    <col min="5131" max="5131" width="10.7109375" style="816" customWidth="1"/>
    <col min="5132" max="5132" width="15.7109375" style="816" customWidth="1"/>
    <col min="5133" max="5133" width="10.7109375" style="816" customWidth="1"/>
    <col min="5134" max="5134" width="15.7109375" style="816" customWidth="1"/>
    <col min="5135" max="5135" width="15.5703125" style="816" customWidth="1"/>
    <col min="5136" max="5376" width="9.140625" style="816"/>
    <col min="5377" max="5377" width="10.7109375" style="816" customWidth="1"/>
    <col min="5378" max="5378" width="31.140625" style="816" customWidth="1"/>
    <col min="5379" max="5379" width="13.85546875" style="816" customWidth="1"/>
    <col min="5380" max="5380" width="7.7109375" style="816" customWidth="1"/>
    <col min="5381" max="5381" width="11" style="816" customWidth="1"/>
    <col min="5382" max="5382" width="17.7109375" style="816" customWidth="1"/>
    <col min="5383" max="5383" width="10.7109375" style="816" customWidth="1"/>
    <col min="5384" max="5384" width="15.7109375" style="816" customWidth="1"/>
    <col min="5385" max="5385" width="10.7109375" style="816" customWidth="1"/>
    <col min="5386" max="5386" width="15.7109375" style="816" customWidth="1"/>
    <col min="5387" max="5387" width="10.7109375" style="816" customWidth="1"/>
    <col min="5388" max="5388" width="15.7109375" style="816" customWidth="1"/>
    <col min="5389" max="5389" width="10.7109375" style="816" customWidth="1"/>
    <col min="5390" max="5390" width="15.7109375" style="816" customWidth="1"/>
    <col min="5391" max="5391" width="15.5703125" style="816" customWidth="1"/>
    <col min="5392" max="5632" width="9.140625" style="816"/>
    <col min="5633" max="5633" width="10.7109375" style="816" customWidth="1"/>
    <col min="5634" max="5634" width="31.140625" style="816" customWidth="1"/>
    <col min="5635" max="5635" width="13.85546875" style="816" customWidth="1"/>
    <col min="5636" max="5636" width="7.7109375" style="816" customWidth="1"/>
    <col min="5637" max="5637" width="11" style="816" customWidth="1"/>
    <col min="5638" max="5638" width="17.7109375" style="816" customWidth="1"/>
    <col min="5639" max="5639" width="10.7109375" style="816" customWidth="1"/>
    <col min="5640" max="5640" width="15.7109375" style="816" customWidth="1"/>
    <col min="5641" max="5641" width="10.7109375" style="816" customWidth="1"/>
    <col min="5642" max="5642" width="15.7109375" style="816" customWidth="1"/>
    <col min="5643" max="5643" width="10.7109375" style="816" customWidth="1"/>
    <col min="5644" max="5644" width="15.7109375" style="816" customWidth="1"/>
    <col min="5645" max="5645" width="10.7109375" style="816" customWidth="1"/>
    <col min="5646" max="5646" width="15.7109375" style="816" customWidth="1"/>
    <col min="5647" max="5647" width="15.5703125" style="816" customWidth="1"/>
    <col min="5648" max="5888" width="9.140625" style="816"/>
    <col min="5889" max="5889" width="10.7109375" style="816" customWidth="1"/>
    <col min="5890" max="5890" width="31.140625" style="816" customWidth="1"/>
    <col min="5891" max="5891" width="13.85546875" style="816" customWidth="1"/>
    <col min="5892" max="5892" width="7.7109375" style="816" customWidth="1"/>
    <col min="5893" max="5893" width="11" style="816" customWidth="1"/>
    <col min="5894" max="5894" width="17.7109375" style="816" customWidth="1"/>
    <col min="5895" max="5895" width="10.7109375" style="816" customWidth="1"/>
    <col min="5896" max="5896" width="15.7109375" style="816" customWidth="1"/>
    <col min="5897" max="5897" width="10.7109375" style="816" customWidth="1"/>
    <col min="5898" max="5898" width="15.7109375" style="816" customWidth="1"/>
    <col min="5899" max="5899" width="10.7109375" style="816" customWidth="1"/>
    <col min="5900" max="5900" width="15.7109375" style="816" customWidth="1"/>
    <col min="5901" max="5901" width="10.7109375" style="816" customWidth="1"/>
    <col min="5902" max="5902" width="15.7109375" style="816" customWidth="1"/>
    <col min="5903" max="5903" width="15.5703125" style="816" customWidth="1"/>
    <col min="5904" max="6144" width="9.140625" style="816"/>
    <col min="6145" max="6145" width="10.7109375" style="816" customWidth="1"/>
    <col min="6146" max="6146" width="31.140625" style="816" customWidth="1"/>
    <col min="6147" max="6147" width="13.85546875" style="816" customWidth="1"/>
    <col min="6148" max="6148" width="7.7109375" style="816" customWidth="1"/>
    <col min="6149" max="6149" width="11" style="816" customWidth="1"/>
    <col min="6150" max="6150" width="17.7109375" style="816" customWidth="1"/>
    <col min="6151" max="6151" width="10.7109375" style="816" customWidth="1"/>
    <col min="6152" max="6152" width="15.7109375" style="816" customWidth="1"/>
    <col min="6153" max="6153" width="10.7109375" style="816" customWidth="1"/>
    <col min="6154" max="6154" width="15.7109375" style="816" customWidth="1"/>
    <col min="6155" max="6155" width="10.7109375" style="816" customWidth="1"/>
    <col min="6156" max="6156" width="15.7109375" style="816" customWidth="1"/>
    <col min="6157" max="6157" width="10.7109375" style="816" customWidth="1"/>
    <col min="6158" max="6158" width="15.7109375" style="816" customWidth="1"/>
    <col min="6159" max="6159" width="15.5703125" style="816" customWidth="1"/>
    <col min="6160" max="6400" width="9.140625" style="816"/>
    <col min="6401" max="6401" width="10.7109375" style="816" customWidth="1"/>
    <col min="6402" max="6402" width="31.140625" style="816" customWidth="1"/>
    <col min="6403" max="6403" width="13.85546875" style="816" customWidth="1"/>
    <col min="6404" max="6404" width="7.7109375" style="816" customWidth="1"/>
    <col min="6405" max="6405" width="11" style="816" customWidth="1"/>
    <col min="6406" max="6406" width="17.7109375" style="816" customWidth="1"/>
    <col min="6407" max="6407" width="10.7109375" style="816" customWidth="1"/>
    <col min="6408" max="6408" width="15.7109375" style="816" customWidth="1"/>
    <col min="6409" max="6409" width="10.7109375" style="816" customWidth="1"/>
    <col min="6410" max="6410" width="15.7109375" style="816" customWidth="1"/>
    <col min="6411" max="6411" width="10.7109375" style="816" customWidth="1"/>
    <col min="6412" max="6412" width="15.7109375" style="816" customWidth="1"/>
    <col min="6413" max="6413" width="10.7109375" style="816" customWidth="1"/>
    <col min="6414" max="6414" width="15.7109375" style="816" customWidth="1"/>
    <col min="6415" max="6415" width="15.5703125" style="816" customWidth="1"/>
    <col min="6416" max="6656" width="9.140625" style="816"/>
    <col min="6657" max="6657" width="10.7109375" style="816" customWidth="1"/>
    <col min="6658" max="6658" width="31.140625" style="816" customWidth="1"/>
    <col min="6659" max="6659" width="13.85546875" style="816" customWidth="1"/>
    <col min="6660" max="6660" width="7.7109375" style="816" customWidth="1"/>
    <col min="6661" max="6661" width="11" style="816" customWidth="1"/>
    <col min="6662" max="6662" width="17.7109375" style="816" customWidth="1"/>
    <col min="6663" max="6663" width="10.7109375" style="816" customWidth="1"/>
    <col min="6664" max="6664" width="15.7109375" style="816" customWidth="1"/>
    <col min="6665" max="6665" width="10.7109375" style="816" customWidth="1"/>
    <col min="6666" max="6666" width="15.7109375" style="816" customWidth="1"/>
    <col min="6667" max="6667" width="10.7109375" style="816" customWidth="1"/>
    <col min="6668" max="6668" width="15.7109375" style="816" customWidth="1"/>
    <col min="6669" max="6669" width="10.7109375" style="816" customWidth="1"/>
    <col min="6670" max="6670" width="15.7109375" style="816" customWidth="1"/>
    <col min="6671" max="6671" width="15.5703125" style="816" customWidth="1"/>
    <col min="6672" max="6912" width="9.140625" style="816"/>
    <col min="6913" max="6913" width="10.7109375" style="816" customWidth="1"/>
    <col min="6914" max="6914" width="31.140625" style="816" customWidth="1"/>
    <col min="6915" max="6915" width="13.85546875" style="816" customWidth="1"/>
    <col min="6916" max="6916" width="7.7109375" style="816" customWidth="1"/>
    <col min="6917" max="6917" width="11" style="816" customWidth="1"/>
    <col min="6918" max="6918" width="17.7109375" style="816" customWidth="1"/>
    <col min="6919" max="6919" width="10.7109375" style="816" customWidth="1"/>
    <col min="6920" max="6920" width="15.7109375" style="816" customWidth="1"/>
    <col min="6921" max="6921" width="10.7109375" style="816" customWidth="1"/>
    <col min="6922" max="6922" width="15.7109375" style="816" customWidth="1"/>
    <col min="6923" max="6923" width="10.7109375" style="816" customWidth="1"/>
    <col min="6924" max="6924" width="15.7109375" style="816" customWidth="1"/>
    <col min="6925" max="6925" width="10.7109375" style="816" customWidth="1"/>
    <col min="6926" max="6926" width="15.7109375" style="816" customWidth="1"/>
    <col min="6927" max="6927" width="15.5703125" style="816" customWidth="1"/>
    <col min="6928" max="7168" width="9.140625" style="816"/>
    <col min="7169" max="7169" width="10.7109375" style="816" customWidth="1"/>
    <col min="7170" max="7170" width="31.140625" style="816" customWidth="1"/>
    <col min="7171" max="7171" width="13.85546875" style="816" customWidth="1"/>
    <col min="7172" max="7172" width="7.7109375" style="816" customWidth="1"/>
    <col min="7173" max="7173" width="11" style="816" customWidth="1"/>
    <col min="7174" max="7174" width="17.7109375" style="816" customWidth="1"/>
    <col min="7175" max="7175" width="10.7109375" style="816" customWidth="1"/>
    <col min="7176" max="7176" width="15.7109375" style="816" customWidth="1"/>
    <col min="7177" max="7177" width="10.7109375" style="816" customWidth="1"/>
    <col min="7178" max="7178" width="15.7109375" style="816" customWidth="1"/>
    <col min="7179" max="7179" width="10.7109375" style="816" customWidth="1"/>
    <col min="7180" max="7180" width="15.7109375" style="816" customWidth="1"/>
    <col min="7181" max="7181" width="10.7109375" style="816" customWidth="1"/>
    <col min="7182" max="7182" width="15.7109375" style="816" customWidth="1"/>
    <col min="7183" max="7183" width="15.5703125" style="816" customWidth="1"/>
    <col min="7184" max="7424" width="9.140625" style="816"/>
    <col min="7425" max="7425" width="10.7109375" style="816" customWidth="1"/>
    <col min="7426" max="7426" width="31.140625" style="816" customWidth="1"/>
    <col min="7427" max="7427" width="13.85546875" style="816" customWidth="1"/>
    <col min="7428" max="7428" width="7.7109375" style="816" customWidth="1"/>
    <col min="7429" max="7429" width="11" style="816" customWidth="1"/>
    <col min="7430" max="7430" width="17.7109375" style="816" customWidth="1"/>
    <col min="7431" max="7431" width="10.7109375" style="816" customWidth="1"/>
    <col min="7432" max="7432" width="15.7109375" style="816" customWidth="1"/>
    <col min="7433" max="7433" width="10.7109375" style="816" customWidth="1"/>
    <col min="7434" max="7434" width="15.7109375" style="816" customWidth="1"/>
    <col min="7435" max="7435" width="10.7109375" style="816" customWidth="1"/>
    <col min="7436" max="7436" width="15.7109375" style="816" customWidth="1"/>
    <col min="7437" max="7437" width="10.7109375" style="816" customWidth="1"/>
    <col min="7438" max="7438" width="15.7109375" style="816" customWidth="1"/>
    <col min="7439" max="7439" width="15.5703125" style="816" customWidth="1"/>
    <col min="7440" max="7680" width="9.140625" style="816"/>
    <col min="7681" max="7681" width="10.7109375" style="816" customWidth="1"/>
    <col min="7682" max="7682" width="31.140625" style="816" customWidth="1"/>
    <col min="7683" max="7683" width="13.85546875" style="816" customWidth="1"/>
    <col min="7684" max="7684" width="7.7109375" style="816" customWidth="1"/>
    <col min="7685" max="7685" width="11" style="816" customWidth="1"/>
    <col min="7686" max="7686" width="17.7109375" style="816" customWidth="1"/>
    <col min="7687" max="7687" width="10.7109375" style="816" customWidth="1"/>
    <col min="7688" max="7688" width="15.7109375" style="816" customWidth="1"/>
    <col min="7689" max="7689" width="10.7109375" style="816" customWidth="1"/>
    <col min="7690" max="7690" width="15.7109375" style="816" customWidth="1"/>
    <col min="7691" max="7691" width="10.7109375" style="816" customWidth="1"/>
    <col min="7692" max="7692" width="15.7109375" style="816" customWidth="1"/>
    <col min="7693" max="7693" width="10.7109375" style="816" customWidth="1"/>
    <col min="7694" max="7694" width="15.7109375" style="816" customWidth="1"/>
    <col min="7695" max="7695" width="15.5703125" style="816" customWidth="1"/>
    <col min="7696" max="7936" width="9.140625" style="816"/>
    <col min="7937" max="7937" width="10.7109375" style="816" customWidth="1"/>
    <col min="7938" max="7938" width="31.140625" style="816" customWidth="1"/>
    <col min="7939" max="7939" width="13.85546875" style="816" customWidth="1"/>
    <col min="7940" max="7940" width="7.7109375" style="816" customWidth="1"/>
    <col min="7941" max="7941" width="11" style="816" customWidth="1"/>
    <col min="7942" max="7942" width="17.7109375" style="816" customWidth="1"/>
    <col min="7943" max="7943" width="10.7109375" style="816" customWidth="1"/>
    <col min="7944" max="7944" width="15.7109375" style="816" customWidth="1"/>
    <col min="7945" max="7945" width="10.7109375" style="816" customWidth="1"/>
    <col min="7946" max="7946" width="15.7109375" style="816" customWidth="1"/>
    <col min="7947" max="7947" width="10.7109375" style="816" customWidth="1"/>
    <col min="7948" max="7948" width="15.7109375" style="816" customWidth="1"/>
    <col min="7949" max="7949" width="10.7109375" style="816" customWidth="1"/>
    <col min="7950" max="7950" width="15.7109375" style="816" customWidth="1"/>
    <col min="7951" max="7951" width="15.5703125" style="816" customWidth="1"/>
    <col min="7952" max="8192" width="9.140625" style="816"/>
    <col min="8193" max="8193" width="10.7109375" style="816" customWidth="1"/>
    <col min="8194" max="8194" width="31.140625" style="816" customWidth="1"/>
    <col min="8195" max="8195" width="13.85546875" style="816" customWidth="1"/>
    <col min="8196" max="8196" width="7.7109375" style="816" customWidth="1"/>
    <col min="8197" max="8197" width="11" style="816" customWidth="1"/>
    <col min="8198" max="8198" width="17.7109375" style="816" customWidth="1"/>
    <col min="8199" max="8199" width="10.7109375" style="816" customWidth="1"/>
    <col min="8200" max="8200" width="15.7109375" style="816" customWidth="1"/>
    <col min="8201" max="8201" width="10.7109375" style="816" customWidth="1"/>
    <col min="8202" max="8202" width="15.7109375" style="816" customWidth="1"/>
    <col min="8203" max="8203" width="10.7109375" style="816" customWidth="1"/>
    <col min="8204" max="8204" width="15.7109375" style="816" customWidth="1"/>
    <col min="8205" max="8205" width="10.7109375" style="816" customWidth="1"/>
    <col min="8206" max="8206" width="15.7109375" style="816" customWidth="1"/>
    <col min="8207" max="8207" width="15.5703125" style="816" customWidth="1"/>
    <col min="8208" max="8448" width="9.140625" style="816"/>
    <col min="8449" max="8449" width="10.7109375" style="816" customWidth="1"/>
    <col min="8450" max="8450" width="31.140625" style="816" customWidth="1"/>
    <col min="8451" max="8451" width="13.85546875" style="816" customWidth="1"/>
    <col min="8452" max="8452" width="7.7109375" style="816" customWidth="1"/>
    <col min="8453" max="8453" width="11" style="816" customWidth="1"/>
    <col min="8454" max="8454" width="17.7109375" style="816" customWidth="1"/>
    <col min="8455" max="8455" width="10.7109375" style="816" customWidth="1"/>
    <col min="8456" max="8456" width="15.7109375" style="816" customWidth="1"/>
    <col min="8457" max="8457" width="10.7109375" style="816" customWidth="1"/>
    <col min="8458" max="8458" width="15.7109375" style="816" customWidth="1"/>
    <col min="8459" max="8459" width="10.7109375" style="816" customWidth="1"/>
    <col min="8460" max="8460" width="15.7109375" style="816" customWidth="1"/>
    <col min="8461" max="8461" width="10.7109375" style="816" customWidth="1"/>
    <col min="8462" max="8462" width="15.7109375" style="816" customWidth="1"/>
    <col min="8463" max="8463" width="15.5703125" style="816" customWidth="1"/>
    <col min="8464" max="8704" width="9.140625" style="816"/>
    <col min="8705" max="8705" width="10.7109375" style="816" customWidth="1"/>
    <col min="8706" max="8706" width="31.140625" style="816" customWidth="1"/>
    <col min="8707" max="8707" width="13.85546875" style="816" customWidth="1"/>
    <col min="8708" max="8708" width="7.7109375" style="816" customWidth="1"/>
    <col min="8709" max="8709" width="11" style="816" customWidth="1"/>
    <col min="8710" max="8710" width="17.7109375" style="816" customWidth="1"/>
    <col min="8711" max="8711" width="10.7109375" style="816" customWidth="1"/>
    <col min="8712" max="8712" width="15.7109375" style="816" customWidth="1"/>
    <col min="8713" max="8713" width="10.7109375" style="816" customWidth="1"/>
    <col min="8714" max="8714" width="15.7109375" style="816" customWidth="1"/>
    <col min="8715" max="8715" width="10.7109375" style="816" customWidth="1"/>
    <col min="8716" max="8716" width="15.7109375" style="816" customWidth="1"/>
    <col min="8717" max="8717" width="10.7109375" style="816" customWidth="1"/>
    <col min="8718" max="8718" width="15.7109375" style="816" customWidth="1"/>
    <col min="8719" max="8719" width="15.5703125" style="816" customWidth="1"/>
    <col min="8720" max="8960" width="9.140625" style="816"/>
    <col min="8961" max="8961" width="10.7109375" style="816" customWidth="1"/>
    <col min="8962" max="8962" width="31.140625" style="816" customWidth="1"/>
    <col min="8963" max="8963" width="13.85546875" style="816" customWidth="1"/>
    <col min="8964" max="8964" width="7.7109375" style="816" customWidth="1"/>
    <col min="8965" max="8965" width="11" style="816" customWidth="1"/>
    <col min="8966" max="8966" width="17.7109375" style="816" customWidth="1"/>
    <col min="8967" max="8967" width="10.7109375" style="816" customWidth="1"/>
    <col min="8968" max="8968" width="15.7109375" style="816" customWidth="1"/>
    <col min="8969" max="8969" width="10.7109375" style="816" customWidth="1"/>
    <col min="8970" max="8970" width="15.7109375" style="816" customWidth="1"/>
    <col min="8971" max="8971" width="10.7109375" style="816" customWidth="1"/>
    <col min="8972" max="8972" width="15.7109375" style="816" customWidth="1"/>
    <col min="8973" max="8973" width="10.7109375" style="816" customWidth="1"/>
    <col min="8974" max="8974" width="15.7109375" style="816" customWidth="1"/>
    <col min="8975" max="8975" width="15.5703125" style="816" customWidth="1"/>
    <col min="8976" max="9216" width="9.140625" style="816"/>
    <col min="9217" max="9217" width="10.7109375" style="816" customWidth="1"/>
    <col min="9218" max="9218" width="31.140625" style="816" customWidth="1"/>
    <col min="9219" max="9219" width="13.85546875" style="816" customWidth="1"/>
    <col min="9220" max="9220" width="7.7109375" style="816" customWidth="1"/>
    <col min="9221" max="9221" width="11" style="816" customWidth="1"/>
    <col min="9222" max="9222" width="17.7109375" style="816" customWidth="1"/>
    <col min="9223" max="9223" width="10.7109375" style="816" customWidth="1"/>
    <col min="9224" max="9224" width="15.7109375" style="816" customWidth="1"/>
    <col min="9225" max="9225" width="10.7109375" style="816" customWidth="1"/>
    <col min="9226" max="9226" width="15.7109375" style="816" customWidth="1"/>
    <col min="9227" max="9227" width="10.7109375" style="816" customWidth="1"/>
    <col min="9228" max="9228" width="15.7109375" style="816" customWidth="1"/>
    <col min="9229" max="9229" width="10.7109375" style="816" customWidth="1"/>
    <col min="9230" max="9230" width="15.7109375" style="816" customWidth="1"/>
    <col min="9231" max="9231" width="15.5703125" style="816" customWidth="1"/>
    <col min="9232" max="9472" width="9.140625" style="816"/>
    <col min="9473" max="9473" width="10.7109375" style="816" customWidth="1"/>
    <col min="9474" max="9474" width="31.140625" style="816" customWidth="1"/>
    <col min="9475" max="9475" width="13.85546875" style="816" customWidth="1"/>
    <col min="9476" max="9476" width="7.7109375" style="816" customWidth="1"/>
    <col min="9477" max="9477" width="11" style="816" customWidth="1"/>
    <col min="9478" max="9478" width="17.7109375" style="816" customWidth="1"/>
    <col min="9479" max="9479" width="10.7109375" style="816" customWidth="1"/>
    <col min="9480" max="9480" width="15.7109375" style="816" customWidth="1"/>
    <col min="9481" max="9481" width="10.7109375" style="816" customWidth="1"/>
    <col min="9482" max="9482" width="15.7109375" style="816" customWidth="1"/>
    <col min="9483" max="9483" width="10.7109375" style="816" customWidth="1"/>
    <col min="9484" max="9484" width="15.7109375" style="816" customWidth="1"/>
    <col min="9485" max="9485" width="10.7109375" style="816" customWidth="1"/>
    <col min="9486" max="9486" width="15.7109375" style="816" customWidth="1"/>
    <col min="9487" max="9487" width="15.5703125" style="816" customWidth="1"/>
    <col min="9488" max="9728" width="9.140625" style="816"/>
    <col min="9729" max="9729" width="10.7109375" style="816" customWidth="1"/>
    <col min="9730" max="9730" width="31.140625" style="816" customWidth="1"/>
    <col min="9731" max="9731" width="13.85546875" style="816" customWidth="1"/>
    <col min="9732" max="9732" width="7.7109375" style="816" customWidth="1"/>
    <col min="9733" max="9733" width="11" style="816" customWidth="1"/>
    <col min="9734" max="9734" width="17.7109375" style="816" customWidth="1"/>
    <col min="9735" max="9735" width="10.7109375" style="816" customWidth="1"/>
    <col min="9736" max="9736" width="15.7109375" style="816" customWidth="1"/>
    <col min="9737" max="9737" width="10.7109375" style="816" customWidth="1"/>
    <col min="9738" max="9738" width="15.7109375" style="816" customWidth="1"/>
    <col min="9739" max="9739" width="10.7109375" style="816" customWidth="1"/>
    <col min="9740" max="9740" width="15.7109375" style="816" customWidth="1"/>
    <col min="9741" max="9741" width="10.7109375" style="816" customWidth="1"/>
    <col min="9742" max="9742" width="15.7109375" style="816" customWidth="1"/>
    <col min="9743" max="9743" width="15.5703125" style="816" customWidth="1"/>
    <col min="9744" max="9984" width="9.140625" style="816"/>
    <col min="9985" max="9985" width="10.7109375" style="816" customWidth="1"/>
    <col min="9986" max="9986" width="31.140625" style="816" customWidth="1"/>
    <col min="9987" max="9987" width="13.85546875" style="816" customWidth="1"/>
    <col min="9988" max="9988" width="7.7109375" style="816" customWidth="1"/>
    <col min="9989" max="9989" width="11" style="816" customWidth="1"/>
    <col min="9990" max="9990" width="17.7109375" style="816" customWidth="1"/>
    <col min="9991" max="9991" width="10.7109375" style="816" customWidth="1"/>
    <col min="9992" max="9992" width="15.7109375" style="816" customWidth="1"/>
    <col min="9993" max="9993" width="10.7109375" style="816" customWidth="1"/>
    <col min="9994" max="9994" width="15.7109375" style="816" customWidth="1"/>
    <col min="9995" max="9995" width="10.7109375" style="816" customWidth="1"/>
    <col min="9996" max="9996" width="15.7109375" style="816" customWidth="1"/>
    <col min="9997" max="9997" width="10.7109375" style="816" customWidth="1"/>
    <col min="9998" max="9998" width="15.7109375" style="816" customWidth="1"/>
    <col min="9999" max="9999" width="15.5703125" style="816" customWidth="1"/>
    <col min="10000" max="10240" width="9.140625" style="816"/>
    <col min="10241" max="10241" width="10.7109375" style="816" customWidth="1"/>
    <col min="10242" max="10242" width="31.140625" style="816" customWidth="1"/>
    <col min="10243" max="10243" width="13.85546875" style="816" customWidth="1"/>
    <col min="10244" max="10244" width="7.7109375" style="816" customWidth="1"/>
    <col min="10245" max="10245" width="11" style="816" customWidth="1"/>
    <col min="10246" max="10246" width="17.7109375" style="816" customWidth="1"/>
    <col min="10247" max="10247" width="10.7109375" style="816" customWidth="1"/>
    <col min="10248" max="10248" width="15.7109375" style="816" customWidth="1"/>
    <col min="10249" max="10249" width="10.7109375" style="816" customWidth="1"/>
    <col min="10250" max="10250" width="15.7109375" style="816" customWidth="1"/>
    <col min="10251" max="10251" width="10.7109375" style="816" customWidth="1"/>
    <col min="10252" max="10252" width="15.7109375" style="816" customWidth="1"/>
    <col min="10253" max="10253" width="10.7109375" style="816" customWidth="1"/>
    <col min="10254" max="10254" width="15.7109375" style="816" customWidth="1"/>
    <col min="10255" max="10255" width="15.5703125" style="816" customWidth="1"/>
    <col min="10256" max="10496" width="9.140625" style="816"/>
    <col min="10497" max="10497" width="10.7109375" style="816" customWidth="1"/>
    <col min="10498" max="10498" width="31.140625" style="816" customWidth="1"/>
    <col min="10499" max="10499" width="13.85546875" style="816" customWidth="1"/>
    <col min="10500" max="10500" width="7.7109375" style="816" customWidth="1"/>
    <col min="10501" max="10501" width="11" style="816" customWidth="1"/>
    <col min="10502" max="10502" width="17.7109375" style="816" customWidth="1"/>
    <col min="10503" max="10503" width="10.7109375" style="816" customWidth="1"/>
    <col min="10504" max="10504" width="15.7109375" style="816" customWidth="1"/>
    <col min="10505" max="10505" width="10.7109375" style="816" customWidth="1"/>
    <col min="10506" max="10506" width="15.7109375" style="816" customWidth="1"/>
    <col min="10507" max="10507" width="10.7109375" style="816" customWidth="1"/>
    <col min="10508" max="10508" width="15.7109375" style="816" customWidth="1"/>
    <col min="10509" max="10509" width="10.7109375" style="816" customWidth="1"/>
    <col min="10510" max="10510" width="15.7109375" style="816" customWidth="1"/>
    <col min="10511" max="10511" width="15.5703125" style="816" customWidth="1"/>
    <col min="10512" max="10752" width="9.140625" style="816"/>
    <col min="10753" max="10753" width="10.7109375" style="816" customWidth="1"/>
    <col min="10754" max="10754" width="31.140625" style="816" customWidth="1"/>
    <col min="10755" max="10755" width="13.85546875" style="816" customWidth="1"/>
    <col min="10756" max="10756" width="7.7109375" style="816" customWidth="1"/>
    <col min="10757" max="10757" width="11" style="816" customWidth="1"/>
    <col min="10758" max="10758" width="17.7109375" style="816" customWidth="1"/>
    <col min="10759" max="10759" width="10.7109375" style="816" customWidth="1"/>
    <col min="10760" max="10760" width="15.7109375" style="816" customWidth="1"/>
    <col min="10761" max="10761" width="10.7109375" style="816" customWidth="1"/>
    <col min="10762" max="10762" width="15.7109375" style="816" customWidth="1"/>
    <col min="10763" max="10763" width="10.7109375" style="816" customWidth="1"/>
    <col min="10764" max="10764" width="15.7109375" style="816" customWidth="1"/>
    <col min="10765" max="10765" width="10.7109375" style="816" customWidth="1"/>
    <col min="10766" max="10766" width="15.7109375" style="816" customWidth="1"/>
    <col min="10767" max="10767" width="15.5703125" style="816" customWidth="1"/>
    <col min="10768" max="11008" width="9.140625" style="816"/>
    <col min="11009" max="11009" width="10.7109375" style="816" customWidth="1"/>
    <col min="11010" max="11010" width="31.140625" style="816" customWidth="1"/>
    <col min="11011" max="11011" width="13.85546875" style="816" customWidth="1"/>
    <col min="11012" max="11012" width="7.7109375" style="816" customWidth="1"/>
    <col min="11013" max="11013" width="11" style="816" customWidth="1"/>
    <col min="11014" max="11014" width="17.7109375" style="816" customWidth="1"/>
    <col min="11015" max="11015" width="10.7109375" style="816" customWidth="1"/>
    <col min="11016" max="11016" width="15.7109375" style="816" customWidth="1"/>
    <col min="11017" max="11017" width="10.7109375" style="816" customWidth="1"/>
    <col min="11018" max="11018" width="15.7109375" style="816" customWidth="1"/>
    <col min="11019" max="11019" width="10.7109375" style="816" customWidth="1"/>
    <col min="11020" max="11020" width="15.7109375" style="816" customWidth="1"/>
    <col min="11021" max="11021" width="10.7109375" style="816" customWidth="1"/>
    <col min="11022" max="11022" width="15.7109375" style="816" customWidth="1"/>
    <col min="11023" max="11023" width="15.5703125" style="816" customWidth="1"/>
    <col min="11024" max="11264" width="9.140625" style="816"/>
    <col min="11265" max="11265" width="10.7109375" style="816" customWidth="1"/>
    <col min="11266" max="11266" width="31.140625" style="816" customWidth="1"/>
    <col min="11267" max="11267" width="13.85546875" style="816" customWidth="1"/>
    <col min="11268" max="11268" width="7.7109375" style="816" customWidth="1"/>
    <col min="11269" max="11269" width="11" style="816" customWidth="1"/>
    <col min="11270" max="11270" width="17.7109375" style="816" customWidth="1"/>
    <col min="11271" max="11271" width="10.7109375" style="816" customWidth="1"/>
    <col min="11272" max="11272" width="15.7109375" style="816" customWidth="1"/>
    <col min="11273" max="11273" width="10.7109375" style="816" customWidth="1"/>
    <col min="11274" max="11274" width="15.7109375" style="816" customWidth="1"/>
    <col min="11275" max="11275" width="10.7109375" style="816" customWidth="1"/>
    <col min="11276" max="11276" width="15.7109375" style="816" customWidth="1"/>
    <col min="11277" max="11277" width="10.7109375" style="816" customWidth="1"/>
    <col min="11278" max="11278" width="15.7109375" style="816" customWidth="1"/>
    <col min="11279" max="11279" width="15.5703125" style="816" customWidth="1"/>
    <col min="11280" max="11520" width="9.140625" style="816"/>
    <col min="11521" max="11521" width="10.7109375" style="816" customWidth="1"/>
    <col min="11522" max="11522" width="31.140625" style="816" customWidth="1"/>
    <col min="11523" max="11523" width="13.85546875" style="816" customWidth="1"/>
    <col min="11524" max="11524" width="7.7109375" style="816" customWidth="1"/>
    <col min="11525" max="11525" width="11" style="816" customWidth="1"/>
    <col min="11526" max="11526" width="17.7109375" style="816" customWidth="1"/>
    <col min="11527" max="11527" width="10.7109375" style="816" customWidth="1"/>
    <col min="11528" max="11528" width="15.7109375" style="816" customWidth="1"/>
    <col min="11529" max="11529" width="10.7109375" style="816" customWidth="1"/>
    <col min="11530" max="11530" width="15.7109375" style="816" customWidth="1"/>
    <col min="11531" max="11531" width="10.7109375" style="816" customWidth="1"/>
    <col min="11532" max="11532" width="15.7109375" style="816" customWidth="1"/>
    <col min="11533" max="11533" width="10.7109375" style="816" customWidth="1"/>
    <col min="11534" max="11534" width="15.7109375" style="816" customWidth="1"/>
    <col min="11535" max="11535" width="15.5703125" style="816" customWidth="1"/>
    <col min="11536" max="11776" width="9.140625" style="816"/>
    <col min="11777" max="11777" width="10.7109375" style="816" customWidth="1"/>
    <col min="11778" max="11778" width="31.140625" style="816" customWidth="1"/>
    <col min="11779" max="11779" width="13.85546875" style="816" customWidth="1"/>
    <col min="11780" max="11780" width="7.7109375" style="816" customWidth="1"/>
    <col min="11781" max="11781" width="11" style="816" customWidth="1"/>
    <col min="11782" max="11782" width="17.7109375" style="816" customWidth="1"/>
    <col min="11783" max="11783" width="10.7109375" style="816" customWidth="1"/>
    <col min="11784" max="11784" width="15.7109375" style="816" customWidth="1"/>
    <col min="11785" max="11785" width="10.7109375" style="816" customWidth="1"/>
    <col min="11786" max="11786" width="15.7109375" style="816" customWidth="1"/>
    <col min="11787" max="11787" width="10.7109375" style="816" customWidth="1"/>
    <col min="11788" max="11788" width="15.7109375" style="816" customWidth="1"/>
    <col min="11789" max="11789" width="10.7109375" style="816" customWidth="1"/>
    <col min="11790" max="11790" width="15.7109375" style="816" customWidth="1"/>
    <col min="11791" max="11791" width="15.5703125" style="816" customWidth="1"/>
    <col min="11792" max="12032" width="9.140625" style="816"/>
    <col min="12033" max="12033" width="10.7109375" style="816" customWidth="1"/>
    <col min="12034" max="12034" width="31.140625" style="816" customWidth="1"/>
    <col min="12035" max="12035" width="13.85546875" style="816" customWidth="1"/>
    <col min="12036" max="12036" width="7.7109375" style="816" customWidth="1"/>
    <col min="12037" max="12037" width="11" style="816" customWidth="1"/>
    <col min="12038" max="12038" width="17.7109375" style="816" customWidth="1"/>
    <col min="12039" max="12039" width="10.7109375" style="816" customWidth="1"/>
    <col min="12040" max="12040" width="15.7109375" style="816" customWidth="1"/>
    <col min="12041" max="12041" width="10.7109375" style="816" customWidth="1"/>
    <col min="12042" max="12042" width="15.7109375" style="816" customWidth="1"/>
    <col min="12043" max="12043" width="10.7109375" style="816" customWidth="1"/>
    <col min="12044" max="12044" width="15.7109375" style="816" customWidth="1"/>
    <col min="12045" max="12045" width="10.7109375" style="816" customWidth="1"/>
    <col min="12046" max="12046" width="15.7109375" style="816" customWidth="1"/>
    <col min="12047" max="12047" width="15.5703125" style="816" customWidth="1"/>
    <col min="12048" max="12288" width="9.140625" style="816"/>
    <col min="12289" max="12289" width="10.7109375" style="816" customWidth="1"/>
    <col min="12290" max="12290" width="31.140625" style="816" customWidth="1"/>
    <col min="12291" max="12291" width="13.85546875" style="816" customWidth="1"/>
    <col min="12292" max="12292" width="7.7109375" style="816" customWidth="1"/>
    <col min="12293" max="12293" width="11" style="816" customWidth="1"/>
    <col min="12294" max="12294" width="17.7109375" style="816" customWidth="1"/>
    <col min="12295" max="12295" width="10.7109375" style="816" customWidth="1"/>
    <col min="12296" max="12296" width="15.7109375" style="816" customWidth="1"/>
    <col min="12297" max="12297" width="10.7109375" style="816" customWidth="1"/>
    <col min="12298" max="12298" width="15.7109375" style="816" customWidth="1"/>
    <col min="12299" max="12299" width="10.7109375" style="816" customWidth="1"/>
    <col min="12300" max="12300" width="15.7109375" style="816" customWidth="1"/>
    <col min="12301" max="12301" width="10.7109375" style="816" customWidth="1"/>
    <col min="12302" max="12302" width="15.7109375" style="816" customWidth="1"/>
    <col min="12303" max="12303" width="15.5703125" style="816" customWidth="1"/>
    <col min="12304" max="12544" width="9.140625" style="816"/>
    <col min="12545" max="12545" width="10.7109375" style="816" customWidth="1"/>
    <col min="12546" max="12546" width="31.140625" style="816" customWidth="1"/>
    <col min="12547" max="12547" width="13.85546875" style="816" customWidth="1"/>
    <col min="12548" max="12548" width="7.7109375" style="816" customWidth="1"/>
    <col min="12549" max="12549" width="11" style="816" customWidth="1"/>
    <col min="12550" max="12550" width="17.7109375" style="816" customWidth="1"/>
    <col min="12551" max="12551" width="10.7109375" style="816" customWidth="1"/>
    <col min="12552" max="12552" width="15.7109375" style="816" customWidth="1"/>
    <col min="12553" max="12553" width="10.7109375" style="816" customWidth="1"/>
    <col min="12554" max="12554" width="15.7109375" style="816" customWidth="1"/>
    <col min="12555" max="12555" width="10.7109375" style="816" customWidth="1"/>
    <col min="12556" max="12556" width="15.7109375" style="816" customWidth="1"/>
    <col min="12557" max="12557" width="10.7109375" style="816" customWidth="1"/>
    <col min="12558" max="12558" width="15.7109375" style="816" customWidth="1"/>
    <col min="12559" max="12559" width="15.5703125" style="816" customWidth="1"/>
    <col min="12560" max="12800" width="9.140625" style="816"/>
    <col min="12801" max="12801" width="10.7109375" style="816" customWidth="1"/>
    <col min="12802" max="12802" width="31.140625" style="816" customWidth="1"/>
    <col min="12803" max="12803" width="13.85546875" style="816" customWidth="1"/>
    <col min="12804" max="12804" width="7.7109375" style="816" customWidth="1"/>
    <col min="12805" max="12805" width="11" style="816" customWidth="1"/>
    <col min="12806" max="12806" width="17.7109375" style="816" customWidth="1"/>
    <col min="12807" max="12807" width="10.7109375" style="816" customWidth="1"/>
    <col min="12808" max="12808" width="15.7109375" style="816" customWidth="1"/>
    <col min="12809" max="12809" width="10.7109375" style="816" customWidth="1"/>
    <col min="12810" max="12810" width="15.7109375" style="816" customWidth="1"/>
    <col min="12811" max="12811" width="10.7109375" style="816" customWidth="1"/>
    <col min="12812" max="12812" width="15.7109375" style="816" customWidth="1"/>
    <col min="12813" max="12813" width="10.7109375" style="816" customWidth="1"/>
    <col min="12814" max="12814" width="15.7109375" style="816" customWidth="1"/>
    <col min="12815" max="12815" width="15.5703125" style="816" customWidth="1"/>
    <col min="12816" max="13056" width="9.140625" style="816"/>
    <col min="13057" max="13057" width="10.7109375" style="816" customWidth="1"/>
    <col min="13058" max="13058" width="31.140625" style="816" customWidth="1"/>
    <col min="13059" max="13059" width="13.85546875" style="816" customWidth="1"/>
    <col min="13060" max="13060" width="7.7109375" style="816" customWidth="1"/>
    <col min="13061" max="13061" width="11" style="816" customWidth="1"/>
    <col min="13062" max="13062" width="17.7109375" style="816" customWidth="1"/>
    <col min="13063" max="13063" width="10.7109375" style="816" customWidth="1"/>
    <col min="13064" max="13064" width="15.7109375" style="816" customWidth="1"/>
    <col min="13065" max="13065" width="10.7109375" style="816" customWidth="1"/>
    <col min="13066" max="13066" width="15.7109375" style="816" customWidth="1"/>
    <col min="13067" max="13067" width="10.7109375" style="816" customWidth="1"/>
    <col min="13068" max="13068" width="15.7109375" style="816" customWidth="1"/>
    <col min="13069" max="13069" width="10.7109375" style="816" customWidth="1"/>
    <col min="13070" max="13070" width="15.7109375" style="816" customWidth="1"/>
    <col min="13071" max="13071" width="15.5703125" style="816" customWidth="1"/>
    <col min="13072" max="13312" width="9.140625" style="816"/>
    <col min="13313" max="13313" width="10.7109375" style="816" customWidth="1"/>
    <col min="13314" max="13314" width="31.140625" style="816" customWidth="1"/>
    <col min="13315" max="13315" width="13.85546875" style="816" customWidth="1"/>
    <col min="13316" max="13316" width="7.7109375" style="816" customWidth="1"/>
    <col min="13317" max="13317" width="11" style="816" customWidth="1"/>
    <col min="13318" max="13318" width="17.7109375" style="816" customWidth="1"/>
    <col min="13319" max="13319" width="10.7109375" style="816" customWidth="1"/>
    <col min="13320" max="13320" width="15.7109375" style="816" customWidth="1"/>
    <col min="13321" max="13321" width="10.7109375" style="816" customWidth="1"/>
    <col min="13322" max="13322" width="15.7109375" style="816" customWidth="1"/>
    <col min="13323" max="13323" width="10.7109375" style="816" customWidth="1"/>
    <col min="13324" max="13324" width="15.7109375" style="816" customWidth="1"/>
    <col min="13325" max="13325" width="10.7109375" style="816" customWidth="1"/>
    <col min="13326" max="13326" width="15.7109375" style="816" customWidth="1"/>
    <col min="13327" max="13327" width="15.5703125" style="816" customWidth="1"/>
    <col min="13328" max="13568" width="9.140625" style="816"/>
    <col min="13569" max="13569" width="10.7109375" style="816" customWidth="1"/>
    <col min="13570" max="13570" width="31.140625" style="816" customWidth="1"/>
    <col min="13571" max="13571" width="13.85546875" style="816" customWidth="1"/>
    <col min="13572" max="13572" width="7.7109375" style="816" customWidth="1"/>
    <col min="13573" max="13573" width="11" style="816" customWidth="1"/>
    <col min="13574" max="13574" width="17.7109375" style="816" customWidth="1"/>
    <col min="13575" max="13575" width="10.7109375" style="816" customWidth="1"/>
    <col min="13576" max="13576" width="15.7109375" style="816" customWidth="1"/>
    <col min="13577" max="13577" width="10.7109375" style="816" customWidth="1"/>
    <col min="13578" max="13578" width="15.7109375" style="816" customWidth="1"/>
    <col min="13579" max="13579" width="10.7109375" style="816" customWidth="1"/>
    <col min="13580" max="13580" width="15.7109375" style="816" customWidth="1"/>
    <col min="13581" max="13581" width="10.7109375" style="816" customWidth="1"/>
    <col min="13582" max="13582" width="15.7109375" style="816" customWidth="1"/>
    <col min="13583" max="13583" width="15.5703125" style="816" customWidth="1"/>
    <col min="13584" max="13824" width="9.140625" style="816"/>
    <col min="13825" max="13825" width="10.7109375" style="816" customWidth="1"/>
    <col min="13826" max="13826" width="31.140625" style="816" customWidth="1"/>
    <col min="13827" max="13827" width="13.85546875" style="816" customWidth="1"/>
    <col min="13828" max="13828" width="7.7109375" style="816" customWidth="1"/>
    <col min="13829" max="13829" width="11" style="816" customWidth="1"/>
    <col min="13830" max="13830" width="17.7109375" style="816" customWidth="1"/>
    <col min="13831" max="13831" width="10.7109375" style="816" customWidth="1"/>
    <col min="13832" max="13832" width="15.7109375" style="816" customWidth="1"/>
    <col min="13833" max="13833" width="10.7109375" style="816" customWidth="1"/>
    <col min="13834" max="13834" width="15.7109375" style="816" customWidth="1"/>
    <col min="13835" max="13835" width="10.7109375" style="816" customWidth="1"/>
    <col min="13836" max="13836" width="15.7109375" style="816" customWidth="1"/>
    <col min="13837" max="13837" width="10.7109375" style="816" customWidth="1"/>
    <col min="13838" max="13838" width="15.7109375" style="816" customWidth="1"/>
    <col min="13839" max="13839" width="15.5703125" style="816" customWidth="1"/>
    <col min="13840" max="14080" width="9.140625" style="816"/>
    <col min="14081" max="14081" width="10.7109375" style="816" customWidth="1"/>
    <col min="14082" max="14082" width="31.140625" style="816" customWidth="1"/>
    <col min="14083" max="14083" width="13.85546875" style="816" customWidth="1"/>
    <col min="14084" max="14084" width="7.7109375" style="816" customWidth="1"/>
    <col min="14085" max="14085" width="11" style="816" customWidth="1"/>
    <col min="14086" max="14086" width="17.7109375" style="816" customWidth="1"/>
    <col min="14087" max="14087" width="10.7109375" style="816" customWidth="1"/>
    <col min="14088" max="14088" width="15.7109375" style="816" customWidth="1"/>
    <col min="14089" max="14089" width="10.7109375" style="816" customWidth="1"/>
    <col min="14090" max="14090" width="15.7109375" style="816" customWidth="1"/>
    <col min="14091" max="14091" width="10.7109375" style="816" customWidth="1"/>
    <col min="14092" max="14092" width="15.7109375" style="816" customWidth="1"/>
    <col min="14093" max="14093" width="10.7109375" style="816" customWidth="1"/>
    <col min="14094" max="14094" width="15.7109375" style="816" customWidth="1"/>
    <col min="14095" max="14095" width="15.5703125" style="816" customWidth="1"/>
    <col min="14096" max="14336" width="9.140625" style="816"/>
    <col min="14337" max="14337" width="10.7109375" style="816" customWidth="1"/>
    <col min="14338" max="14338" width="31.140625" style="816" customWidth="1"/>
    <col min="14339" max="14339" width="13.85546875" style="816" customWidth="1"/>
    <col min="14340" max="14340" width="7.7109375" style="816" customWidth="1"/>
    <col min="14341" max="14341" width="11" style="816" customWidth="1"/>
    <col min="14342" max="14342" width="17.7109375" style="816" customWidth="1"/>
    <col min="14343" max="14343" width="10.7109375" style="816" customWidth="1"/>
    <col min="14344" max="14344" width="15.7109375" style="816" customWidth="1"/>
    <col min="14345" max="14345" width="10.7109375" style="816" customWidth="1"/>
    <col min="14346" max="14346" width="15.7109375" style="816" customWidth="1"/>
    <col min="14347" max="14347" width="10.7109375" style="816" customWidth="1"/>
    <col min="14348" max="14348" width="15.7109375" style="816" customWidth="1"/>
    <col min="14349" max="14349" width="10.7109375" style="816" customWidth="1"/>
    <col min="14350" max="14350" width="15.7109375" style="816" customWidth="1"/>
    <col min="14351" max="14351" width="15.5703125" style="816" customWidth="1"/>
    <col min="14352" max="14592" width="9.140625" style="816"/>
    <col min="14593" max="14593" width="10.7109375" style="816" customWidth="1"/>
    <col min="14594" max="14594" width="31.140625" style="816" customWidth="1"/>
    <col min="14595" max="14595" width="13.85546875" style="816" customWidth="1"/>
    <col min="14596" max="14596" width="7.7109375" style="816" customWidth="1"/>
    <col min="14597" max="14597" width="11" style="816" customWidth="1"/>
    <col min="14598" max="14598" width="17.7109375" style="816" customWidth="1"/>
    <col min="14599" max="14599" width="10.7109375" style="816" customWidth="1"/>
    <col min="14600" max="14600" width="15.7109375" style="816" customWidth="1"/>
    <col min="14601" max="14601" width="10.7109375" style="816" customWidth="1"/>
    <col min="14602" max="14602" width="15.7109375" style="816" customWidth="1"/>
    <col min="14603" max="14603" width="10.7109375" style="816" customWidth="1"/>
    <col min="14604" max="14604" width="15.7109375" style="816" customWidth="1"/>
    <col min="14605" max="14605" width="10.7109375" style="816" customWidth="1"/>
    <col min="14606" max="14606" width="15.7109375" style="816" customWidth="1"/>
    <col min="14607" max="14607" width="15.5703125" style="816" customWidth="1"/>
    <col min="14608" max="14848" width="9.140625" style="816"/>
    <col min="14849" max="14849" width="10.7109375" style="816" customWidth="1"/>
    <col min="14850" max="14850" width="31.140625" style="816" customWidth="1"/>
    <col min="14851" max="14851" width="13.85546875" style="816" customWidth="1"/>
    <col min="14852" max="14852" width="7.7109375" style="816" customWidth="1"/>
    <col min="14853" max="14853" width="11" style="816" customWidth="1"/>
    <col min="14854" max="14854" width="17.7109375" style="816" customWidth="1"/>
    <col min="14855" max="14855" width="10.7109375" style="816" customWidth="1"/>
    <col min="14856" max="14856" width="15.7109375" style="816" customWidth="1"/>
    <col min="14857" max="14857" width="10.7109375" style="816" customWidth="1"/>
    <col min="14858" max="14858" width="15.7109375" style="816" customWidth="1"/>
    <col min="14859" max="14859" width="10.7109375" style="816" customWidth="1"/>
    <col min="14860" max="14860" width="15.7109375" style="816" customWidth="1"/>
    <col min="14861" max="14861" width="10.7109375" style="816" customWidth="1"/>
    <col min="14862" max="14862" width="15.7109375" style="816" customWidth="1"/>
    <col min="14863" max="14863" width="15.5703125" style="816" customWidth="1"/>
    <col min="14864" max="15104" width="9.140625" style="816"/>
    <col min="15105" max="15105" width="10.7109375" style="816" customWidth="1"/>
    <col min="15106" max="15106" width="31.140625" style="816" customWidth="1"/>
    <col min="15107" max="15107" width="13.85546875" style="816" customWidth="1"/>
    <col min="15108" max="15108" width="7.7109375" style="816" customWidth="1"/>
    <col min="15109" max="15109" width="11" style="816" customWidth="1"/>
    <col min="15110" max="15110" width="17.7109375" style="816" customWidth="1"/>
    <col min="15111" max="15111" width="10.7109375" style="816" customWidth="1"/>
    <col min="15112" max="15112" width="15.7109375" style="816" customWidth="1"/>
    <col min="15113" max="15113" width="10.7109375" style="816" customWidth="1"/>
    <col min="15114" max="15114" width="15.7109375" style="816" customWidth="1"/>
    <col min="15115" max="15115" width="10.7109375" style="816" customWidth="1"/>
    <col min="15116" max="15116" width="15.7109375" style="816" customWidth="1"/>
    <col min="15117" max="15117" width="10.7109375" style="816" customWidth="1"/>
    <col min="15118" max="15118" width="15.7109375" style="816" customWidth="1"/>
    <col min="15119" max="15119" width="15.5703125" style="816" customWidth="1"/>
    <col min="15120" max="15360" width="9.140625" style="816"/>
    <col min="15361" max="15361" width="10.7109375" style="816" customWidth="1"/>
    <col min="15362" max="15362" width="31.140625" style="816" customWidth="1"/>
    <col min="15363" max="15363" width="13.85546875" style="816" customWidth="1"/>
    <col min="15364" max="15364" width="7.7109375" style="816" customWidth="1"/>
    <col min="15365" max="15365" width="11" style="816" customWidth="1"/>
    <col min="15366" max="15366" width="17.7109375" style="816" customWidth="1"/>
    <col min="15367" max="15367" width="10.7109375" style="816" customWidth="1"/>
    <col min="15368" max="15368" width="15.7109375" style="816" customWidth="1"/>
    <col min="15369" max="15369" width="10.7109375" style="816" customWidth="1"/>
    <col min="15370" max="15370" width="15.7109375" style="816" customWidth="1"/>
    <col min="15371" max="15371" width="10.7109375" style="816" customWidth="1"/>
    <col min="15372" max="15372" width="15.7109375" style="816" customWidth="1"/>
    <col min="15373" max="15373" width="10.7109375" style="816" customWidth="1"/>
    <col min="15374" max="15374" width="15.7109375" style="816" customWidth="1"/>
    <col min="15375" max="15375" width="15.5703125" style="816" customWidth="1"/>
    <col min="15376" max="15616" width="9.140625" style="816"/>
    <col min="15617" max="15617" width="10.7109375" style="816" customWidth="1"/>
    <col min="15618" max="15618" width="31.140625" style="816" customWidth="1"/>
    <col min="15619" max="15619" width="13.85546875" style="816" customWidth="1"/>
    <col min="15620" max="15620" width="7.7109375" style="816" customWidth="1"/>
    <col min="15621" max="15621" width="11" style="816" customWidth="1"/>
    <col min="15622" max="15622" width="17.7109375" style="816" customWidth="1"/>
    <col min="15623" max="15623" width="10.7109375" style="816" customWidth="1"/>
    <col min="15624" max="15624" width="15.7109375" style="816" customWidth="1"/>
    <col min="15625" max="15625" width="10.7109375" style="816" customWidth="1"/>
    <col min="15626" max="15626" width="15.7109375" style="816" customWidth="1"/>
    <col min="15627" max="15627" width="10.7109375" style="816" customWidth="1"/>
    <col min="15628" max="15628" width="15.7109375" style="816" customWidth="1"/>
    <col min="15629" max="15629" width="10.7109375" style="816" customWidth="1"/>
    <col min="15630" max="15630" width="15.7109375" style="816" customWidth="1"/>
    <col min="15631" max="15631" width="15.5703125" style="816" customWidth="1"/>
    <col min="15632" max="15872" width="9.140625" style="816"/>
    <col min="15873" max="15873" width="10.7109375" style="816" customWidth="1"/>
    <col min="15874" max="15874" width="31.140625" style="816" customWidth="1"/>
    <col min="15875" max="15875" width="13.85546875" style="816" customWidth="1"/>
    <col min="15876" max="15876" width="7.7109375" style="816" customWidth="1"/>
    <col min="15877" max="15877" width="11" style="816" customWidth="1"/>
    <col min="15878" max="15878" width="17.7109375" style="816" customWidth="1"/>
    <col min="15879" max="15879" width="10.7109375" style="816" customWidth="1"/>
    <col min="15880" max="15880" width="15.7109375" style="816" customWidth="1"/>
    <col min="15881" max="15881" width="10.7109375" style="816" customWidth="1"/>
    <col min="15882" max="15882" width="15.7109375" style="816" customWidth="1"/>
    <col min="15883" max="15883" width="10.7109375" style="816" customWidth="1"/>
    <col min="15884" max="15884" width="15.7109375" style="816" customWidth="1"/>
    <col min="15885" max="15885" width="10.7109375" style="816" customWidth="1"/>
    <col min="15886" max="15886" width="15.7109375" style="816" customWidth="1"/>
    <col min="15887" max="15887" width="15.5703125" style="816" customWidth="1"/>
    <col min="15888" max="16128" width="9.140625" style="816"/>
    <col min="16129" max="16129" width="10.7109375" style="816" customWidth="1"/>
    <col min="16130" max="16130" width="31.140625" style="816" customWidth="1"/>
    <col min="16131" max="16131" width="13.85546875" style="816" customWidth="1"/>
    <col min="16132" max="16132" width="7.7109375" style="816" customWidth="1"/>
    <col min="16133" max="16133" width="11" style="816" customWidth="1"/>
    <col min="16134" max="16134" width="17.7109375" style="816" customWidth="1"/>
    <col min="16135" max="16135" width="10.7109375" style="816" customWidth="1"/>
    <col min="16136" max="16136" width="15.7109375" style="816" customWidth="1"/>
    <col min="16137" max="16137" width="10.7109375" style="816" customWidth="1"/>
    <col min="16138" max="16138" width="15.7109375" style="816" customWidth="1"/>
    <col min="16139" max="16139" width="10.7109375" style="816" customWidth="1"/>
    <col min="16140" max="16140" width="15.7109375" style="816" customWidth="1"/>
    <col min="16141" max="16141" width="10.7109375" style="816" customWidth="1"/>
    <col min="16142" max="16142" width="15.7109375" style="816" customWidth="1"/>
    <col min="16143" max="16143" width="15.5703125" style="816" customWidth="1"/>
    <col min="16144" max="16384" width="9.140625" style="816"/>
  </cols>
  <sheetData>
    <row r="1" spans="1:15" x14ac:dyDescent="0.2">
      <c r="A1" s="869" t="s">
        <v>0</v>
      </c>
    </row>
    <row r="2" spans="1:15" x14ac:dyDescent="0.2">
      <c r="A2" s="1643"/>
      <c r="B2" s="1643"/>
      <c r="C2" s="1643"/>
      <c r="D2" s="1643"/>
      <c r="E2" s="1643"/>
      <c r="F2" s="1643"/>
      <c r="G2" s="1643"/>
      <c r="H2" s="1643"/>
      <c r="I2" s="1643"/>
      <c r="J2" s="1643"/>
      <c r="K2" s="1643"/>
      <c r="L2" s="1643"/>
      <c r="M2" s="1643"/>
      <c r="N2" s="1643"/>
      <c r="O2" s="1643"/>
    </row>
    <row r="3" spans="1:15" x14ac:dyDescent="0.2">
      <c r="A3" s="1644" t="s">
        <v>5</v>
      </c>
      <c r="B3" s="1644"/>
      <c r="C3" s="1644"/>
      <c r="D3" s="1644"/>
      <c r="E3" s="1644"/>
      <c r="F3" s="1644"/>
      <c r="G3" s="1644"/>
      <c r="H3" s="1644"/>
      <c r="I3" s="1644"/>
      <c r="J3" s="1644"/>
      <c r="K3" s="1644"/>
      <c r="L3" s="1644"/>
      <c r="M3" s="1644"/>
      <c r="N3" s="1644"/>
      <c r="O3" s="1644"/>
    </row>
    <row r="4" spans="1:15" x14ac:dyDescent="0.2">
      <c r="C4" s="941"/>
      <c r="D4" s="942"/>
      <c r="E4" s="943"/>
      <c r="F4" s="944"/>
    </row>
    <row r="5" spans="1:15" x14ac:dyDescent="0.2">
      <c r="A5" s="945" t="s">
        <v>6</v>
      </c>
      <c r="B5" s="945"/>
      <c r="C5" s="941"/>
      <c r="D5" s="942"/>
      <c r="E5" s="943"/>
    </row>
    <row r="6" spans="1:15" x14ac:dyDescent="0.2">
      <c r="A6" s="946" t="s">
        <v>1206</v>
      </c>
      <c r="B6" s="947"/>
      <c r="C6" s="948"/>
      <c r="D6" s="949"/>
      <c r="E6" s="950"/>
      <c r="F6" s="951" t="s">
        <v>8</v>
      </c>
      <c r="G6" s="952"/>
      <c r="H6" s="952"/>
      <c r="I6" s="952"/>
      <c r="J6" s="953"/>
      <c r="K6" s="954" t="s">
        <v>273</v>
      </c>
      <c r="L6" s="954"/>
      <c r="M6" s="954"/>
      <c r="N6" s="955"/>
    </row>
    <row r="7" spans="1:15" x14ac:dyDescent="0.2">
      <c r="A7" s="956" t="s">
        <v>1207</v>
      </c>
      <c r="B7" s="945"/>
      <c r="C7" s="957"/>
      <c r="D7" s="958"/>
      <c r="E7" s="959"/>
      <c r="F7" s="960" t="s">
        <v>11</v>
      </c>
      <c r="G7" s="960" t="s">
        <v>12</v>
      </c>
      <c r="H7" s="961"/>
      <c r="I7" s="951" t="s">
        <v>13</v>
      </c>
      <c r="J7" s="953"/>
      <c r="K7" s="962" t="s">
        <v>14</v>
      </c>
      <c r="L7" s="962"/>
      <c r="M7" s="962"/>
      <c r="N7" s="961"/>
    </row>
    <row r="8" spans="1:15" x14ac:dyDescent="0.2">
      <c r="A8" s="963"/>
      <c r="B8" s="946"/>
      <c r="C8" s="964"/>
      <c r="D8" s="965"/>
      <c r="E8" s="966"/>
      <c r="F8" s="946"/>
      <c r="G8" s="1645" t="s">
        <v>15</v>
      </c>
      <c r="H8" s="1646"/>
      <c r="I8" s="1646"/>
      <c r="J8" s="1646"/>
      <c r="K8" s="1646"/>
      <c r="L8" s="1646"/>
      <c r="M8" s="1646"/>
      <c r="N8" s="1647"/>
    </row>
    <row r="9" spans="1:15" x14ac:dyDescent="0.2">
      <c r="A9" s="967" t="s">
        <v>653</v>
      </c>
      <c r="B9" s="968" t="s">
        <v>17</v>
      </c>
      <c r="C9" s="969" t="s">
        <v>18</v>
      </c>
      <c r="D9" s="1648" t="s">
        <v>19</v>
      </c>
      <c r="E9" s="1649"/>
      <c r="F9" s="968" t="s">
        <v>20</v>
      </c>
      <c r="G9" s="1645" t="s">
        <v>21</v>
      </c>
      <c r="H9" s="1647"/>
      <c r="I9" s="1645" t="s">
        <v>22</v>
      </c>
      <c r="J9" s="1647"/>
      <c r="K9" s="1645" t="s">
        <v>23</v>
      </c>
      <c r="L9" s="1647"/>
      <c r="M9" s="1645" t="s">
        <v>24</v>
      </c>
      <c r="N9" s="1647"/>
    </row>
    <row r="10" spans="1:15" x14ac:dyDescent="0.2">
      <c r="A10" s="970"/>
      <c r="B10" s="960"/>
      <c r="C10" s="971"/>
      <c r="D10" s="972"/>
      <c r="E10" s="973"/>
      <c r="F10" s="960"/>
      <c r="G10" s="974" t="s">
        <v>25</v>
      </c>
      <c r="H10" s="975" t="s">
        <v>26</v>
      </c>
      <c r="I10" s="975" t="s">
        <v>25</v>
      </c>
      <c r="J10" s="975" t="s">
        <v>27</v>
      </c>
      <c r="K10" s="974" t="s">
        <v>25</v>
      </c>
      <c r="L10" s="976" t="s">
        <v>27</v>
      </c>
      <c r="M10" s="974" t="s">
        <v>25</v>
      </c>
      <c r="N10" s="974" t="s">
        <v>26</v>
      </c>
    </row>
    <row r="11" spans="1:15" s="858" customFormat="1" ht="15" customHeight="1" x14ac:dyDescent="0.2">
      <c r="A11" s="975">
        <v>1</v>
      </c>
      <c r="B11" s="875" t="s">
        <v>1208</v>
      </c>
      <c r="C11" s="977">
        <v>270</v>
      </c>
      <c r="D11" s="978">
        <v>60</v>
      </c>
      <c r="E11" s="975" t="s">
        <v>1209</v>
      </c>
      <c r="F11" s="979">
        <v>16200</v>
      </c>
      <c r="G11" s="980">
        <v>15</v>
      </c>
      <c r="H11" s="981">
        <v>4050</v>
      </c>
      <c r="I11" s="980">
        <v>15</v>
      </c>
      <c r="J11" s="981">
        <v>4050</v>
      </c>
      <c r="K11" s="982">
        <v>15</v>
      </c>
      <c r="L11" s="981">
        <v>4050</v>
      </c>
      <c r="M11" s="980">
        <v>15</v>
      </c>
      <c r="N11" s="981">
        <v>4050</v>
      </c>
    </row>
    <row r="12" spans="1:15" s="858" customFormat="1" ht="15" customHeight="1" x14ac:dyDescent="0.2">
      <c r="A12" s="975">
        <v>2</v>
      </c>
      <c r="B12" s="875" t="s">
        <v>1210</v>
      </c>
      <c r="C12" s="977">
        <v>250</v>
      </c>
      <c r="D12" s="983">
        <v>60</v>
      </c>
      <c r="E12" s="975" t="s">
        <v>30</v>
      </c>
      <c r="F12" s="979">
        <v>15000</v>
      </c>
      <c r="G12" s="975">
        <v>20</v>
      </c>
      <c r="H12" s="981">
        <v>5000</v>
      </c>
      <c r="I12" s="982">
        <v>10</v>
      </c>
      <c r="J12" s="981">
        <v>2500</v>
      </c>
      <c r="K12" s="984">
        <v>10</v>
      </c>
      <c r="L12" s="981">
        <v>2500</v>
      </c>
      <c r="M12" s="975">
        <v>10</v>
      </c>
      <c r="N12" s="981">
        <v>2500</v>
      </c>
    </row>
    <row r="13" spans="1:15" s="858" customFormat="1" ht="15" customHeight="1" x14ac:dyDescent="0.2">
      <c r="A13" s="975">
        <v>3</v>
      </c>
      <c r="B13" s="875" t="s">
        <v>1211</v>
      </c>
      <c r="C13" s="977">
        <v>35</v>
      </c>
      <c r="D13" s="983">
        <v>3</v>
      </c>
      <c r="E13" s="975" t="s">
        <v>42</v>
      </c>
      <c r="F13" s="979">
        <v>105</v>
      </c>
      <c r="G13" s="975"/>
      <c r="H13" s="981"/>
      <c r="I13" s="982">
        <v>1</v>
      </c>
      <c r="J13" s="981">
        <v>35</v>
      </c>
      <c r="K13" s="975">
        <v>1</v>
      </c>
      <c r="L13" s="981">
        <v>35</v>
      </c>
      <c r="M13" s="975">
        <v>1</v>
      </c>
      <c r="N13" s="981">
        <v>35</v>
      </c>
    </row>
    <row r="14" spans="1:15" s="858" customFormat="1" ht="15" customHeight="1" x14ac:dyDescent="0.2">
      <c r="A14" s="975">
        <v>4</v>
      </c>
      <c r="B14" s="875" t="s">
        <v>663</v>
      </c>
      <c r="C14" s="985">
        <v>8</v>
      </c>
      <c r="D14" s="983">
        <v>50</v>
      </c>
      <c r="E14" s="975" t="s">
        <v>158</v>
      </c>
      <c r="F14" s="979">
        <v>400</v>
      </c>
      <c r="G14" s="975">
        <v>50</v>
      </c>
      <c r="H14" s="981">
        <v>400</v>
      </c>
      <c r="I14" s="982"/>
      <c r="J14" s="981"/>
      <c r="K14" s="975"/>
      <c r="L14" s="981"/>
      <c r="M14" s="975"/>
      <c r="N14" s="981"/>
    </row>
    <row r="15" spans="1:15" s="858" customFormat="1" ht="15" customHeight="1" x14ac:dyDescent="0.2">
      <c r="A15" s="975">
        <v>5</v>
      </c>
      <c r="B15" s="875" t="s">
        <v>918</v>
      </c>
      <c r="C15" s="985">
        <v>5</v>
      </c>
      <c r="D15" s="983">
        <v>50</v>
      </c>
      <c r="E15" s="975" t="s">
        <v>158</v>
      </c>
      <c r="F15" s="979">
        <v>250</v>
      </c>
      <c r="G15" s="975">
        <v>25</v>
      </c>
      <c r="H15" s="981">
        <v>125</v>
      </c>
      <c r="I15" s="982"/>
      <c r="J15" s="981"/>
      <c r="K15" s="975">
        <v>25</v>
      </c>
      <c r="L15" s="981">
        <v>125</v>
      </c>
      <c r="M15" s="975"/>
      <c r="N15" s="981"/>
    </row>
    <row r="16" spans="1:15" s="858" customFormat="1" ht="15" customHeight="1" x14ac:dyDescent="0.2">
      <c r="A16" s="975">
        <v>6</v>
      </c>
      <c r="B16" s="875" t="s">
        <v>1212</v>
      </c>
      <c r="C16" s="977">
        <v>275</v>
      </c>
      <c r="D16" s="983">
        <v>3</v>
      </c>
      <c r="E16" s="975" t="s">
        <v>166</v>
      </c>
      <c r="F16" s="979">
        <v>825</v>
      </c>
      <c r="G16" s="975">
        <v>1</v>
      </c>
      <c r="H16" s="981">
        <v>275</v>
      </c>
      <c r="I16" s="984">
        <v>1</v>
      </c>
      <c r="J16" s="981">
        <v>275</v>
      </c>
      <c r="K16" s="975">
        <v>1</v>
      </c>
      <c r="L16" s="981">
        <v>275</v>
      </c>
      <c r="M16" s="975"/>
      <c r="N16" s="981"/>
    </row>
    <row r="17" spans="1:15" s="858" customFormat="1" ht="15" customHeight="1" x14ac:dyDescent="0.2">
      <c r="A17" s="975">
        <v>7</v>
      </c>
      <c r="B17" s="875" t="s">
        <v>40</v>
      </c>
      <c r="C17" s="977">
        <v>82.8</v>
      </c>
      <c r="D17" s="983">
        <v>6</v>
      </c>
      <c r="E17" s="975" t="s">
        <v>158</v>
      </c>
      <c r="F17" s="979">
        <v>496.8</v>
      </c>
      <c r="G17" s="975">
        <v>6</v>
      </c>
      <c r="H17" s="979">
        <v>496.8</v>
      </c>
      <c r="I17" s="982"/>
      <c r="J17" s="981"/>
      <c r="K17" s="975"/>
      <c r="L17" s="981"/>
      <c r="M17" s="975"/>
      <c r="N17" s="981"/>
    </row>
    <row r="18" spans="1:15" s="858" customFormat="1" ht="15" customHeight="1" x14ac:dyDescent="0.2">
      <c r="A18" s="975">
        <v>8</v>
      </c>
      <c r="B18" s="875" t="s">
        <v>1213</v>
      </c>
      <c r="C18" s="977">
        <v>30</v>
      </c>
      <c r="D18" s="983">
        <v>2</v>
      </c>
      <c r="E18" s="975" t="s">
        <v>166</v>
      </c>
      <c r="F18" s="979">
        <v>60</v>
      </c>
      <c r="G18" s="975"/>
      <c r="H18" s="981"/>
      <c r="I18" s="982">
        <v>2</v>
      </c>
      <c r="J18" s="981">
        <v>60</v>
      </c>
      <c r="K18" s="975"/>
      <c r="L18" s="981"/>
      <c r="M18" s="975"/>
      <c r="N18" s="981"/>
    </row>
    <row r="19" spans="1:15" s="858" customFormat="1" ht="15" customHeight="1" x14ac:dyDescent="0.2">
      <c r="A19" s="975">
        <v>9</v>
      </c>
      <c r="B19" s="875" t="s">
        <v>1214</v>
      </c>
      <c r="C19" s="977">
        <v>200</v>
      </c>
      <c r="D19" s="983">
        <v>2</v>
      </c>
      <c r="E19" s="975" t="s">
        <v>166</v>
      </c>
      <c r="F19" s="979">
        <v>400</v>
      </c>
      <c r="G19" s="975"/>
      <c r="H19" s="981"/>
      <c r="I19" s="982">
        <v>2</v>
      </c>
      <c r="J19" s="981">
        <v>400</v>
      </c>
      <c r="K19" s="975"/>
      <c r="L19" s="981"/>
      <c r="M19" s="975"/>
      <c r="N19" s="981"/>
    </row>
    <row r="20" spans="1:15" s="858" customFormat="1" ht="15" customHeight="1" x14ac:dyDescent="0.2">
      <c r="A20" s="975">
        <v>10</v>
      </c>
      <c r="B20" s="875" t="s">
        <v>1215</v>
      </c>
      <c r="C20" s="977">
        <v>30</v>
      </c>
      <c r="D20" s="983">
        <v>3</v>
      </c>
      <c r="E20" s="975" t="s">
        <v>704</v>
      </c>
      <c r="F20" s="979">
        <v>90</v>
      </c>
      <c r="G20" s="975"/>
      <c r="H20" s="981"/>
      <c r="I20" s="982">
        <v>3</v>
      </c>
      <c r="J20" s="981">
        <v>90</v>
      </c>
      <c r="K20" s="975"/>
      <c r="L20" s="981"/>
      <c r="M20" s="975"/>
      <c r="N20" s="981"/>
    </row>
    <row r="21" spans="1:15" s="858" customFormat="1" ht="15" customHeight="1" x14ac:dyDescent="0.2">
      <c r="A21" s="975">
        <v>11</v>
      </c>
      <c r="B21" s="875" t="s">
        <v>1216</v>
      </c>
      <c r="C21" s="977">
        <v>250</v>
      </c>
      <c r="D21" s="983">
        <v>2</v>
      </c>
      <c r="E21" s="975" t="s">
        <v>158</v>
      </c>
      <c r="F21" s="979">
        <v>500</v>
      </c>
      <c r="G21" s="975">
        <v>2</v>
      </c>
      <c r="H21" s="981">
        <v>500</v>
      </c>
      <c r="I21" s="982"/>
      <c r="J21" s="981"/>
      <c r="K21" s="975"/>
      <c r="L21" s="981"/>
      <c r="M21" s="975"/>
      <c r="N21" s="981"/>
    </row>
    <row r="22" spans="1:15" s="858" customFormat="1" ht="15" customHeight="1" x14ac:dyDescent="0.2">
      <c r="A22" s="975">
        <v>12</v>
      </c>
      <c r="B22" s="875" t="s">
        <v>1217</v>
      </c>
      <c r="C22" s="977">
        <v>700.35</v>
      </c>
      <c r="D22" s="983">
        <v>1</v>
      </c>
      <c r="E22" s="975" t="s">
        <v>166</v>
      </c>
      <c r="F22" s="979">
        <v>700.35</v>
      </c>
      <c r="G22" s="975"/>
      <c r="H22" s="981"/>
      <c r="I22" s="982">
        <v>1</v>
      </c>
      <c r="J22" s="981">
        <v>700.35</v>
      </c>
      <c r="K22" s="975"/>
      <c r="L22" s="981"/>
      <c r="M22" s="975"/>
      <c r="N22" s="981"/>
    </row>
    <row r="23" spans="1:15" s="858" customFormat="1" ht="15" customHeight="1" x14ac:dyDescent="0.2">
      <c r="A23" s="975">
        <v>13</v>
      </c>
      <c r="B23" s="875" t="s">
        <v>1218</v>
      </c>
      <c r="C23" s="977">
        <v>275</v>
      </c>
      <c r="D23" s="983">
        <v>16</v>
      </c>
      <c r="E23" s="975" t="s">
        <v>163</v>
      </c>
      <c r="F23" s="979">
        <v>4400</v>
      </c>
      <c r="G23" s="975">
        <v>4</v>
      </c>
      <c r="H23" s="981">
        <v>1100</v>
      </c>
      <c r="I23" s="982">
        <v>4</v>
      </c>
      <c r="J23" s="981">
        <v>1100</v>
      </c>
      <c r="K23" s="975">
        <v>4</v>
      </c>
      <c r="L23" s="981">
        <v>1100</v>
      </c>
      <c r="M23" s="975">
        <v>4</v>
      </c>
      <c r="N23" s="981">
        <v>1100</v>
      </c>
    </row>
    <row r="24" spans="1:15" s="858" customFormat="1" ht="15" customHeight="1" x14ac:dyDescent="0.2">
      <c r="A24" s="975">
        <v>14</v>
      </c>
      <c r="B24" s="875" t="s">
        <v>1219</v>
      </c>
      <c r="C24" s="977">
        <v>380</v>
      </c>
      <c r="D24" s="983">
        <v>16</v>
      </c>
      <c r="E24" s="975" t="s">
        <v>163</v>
      </c>
      <c r="F24" s="979">
        <v>6080</v>
      </c>
      <c r="G24" s="975">
        <v>4</v>
      </c>
      <c r="H24" s="981">
        <v>1520</v>
      </c>
      <c r="I24" s="984">
        <v>4</v>
      </c>
      <c r="J24" s="981">
        <v>1520</v>
      </c>
      <c r="K24" s="975">
        <v>4</v>
      </c>
      <c r="L24" s="981">
        <v>1520</v>
      </c>
      <c r="M24" s="975">
        <v>4</v>
      </c>
      <c r="N24" s="981">
        <v>1520</v>
      </c>
    </row>
    <row r="25" spans="1:15" s="858" customFormat="1" ht="15" customHeight="1" x14ac:dyDescent="0.2">
      <c r="A25" s="975">
        <v>15</v>
      </c>
      <c r="B25" s="875" t="s">
        <v>1220</v>
      </c>
      <c r="C25" s="977">
        <v>1000</v>
      </c>
      <c r="D25" s="983">
        <v>2</v>
      </c>
      <c r="E25" s="975" t="s">
        <v>158</v>
      </c>
      <c r="F25" s="979">
        <v>2000</v>
      </c>
      <c r="G25" s="975">
        <v>2</v>
      </c>
      <c r="H25" s="981">
        <v>2000</v>
      </c>
      <c r="I25" s="982"/>
      <c r="J25" s="981"/>
      <c r="K25" s="975"/>
      <c r="L25" s="981"/>
      <c r="M25" s="975"/>
      <c r="N25" s="981"/>
    </row>
    <row r="26" spans="1:15" s="858" customFormat="1" ht="15" customHeight="1" x14ac:dyDescent="0.2">
      <c r="A26" s="975">
        <v>16</v>
      </c>
      <c r="B26" s="875" t="s">
        <v>1221</v>
      </c>
      <c r="C26" s="977">
        <v>350</v>
      </c>
      <c r="D26" s="983">
        <v>10</v>
      </c>
      <c r="E26" s="975" t="s">
        <v>158</v>
      </c>
      <c r="F26" s="979">
        <v>3600</v>
      </c>
      <c r="G26" s="975"/>
      <c r="H26" s="981"/>
      <c r="I26" s="982">
        <v>10</v>
      </c>
      <c r="J26" s="981">
        <v>3600</v>
      </c>
      <c r="K26" s="975"/>
      <c r="L26" s="981"/>
      <c r="M26" s="975"/>
      <c r="N26" s="981"/>
    </row>
    <row r="27" spans="1:15" s="858" customFormat="1" ht="15" customHeight="1" x14ac:dyDescent="0.2">
      <c r="A27" s="975">
        <v>17</v>
      </c>
      <c r="B27" s="875" t="s">
        <v>1222</v>
      </c>
      <c r="C27" s="977">
        <v>275</v>
      </c>
      <c r="D27" s="983">
        <v>16</v>
      </c>
      <c r="E27" s="975" t="s">
        <v>163</v>
      </c>
      <c r="F27" s="979">
        <v>4400</v>
      </c>
      <c r="G27" s="975">
        <v>4</v>
      </c>
      <c r="H27" s="981">
        <v>1100</v>
      </c>
      <c r="I27" s="982">
        <v>4</v>
      </c>
      <c r="J27" s="981">
        <v>1100</v>
      </c>
      <c r="K27" s="975">
        <v>4</v>
      </c>
      <c r="L27" s="981">
        <v>1100</v>
      </c>
      <c r="M27" s="975">
        <v>4</v>
      </c>
      <c r="N27" s="981">
        <v>1100</v>
      </c>
    </row>
    <row r="28" spans="1:15" s="858" customFormat="1" ht="15" customHeight="1" x14ac:dyDescent="0.2">
      <c r="A28" s="975">
        <v>18</v>
      </c>
      <c r="B28" s="875" t="s">
        <v>1223</v>
      </c>
      <c r="C28" s="977">
        <v>1000</v>
      </c>
      <c r="D28" s="983">
        <v>4</v>
      </c>
      <c r="E28" s="975" t="s">
        <v>1224</v>
      </c>
      <c r="F28" s="979">
        <v>4000</v>
      </c>
      <c r="G28" s="975">
        <v>1</v>
      </c>
      <c r="H28" s="981">
        <v>1000</v>
      </c>
      <c r="I28" s="975">
        <v>1</v>
      </c>
      <c r="J28" s="981">
        <v>1000</v>
      </c>
      <c r="K28" s="975">
        <v>1</v>
      </c>
      <c r="L28" s="981">
        <v>1000</v>
      </c>
      <c r="M28" s="975">
        <v>1</v>
      </c>
      <c r="N28" s="981">
        <v>1000</v>
      </c>
    </row>
    <row r="29" spans="1:15" s="858" customFormat="1" ht="15" customHeight="1" x14ac:dyDescent="0.2">
      <c r="A29" s="975">
        <v>19</v>
      </c>
      <c r="B29" s="875" t="s">
        <v>1225</v>
      </c>
      <c r="C29" s="977">
        <v>350</v>
      </c>
      <c r="D29" s="983">
        <v>1</v>
      </c>
      <c r="E29" s="975" t="s">
        <v>39</v>
      </c>
      <c r="F29" s="979">
        <v>350</v>
      </c>
      <c r="G29" s="975">
        <v>1</v>
      </c>
      <c r="H29" s="981">
        <v>350</v>
      </c>
      <c r="I29" s="981"/>
      <c r="J29" s="981"/>
      <c r="K29" s="975"/>
      <c r="L29" s="981"/>
      <c r="M29" s="975"/>
      <c r="N29" s="981"/>
    </row>
    <row r="30" spans="1:15" s="858" customFormat="1" ht="15" customHeight="1" x14ac:dyDescent="0.2">
      <c r="A30" s="975">
        <v>20</v>
      </c>
      <c r="B30" s="875" t="s">
        <v>1226</v>
      </c>
      <c r="C30" s="979">
        <v>142.85</v>
      </c>
      <c r="D30" s="983">
        <v>1</v>
      </c>
      <c r="E30" s="975" t="s">
        <v>39</v>
      </c>
      <c r="F30" s="979">
        <v>142.85</v>
      </c>
      <c r="G30" s="975">
        <v>1</v>
      </c>
      <c r="H30" s="981">
        <v>142.85</v>
      </c>
      <c r="I30" s="981"/>
      <c r="J30" s="981"/>
      <c r="K30" s="975"/>
      <c r="L30" s="981"/>
      <c r="M30" s="975"/>
      <c r="N30" s="981"/>
    </row>
    <row r="31" spans="1:15" x14ac:dyDescent="0.2">
      <c r="A31" s="975" t="s">
        <v>66</v>
      </c>
      <c r="B31" s="975"/>
      <c r="C31" s="985"/>
      <c r="D31" s="986"/>
      <c r="E31" s="987"/>
      <c r="F31" s="979">
        <f>SUM(F11:F30)</f>
        <v>60000</v>
      </c>
      <c r="G31" s="975"/>
      <c r="H31" s="981">
        <f>SUM(H11:H30)</f>
        <v>18059.649999999998</v>
      </c>
      <c r="I31" s="975"/>
      <c r="J31" s="981">
        <f>SUM(J11:J30)</f>
        <v>16430.349999999999</v>
      </c>
      <c r="K31" s="988"/>
      <c r="L31" s="981">
        <f>SUM(L11:L30)</f>
        <v>11705</v>
      </c>
      <c r="M31" s="975"/>
      <c r="N31" s="981">
        <f>SUM(N11:N30)</f>
        <v>11305</v>
      </c>
      <c r="O31" s="989"/>
    </row>
    <row r="32" spans="1:15" x14ac:dyDescent="0.2">
      <c r="A32" s="946"/>
      <c r="B32" s="954"/>
      <c r="C32" s="990"/>
      <c r="D32" s="991"/>
      <c r="E32" s="992"/>
      <c r="F32" s="993"/>
      <c r="G32" s="993"/>
      <c r="H32" s="954"/>
      <c r="I32" s="954"/>
      <c r="J32" s="954"/>
      <c r="K32" s="954"/>
      <c r="L32" s="954"/>
      <c r="M32" s="954"/>
      <c r="N32" s="955"/>
    </row>
    <row r="33" spans="1:15" x14ac:dyDescent="0.2">
      <c r="A33" s="994"/>
      <c r="B33" s="993" t="s">
        <v>67</v>
      </c>
      <c r="C33" s="995"/>
      <c r="D33" s="996"/>
      <c r="E33" s="997"/>
      <c r="F33" s="993"/>
      <c r="G33" s="993" t="s">
        <v>1227</v>
      </c>
      <c r="H33" s="993"/>
      <c r="I33" s="993"/>
      <c r="J33" s="993"/>
      <c r="K33" s="993"/>
      <c r="L33" s="993"/>
      <c r="M33" s="993"/>
      <c r="N33" s="998"/>
    </row>
    <row r="34" spans="1:15" x14ac:dyDescent="0.2">
      <c r="A34" s="994"/>
      <c r="B34" s="993"/>
      <c r="C34" s="995"/>
      <c r="D34" s="996"/>
      <c r="E34" s="997"/>
      <c r="F34" s="993"/>
      <c r="G34" s="993"/>
      <c r="H34" s="993" t="s">
        <v>68</v>
      </c>
      <c r="I34" s="993"/>
      <c r="J34" s="1650" t="s">
        <v>1228</v>
      </c>
      <c r="K34" s="1650"/>
      <c r="L34" s="1650"/>
      <c r="M34" s="993"/>
      <c r="N34" s="998"/>
    </row>
    <row r="35" spans="1:15" x14ac:dyDescent="0.2">
      <c r="A35" s="994"/>
      <c r="B35" s="993"/>
      <c r="C35" s="995"/>
      <c r="D35" s="996"/>
      <c r="E35" s="997"/>
      <c r="F35" s="993"/>
      <c r="G35" s="993"/>
      <c r="H35" s="993"/>
      <c r="I35" s="993"/>
      <c r="J35" s="1651" t="s">
        <v>70</v>
      </c>
      <c r="K35" s="1651"/>
      <c r="L35" s="1651"/>
      <c r="M35" s="993"/>
      <c r="N35" s="998"/>
    </row>
    <row r="36" spans="1:15" x14ac:dyDescent="0.2">
      <c r="A36" s="960"/>
      <c r="B36" s="962"/>
      <c r="C36" s="957"/>
      <c r="D36" s="958"/>
      <c r="E36" s="959"/>
      <c r="F36" s="962"/>
      <c r="G36" s="962"/>
      <c r="H36" s="962"/>
      <c r="I36" s="962"/>
      <c r="J36" s="962"/>
      <c r="K36" s="962"/>
      <c r="L36" s="962"/>
      <c r="M36" s="962"/>
      <c r="N36" s="961"/>
    </row>
    <row r="39" spans="1:15" ht="15" x14ac:dyDescent="0.25">
      <c r="A39" s="352" t="s">
        <v>0</v>
      </c>
      <c r="B39" s="352"/>
      <c r="C39" s="539"/>
      <c r="D39" s="352"/>
      <c r="E39" s="352"/>
      <c r="F39" s="352"/>
      <c r="G39" s="352"/>
      <c r="H39" s="352"/>
      <c r="I39" s="352"/>
      <c r="J39" s="352"/>
      <c r="K39" s="352"/>
      <c r="L39" s="352"/>
      <c r="M39" s="352"/>
      <c r="N39" s="352"/>
      <c r="O39"/>
    </row>
    <row r="40" spans="1:15" x14ac:dyDescent="0.2">
      <c r="A40" s="1494" t="s">
        <v>4</v>
      </c>
      <c r="B40" s="1494"/>
      <c r="C40" s="1494"/>
      <c r="D40" s="1494"/>
      <c r="E40" s="1494"/>
      <c r="F40" s="1494"/>
      <c r="G40" s="1494"/>
      <c r="H40" s="1494"/>
      <c r="I40" s="1494"/>
      <c r="J40" s="1494"/>
      <c r="K40" s="1494"/>
      <c r="L40" s="1494"/>
      <c r="M40" s="1494"/>
      <c r="N40" s="1494"/>
      <c r="O40" s="1494"/>
    </row>
    <row r="41" spans="1:15" x14ac:dyDescent="0.2">
      <c r="A41" s="1469" t="s">
        <v>5</v>
      </c>
      <c r="B41" s="1469"/>
      <c r="C41" s="1469"/>
      <c r="D41" s="1469"/>
      <c r="E41" s="1469"/>
      <c r="F41" s="1469"/>
      <c r="G41" s="1469"/>
      <c r="H41" s="1469"/>
      <c r="I41" s="1469"/>
      <c r="J41" s="1469"/>
      <c r="K41" s="1469"/>
      <c r="L41" s="1469"/>
      <c r="M41" s="1469"/>
      <c r="N41" s="1469"/>
      <c r="O41" s="1469"/>
    </row>
    <row r="42" spans="1:15" ht="15" x14ac:dyDescent="0.25">
      <c r="A42" s="352"/>
      <c r="B42" s="352"/>
      <c r="C42" s="541"/>
      <c r="D42" s="542"/>
      <c r="E42" s="543"/>
      <c r="F42" s="544"/>
      <c r="G42" s="352"/>
      <c r="H42" s="352"/>
      <c r="I42" s="352"/>
      <c r="J42" s="352"/>
      <c r="K42" s="352"/>
      <c r="L42" s="352"/>
      <c r="M42" s="352"/>
      <c r="N42" s="352"/>
      <c r="O42"/>
    </row>
    <row r="43" spans="1:15" ht="15" x14ac:dyDescent="0.25">
      <c r="A43" s="545" t="s">
        <v>6</v>
      </c>
      <c r="B43" s="545"/>
      <c r="C43" s="541"/>
      <c r="D43" s="542"/>
      <c r="E43" s="543"/>
      <c r="F43" s="352"/>
      <c r="G43" s="352"/>
      <c r="H43" s="352"/>
      <c r="I43" s="352"/>
      <c r="J43" s="352"/>
      <c r="K43" s="352"/>
      <c r="L43" s="352"/>
      <c r="M43" s="352"/>
      <c r="N43" s="352"/>
      <c r="O43"/>
    </row>
    <row r="44" spans="1:15" ht="15" x14ac:dyDescent="0.25">
      <c r="A44" s="546" t="s">
        <v>1229</v>
      </c>
      <c r="B44" s="547"/>
      <c r="C44" s="548"/>
      <c r="D44" s="549"/>
      <c r="E44" s="550"/>
      <c r="F44" s="551" t="s">
        <v>8</v>
      </c>
      <c r="G44" s="552"/>
      <c r="H44" s="552"/>
      <c r="I44" s="552"/>
      <c r="J44" s="553"/>
      <c r="K44" s="554" t="s">
        <v>273</v>
      </c>
      <c r="L44" s="554"/>
      <c r="M44" s="554"/>
      <c r="N44" s="555"/>
      <c r="O44"/>
    </row>
    <row r="45" spans="1:15" ht="15" x14ac:dyDescent="0.25">
      <c r="A45" s="556" t="s">
        <v>1230</v>
      </c>
      <c r="B45" s="545"/>
      <c r="C45" s="356"/>
      <c r="D45" s="357"/>
      <c r="E45" s="358"/>
      <c r="F45" s="354" t="s">
        <v>11</v>
      </c>
      <c r="G45" s="354" t="s">
        <v>12</v>
      </c>
      <c r="H45" s="557"/>
      <c r="I45" s="551" t="s">
        <v>13</v>
      </c>
      <c r="J45" s="553"/>
      <c r="K45" s="355" t="s">
        <v>14</v>
      </c>
      <c r="L45" s="355"/>
      <c r="M45" s="355"/>
      <c r="N45" s="557"/>
      <c r="O45"/>
    </row>
    <row r="46" spans="1:15" ht="15" x14ac:dyDescent="0.25">
      <c r="A46" s="558"/>
      <c r="B46" s="546"/>
      <c r="C46" s="559"/>
      <c r="D46" s="560"/>
      <c r="E46" s="561"/>
      <c r="F46" s="546"/>
      <c r="G46" s="1470" t="s">
        <v>15</v>
      </c>
      <c r="H46" s="1471"/>
      <c r="I46" s="1471"/>
      <c r="J46" s="1471"/>
      <c r="K46" s="1471"/>
      <c r="L46" s="1471"/>
      <c r="M46" s="1471"/>
      <c r="N46" s="1472"/>
      <c r="O46"/>
    </row>
    <row r="47" spans="1:15" ht="15" x14ac:dyDescent="0.25">
      <c r="A47" s="562" t="s">
        <v>16</v>
      </c>
      <c r="B47" s="812" t="s">
        <v>17</v>
      </c>
      <c r="C47" s="564" t="s">
        <v>18</v>
      </c>
      <c r="D47" s="1473" t="s">
        <v>19</v>
      </c>
      <c r="E47" s="1474"/>
      <c r="F47" s="812" t="s">
        <v>20</v>
      </c>
      <c r="G47" s="1470" t="s">
        <v>21</v>
      </c>
      <c r="H47" s="1472"/>
      <c r="I47" s="1470" t="s">
        <v>22</v>
      </c>
      <c r="J47" s="1472"/>
      <c r="K47" s="1470" t="s">
        <v>23</v>
      </c>
      <c r="L47" s="1472"/>
      <c r="M47" s="1470" t="s">
        <v>24</v>
      </c>
      <c r="N47" s="1472"/>
      <c r="O47"/>
    </row>
    <row r="48" spans="1:15" ht="15" x14ac:dyDescent="0.25">
      <c r="A48" s="565"/>
      <c r="B48" s="354"/>
      <c r="C48" s="566"/>
      <c r="D48" s="567"/>
      <c r="E48" s="568"/>
      <c r="F48" s="354"/>
      <c r="G48" s="569" t="s">
        <v>25</v>
      </c>
      <c r="H48" s="345" t="s">
        <v>26</v>
      </c>
      <c r="I48" s="345" t="s">
        <v>25</v>
      </c>
      <c r="J48" s="345" t="s">
        <v>27</v>
      </c>
      <c r="K48" s="569" t="s">
        <v>25</v>
      </c>
      <c r="L48" s="570" t="s">
        <v>27</v>
      </c>
      <c r="M48" s="569" t="s">
        <v>25</v>
      </c>
      <c r="N48" s="569" t="s">
        <v>26</v>
      </c>
      <c r="O48"/>
    </row>
    <row r="49" spans="1:15" x14ac:dyDescent="0.2">
      <c r="A49" s="345">
        <v>1</v>
      </c>
      <c r="B49" s="366" t="s">
        <v>1231</v>
      </c>
      <c r="C49" s="977"/>
      <c r="D49" s="342"/>
      <c r="E49" s="345"/>
      <c r="F49" s="979"/>
      <c r="G49" s="345"/>
      <c r="H49" s="981"/>
      <c r="I49" s="345"/>
      <c r="J49" s="981"/>
      <c r="K49" s="345"/>
      <c r="L49" s="981"/>
      <c r="M49" s="345"/>
      <c r="N49" s="981"/>
      <c r="O49" s="285"/>
    </row>
    <row r="50" spans="1:15" x14ac:dyDescent="0.2">
      <c r="A50" s="345"/>
      <c r="B50" s="366" t="s">
        <v>1232</v>
      </c>
      <c r="C50" s="985">
        <v>1200</v>
      </c>
      <c r="D50" s="342">
        <v>4</v>
      </c>
      <c r="E50" s="345" t="s">
        <v>1233</v>
      </c>
      <c r="F50" s="979">
        <v>4800</v>
      </c>
      <c r="G50" s="345"/>
      <c r="H50" s="981"/>
      <c r="I50" s="345">
        <v>2</v>
      </c>
      <c r="J50" s="981">
        <v>2400</v>
      </c>
      <c r="K50" s="345">
        <v>2</v>
      </c>
      <c r="L50" s="981">
        <v>2400</v>
      </c>
      <c r="M50" s="345"/>
      <c r="N50" s="981"/>
      <c r="O50" s="285"/>
    </row>
    <row r="51" spans="1:15" x14ac:dyDescent="0.2">
      <c r="A51" s="345"/>
      <c r="B51" s="366" t="s">
        <v>1234</v>
      </c>
      <c r="C51" s="985">
        <v>1000</v>
      </c>
      <c r="D51" s="342">
        <v>4</v>
      </c>
      <c r="E51" s="345" t="s">
        <v>1233</v>
      </c>
      <c r="F51" s="979">
        <v>4000</v>
      </c>
      <c r="G51" s="345"/>
      <c r="H51" s="981"/>
      <c r="I51" s="345">
        <v>2</v>
      </c>
      <c r="J51" s="981">
        <v>2000</v>
      </c>
      <c r="K51" s="345">
        <v>2</v>
      </c>
      <c r="L51" s="981">
        <v>2000</v>
      </c>
      <c r="M51" s="345"/>
      <c r="N51" s="981"/>
      <c r="O51" s="285"/>
    </row>
    <row r="52" spans="1:15" x14ac:dyDescent="0.2">
      <c r="A52" s="345"/>
      <c r="B52" s="366" t="s">
        <v>1235</v>
      </c>
      <c r="C52" s="977">
        <v>2500</v>
      </c>
      <c r="D52" s="342">
        <v>2</v>
      </c>
      <c r="E52" s="345" t="s">
        <v>1236</v>
      </c>
      <c r="F52" s="979">
        <v>5000</v>
      </c>
      <c r="G52" s="345"/>
      <c r="H52" s="981"/>
      <c r="I52" s="345">
        <v>1</v>
      </c>
      <c r="J52" s="981">
        <v>2500</v>
      </c>
      <c r="K52" s="345">
        <v>1</v>
      </c>
      <c r="L52" s="981">
        <v>2500</v>
      </c>
      <c r="M52" s="345"/>
      <c r="N52" s="981"/>
      <c r="O52" s="285"/>
    </row>
    <row r="53" spans="1:15" x14ac:dyDescent="0.2">
      <c r="A53" s="345">
        <v>2</v>
      </c>
      <c r="B53" s="366" t="s">
        <v>1237</v>
      </c>
      <c r="C53" s="977"/>
      <c r="D53" s="342"/>
      <c r="E53" s="345"/>
      <c r="F53" s="979"/>
      <c r="G53" s="345"/>
      <c r="H53" s="981"/>
      <c r="I53" s="345"/>
      <c r="J53" s="981"/>
      <c r="K53" s="345"/>
      <c r="L53" s="981"/>
      <c r="M53" s="345"/>
      <c r="N53" s="981"/>
      <c r="O53" s="285"/>
    </row>
    <row r="54" spans="1:15" x14ac:dyDescent="0.2">
      <c r="A54" s="345"/>
      <c r="B54" s="366" t="s">
        <v>1232</v>
      </c>
      <c r="C54" s="985">
        <v>1200</v>
      </c>
      <c r="D54" s="342">
        <v>4</v>
      </c>
      <c r="E54" s="345" t="s">
        <v>1233</v>
      </c>
      <c r="F54" s="979">
        <v>4800</v>
      </c>
      <c r="G54" s="345"/>
      <c r="H54" s="981"/>
      <c r="I54" s="345">
        <v>2</v>
      </c>
      <c r="J54" s="981">
        <v>2400</v>
      </c>
      <c r="K54" s="345">
        <v>2</v>
      </c>
      <c r="L54" s="981">
        <v>2400</v>
      </c>
      <c r="M54" s="345"/>
      <c r="N54" s="981"/>
      <c r="O54" s="285"/>
    </row>
    <row r="55" spans="1:15" x14ac:dyDescent="0.2">
      <c r="A55" s="345"/>
      <c r="B55" s="366" t="s">
        <v>1234</v>
      </c>
      <c r="C55" s="985">
        <v>1000</v>
      </c>
      <c r="D55" s="342">
        <v>4</v>
      </c>
      <c r="E55" s="345" t="s">
        <v>1233</v>
      </c>
      <c r="F55" s="979">
        <v>4000</v>
      </c>
      <c r="G55" s="345"/>
      <c r="H55" s="981"/>
      <c r="I55" s="345">
        <v>2</v>
      </c>
      <c r="J55" s="981">
        <v>2000</v>
      </c>
      <c r="K55" s="345">
        <v>2</v>
      </c>
      <c r="L55" s="981">
        <v>2000</v>
      </c>
      <c r="M55" s="345"/>
      <c r="N55" s="981"/>
      <c r="O55" s="285"/>
    </row>
    <row r="56" spans="1:15" x14ac:dyDescent="0.2">
      <c r="A56" s="345"/>
      <c r="B56" s="366" t="s">
        <v>1238</v>
      </c>
      <c r="C56" s="985">
        <v>1000</v>
      </c>
      <c r="D56" s="342">
        <v>2</v>
      </c>
      <c r="E56" s="345" t="s">
        <v>1236</v>
      </c>
      <c r="F56" s="979">
        <v>2000</v>
      </c>
      <c r="G56" s="345"/>
      <c r="H56" s="981"/>
      <c r="I56" s="345">
        <v>1</v>
      </c>
      <c r="J56" s="981">
        <v>1000</v>
      </c>
      <c r="K56" s="345">
        <v>1</v>
      </c>
      <c r="L56" s="981">
        <v>1000</v>
      </c>
      <c r="M56" s="345"/>
      <c r="N56" s="981"/>
      <c r="O56" s="285"/>
    </row>
    <row r="57" spans="1:15" x14ac:dyDescent="0.2">
      <c r="A57" s="345"/>
      <c r="B57" s="366" t="s">
        <v>1239</v>
      </c>
      <c r="C57" s="985">
        <v>1000</v>
      </c>
      <c r="D57" s="342">
        <v>2</v>
      </c>
      <c r="E57" s="345" t="s">
        <v>1236</v>
      </c>
      <c r="F57" s="979">
        <v>2000</v>
      </c>
      <c r="G57" s="345"/>
      <c r="H57" s="981"/>
      <c r="I57" s="345">
        <v>1</v>
      </c>
      <c r="J57" s="981">
        <v>1000</v>
      </c>
      <c r="K57" s="345">
        <v>1</v>
      </c>
      <c r="L57" s="981">
        <v>1000</v>
      </c>
      <c r="M57" s="345"/>
      <c r="N57" s="981"/>
      <c r="O57" s="285"/>
    </row>
    <row r="58" spans="1:15" x14ac:dyDescent="0.2">
      <c r="A58" s="345"/>
      <c r="B58" s="366" t="s">
        <v>1240</v>
      </c>
      <c r="C58" s="985">
        <v>1000</v>
      </c>
      <c r="D58" s="342">
        <v>2</v>
      </c>
      <c r="E58" s="345" t="s">
        <v>1236</v>
      </c>
      <c r="F58" s="979">
        <v>2000</v>
      </c>
      <c r="G58" s="345"/>
      <c r="H58" s="981"/>
      <c r="I58" s="345">
        <v>1</v>
      </c>
      <c r="J58" s="981">
        <v>1000</v>
      </c>
      <c r="K58" s="345">
        <v>1</v>
      </c>
      <c r="L58" s="981">
        <v>1000</v>
      </c>
      <c r="M58" s="345"/>
      <c r="N58" s="981"/>
      <c r="O58" s="285"/>
    </row>
    <row r="59" spans="1:15" x14ac:dyDescent="0.2">
      <c r="A59" s="345"/>
      <c r="B59" s="366" t="s">
        <v>1241</v>
      </c>
      <c r="C59" s="977">
        <v>500</v>
      </c>
      <c r="D59" s="342">
        <v>2</v>
      </c>
      <c r="E59" s="345" t="s">
        <v>1236</v>
      </c>
      <c r="F59" s="979">
        <v>1000</v>
      </c>
      <c r="G59" s="345"/>
      <c r="H59" s="981"/>
      <c r="I59" s="345">
        <v>1</v>
      </c>
      <c r="J59" s="981">
        <v>500</v>
      </c>
      <c r="K59" s="345">
        <v>1</v>
      </c>
      <c r="L59" s="981">
        <v>500</v>
      </c>
      <c r="M59" s="345"/>
      <c r="N59" s="981"/>
      <c r="O59" s="285"/>
    </row>
    <row r="60" spans="1:15" x14ac:dyDescent="0.2">
      <c r="A60" s="345"/>
      <c r="B60" s="366" t="s">
        <v>1242</v>
      </c>
      <c r="C60" s="977">
        <v>500</v>
      </c>
      <c r="D60" s="342">
        <v>2</v>
      </c>
      <c r="E60" s="345" t="s">
        <v>1236</v>
      </c>
      <c r="F60" s="979">
        <v>1000</v>
      </c>
      <c r="G60" s="345"/>
      <c r="H60" s="981"/>
      <c r="I60" s="345">
        <v>1</v>
      </c>
      <c r="J60" s="981">
        <v>500</v>
      </c>
      <c r="K60" s="345">
        <v>1</v>
      </c>
      <c r="L60" s="981">
        <v>500</v>
      </c>
      <c r="M60" s="345"/>
      <c r="N60" s="981"/>
      <c r="O60" s="285"/>
    </row>
    <row r="61" spans="1:15" x14ac:dyDescent="0.2">
      <c r="A61" s="345">
        <v>3</v>
      </c>
      <c r="B61" s="366" t="s">
        <v>1243</v>
      </c>
      <c r="C61" s="977"/>
      <c r="D61" s="342"/>
      <c r="E61" s="345"/>
      <c r="F61" s="979"/>
      <c r="G61" s="345"/>
      <c r="H61" s="981"/>
      <c r="I61" s="345"/>
      <c r="J61" s="981"/>
      <c r="K61" s="345"/>
      <c r="L61" s="981"/>
      <c r="M61" s="345"/>
      <c r="N61" s="981"/>
      <c r="O61" s="285"/>
    </row>
    <row r="62" spans="1:15" x14ac:dyDescent="0.2">
      <c r="A62" s="345"/>
      <c r="B62" s="366" t="s">
        <v>1244</v>
      </c>
      <c r="C62" s="977">
        <v>1200</v>
      </c>
      <c r="D62" s="342">
        <v>1</v>
      </c>
      <c r="E62" s="345" t="s">
        <v>1245</v>
      </c>
      <c r="F62" s="979">
        <v>1200</v>
      </c>
      <c r="G62" s="345">
        <v>1</v>
      </c>
      <c r="H62" s="981">
        <v>1200</v>
      </c>
      <c r="I62" s="345"/>
      <c r="J62" s="981"/>
      <c r="K62" s="345"/>
      <c r="L62" s="981"/>
      <c r="M62" s="345"/>
      <c r="N62" s="981"/>
      <c r="O62" s="285"/>
    </row>
    <row r="63" spans="1:15" x14ac:dyDescent="0.2">
      <c r="A63" s="345">
        <v>4</v>
      </c>
      <c r="B63" s="366" t="s">
        <v>1246</v>
      </c>
      <c r="C63" s="977">
        <v>500</v>
      </c>
      <c r="D63" s="342">
        <v>12</v>
      </c>
      <c r="E63" s="345" t="s">
        <v>1247</v>
      </c>
      <c r="F63" s="979">
        <v>6000</v>
      </c>
      <c r="G63" s="345">
        <v>3</v>
      </c>
      <c r="H63" s="981">
        <v>1500</v>
      </c>
      <c r="I63" s="345">
        <v>3</v>
      </c>
      <c r="J63" s="981">
        <v>1500</v>
      </c>
      <c r="K63" s="345">
        <v>3</v>
      </c>
      <c r="L63" s="981">
        <v>1500</v>
      </c>
      <c r="M63" s="345">
        <v>3</v>
      </c>
      <c r="N63" s="981">
        <v>1500</v>
      </c>
      <c r="O63" s="285"/>
    </row>
    <row r="64" spans="1:15" x14ac:dyDescent="0.2">
      <c r="A64" s="345"/>
      <c r="B64" s="366" t="s">
        <v>1248</v>
      </c>
      <c r="C64" s="977">
        <v>50</v>
      </c>
      <c r="D64" s="342">
        <v>134</v>
      </c>
      <c r="E64" s="345" t="s">
        <v>336</v>
      </c>
      <c r="F64" s="979">
        <v>6700</v>
      </c>
      <c r="G64" s="345">
        <v>33</v>
      </c>
      <c r="H64" s="981">
        <v>1650</v>
      </c>
      <c r="I64" s="345">
        <v>33</v>
      </c>
      <c r="J64" s="981">
        <v>1650</v>
      </c>
      <c r="K64" s="345">
        <v>34</v>
      </c>
      <c r="L64" s="981">
        <v>1700</v>
      </c>
      <c r="M64" s="345">
        <v>34</v>
      </c>
      <c r="N64" s="981">
        <v>1700</v>
      </c>
      <c r="O64" s="285"/>
    </row>
    <row r="65" spans="1:15" x14ac:dyDescent="0.2">
      <c r="A65" s="345"/>
      <c r="B65" s="366" t="s">
        <v>406</v>
      </c>
      <c r="C65" s="977">
        <v>55</v>
      </c>
      <c r="D65" s="342">
        <v>100</v>
      </c>
      <c r="E65" s="345" t="s">
        <v>336</v>
      </c>
      <c r="F65" s="979">
        <v>5500</v>
      </c>
      <c r="G65" s="345">
        <v>25</v>
      </c>
      <c r="H65" s="981">
        <v>1375</v>
      </c>
      <c r="I65" s="345">
        <v>25</v>
      </c>
      <c r="J65" s="981">
        <v>1375</v>
      </c>
      <c r="K65" s="345">
        <v>25</v>
      </c>
      <c r="L65" s="981">
        <v>1375</v>
      </c>
      <c r="M65" s="345">
        <v>25</v>
      </c>
      <c r="N65" s="981">
        <v>1375</v>
      </c>
      <c r="O65" s="285"/>
    </row>
    <row r="66" spans="1:15" x14ac:dyDescent="0.2">
      <c r="A66" s="345"/>
      <c r="B66" s="366"/>
      <c r="C66" s="985"/>
      <c r="D66" s="935"/>
      <c r="E66" s="936"/>
      <c r="F66" s="979"/>
      <c r="G66" s="345"/>
      <c r="H66" s="981"/>
      <c r="I66" s="345"/>
      <c r="J66" s="981"/>
      <c r="K66" s="345"/>
      <c r="L66" s="981"/>
      <c r="M66" s="345"/>
      <c r="N66" s="981"/>
      <c r="O66" s="285"/>
    </row>
    <row r="67" spans="1:15" x14ac:dyDescent="0.2">
      <c r="A67" s="345" t="s">
        <v>66</v>
      </c>
      <c r="B67" s="366"/>
      <c r="C67" s="985"/>
      <c r="D67" s="935"/>
      <c r="E67" s="936"/>
      <c r="F67" s="979">
        <f>SUM(F49:F66)</f>
        <v>50000</v>
      </c>
      <c r="G67" s="345"/>
      <c r="H67" s="981">
        <f>SUM(H49:H66)</f>
        <v>5725</v>
      </c>
      <c r="I67" s="345"/>
      <c r="J67" s="981">
        <f>SUM(J50:J66)</f>
        <v>19825</v>
      </c>
      <c r="K67" s="345"/>
      <c r="L67" s="981">
        <f>SUM(L50:L66)</f>
        <v>19875</v>
      </c>
      <c r="M67" s="345"/>
      <c r="N67" s="981">
        <f>SUM(N63:N66)</f>
        <v>4575</v>
      </c>
      <c r="O67" s="999"/>
    </row>
    <row r="68" spans="1:15" ht="15" x14ac:dyDescent="0.25">
      <c r="A68" s="546"/>
      <c r="B68" s="554"/>
      <c r="C68" s="938"/>
      <c r="D68" s="939"/>
      <c r="E68" s="940"/>
      <c r="F68" s="348"/>
      <c r="G68" s="348"/>
      <c r="H68" s="554"/>
      <c r="I68" s="554"/>
      <c r="J68" s="554"/>
      <c r="K68" s="554"/>
      <c r="L68" s="554"/>
      <c r="M68" s="554"/>
      <c r="N68" s="555"/>
      <c r="O68"/>
    </row>
    <row r="69" spans="1:15" ht="15" x14ac:dyDescent="0.25">
      <c r="A69" s="347"/>
      <c r="B69" s="348" t="s">
        <v>67</v>
      </c>
      <c r="C69" s="349"/>
      <c r="D69" s="350"/>
      <c r="E69" s="351"/>
      <c r="F69" s="348"/>
      <c r="G69" s="348"/>
      <c r="H69" s="348"/>
      <c r="I69" s="348"/>
      <c r="J69" s="348"/>
      <c r="K69" s="348"/>
      <c r="L69" s="348"/>
      <c r="M69" s="348"/>
      <c r="N69" s="353"/>
      <c r="O69"/>
    </row>
    <row r="70" spans="1:15" ht="15" x14ac:dyDescent="0.25">
      <c r="A70" s="347"/>
      <c r="B70" s="348"/>
      <c r="C70" s="349"/>
      <c r="D70" s="350"/>
      <c r="E70" s="351"/>
      <c r="F70" s="348"/>
      <c r="G70" s="348"/>
      <c r="H70" s="348" t="s">
        <v>68</v>
      </c>
      <c r="I70" s="348"/>
      <c r="J70" s="1652" t="s">
        <v>1228</v>
      </c>
      <c r="K70" s="1652"/>
      <c r="L70" s="1652"/>
      <c r="M70" s="348"/>
      <c r="N70" s="353"/>
      <c r="O70"/>
    </row>
    <row r="71" spans="1:15" ht="15" x14ac:dyDescent="0.25">
      <c r="A71" s="347"/>
      <c r="B71" s="348"/>
      <c r="C71" s="349"/>
      <c r="D71" s="350"/>
      <c r="E71" s="351"/>
      <c r="F71" s="348"/>
      <c r="G71" s="348"/>
      <c r="H71" s="348"/>
      <c r="I71" s="348"/>
      <c r="J71" s="1493" t="s">
        <v>70</v>
      </c>
      <c r="K71" s="1493"/>
      <c r="L71" s="1493"/>
      <c r="M71" s="348"/>
      <c r="N71" s="353"/>
      <c r="O71"/>
    </row>
    <row r="72" spans="1:15" ht="15" x14ac:dyDescent="0.25">
      <c r="A72" s="354"/>
      <c r="B72" s="355"/>
      <c r="C72" s="356"/>
      <c r="D72" s="357"/>
      <c r="E72" s="358"/>
      <c r="F72" s="355"/>
      <c r="G72" s="355"/>
      <c r="H72" s="355"/>
      <c r="I72" s="355"/>
      <c r="J72" s="355"/>
      <c r="K72" s="355"/>
      <c r="L72" s="355"/>
      <c r="M72" s="355"/>
      <c r="N72" s="557"/>
      <c r="O72"/>
    </row>
    <row r="75" spans="1:15" ht="13.5" thickBot="1" x14ac:dyDescent="0.25"/>
    <row r="76" spans="1:15" ht="15" x14ac:dyDescent="0.25">
      <c r="A76" s="352" t="s">
        <v>0</v>
      </c>
      <c r="B76" s="352"/>
      <c r="C76" s="539"/>
      <c r="D76" s="352"/>
      <c r="E76" s="352"/>
      <c r="F76" s="352"/>
      <c r="G76" s="352"/>
      <c r="H76" s="352"/>
      <c r="I76" s="352"/>
      <c r="J76" s="352"/>
      <c r="K76" s="1000" t="s">
        <v>1</v>
      </c>
      <c r="L76" s="1001"/>
      <c r="M76" s="1001"/>
      <c r="N76" s="1002"/>
      <c r="O76"/>
    </row>
    <row r="77" spans="1:15" ht="15" x14ac:dyDescent="0.25">
      <c r="A77" s="352"/>
      <c r="B77" s="352"/>
      <c r="C77" s="539"/>
      <c r="D77" s="352"/>
      <c r="E77" s="352"/>
      <c r="F77" s="352"/>
      <c r="G77" s="352"/>
      <c r="H77" s="352"/>
      <c r="I77" s="352"/>
      <c r="J77" s="352"/>
      <c r="K77" s="1003" t="s">
        <v>2</v>
      </c>
      <c r="L77" s="927"/>
      <c r="M77" s="927"/>
      <c r="N77" s="1004"/>
      <c r="O77"/>
    </row>
    <row r="78" spans="1:15" ht="15.75" thickBot="1" x14ac:dyDescent="0.3">
      <c r="A78" s="352"/>
      <c r="B78" s="352"/>
      <c r="C78" s="539"/>
      <c r="D78" s="352"/>
      <c r="E78" s="352"/>
      <c r="F78" s="352"/>
      <c r="G78" s="352"/>
      <c r="H78" s="352"/>
      <c r="I78" s="352"/>
      <c r="J78" s="352"/>
      <c r="K78" s="1005" t="s">
        <v>3</v>
      </c>
      <c r="L78" s="1006"/>
      <c r="M78" s="1006"/>
      <c r="N78" s="1007"/>
      <c r="O78"/>
    </row>
    <row r="79" spans="1:15" x14ac:dyDescent="0.2">
      <c r="A79" s="1494" t="s">
        <v>4</v>
      </c>
      <c r="B79" s="1494"/>
      <c r="C79" s="1494"/>
      <c r="D79" s="1494"/>
      <c r="E79" s="1494"/>
      <c r="F79" s="1494"/>
      <c r="G79" s="1494"/>
      <c r="H79" s="1494"/>
      <c r="I79" s="1494"/>
      <c r="J79" s="1494"/>
      <c r="K79" s="1494"/>
      <c r="L79" s="1494"/>
      <c r="M79" s="1494"/>
      <c r="N79" s="1494"/>
      <c r="O79" s="1494"/>
    </row>
    <row r="80" spans="1:15" x14ac:dyDescent="0.2">
      <c r="A80" s="1469" t="s">
        <v>5</v>
      </c>
      <c r="B80" s="1469"/>
      <c r="C80" s="1469"/>
      <c r="D80" s="1469"/>
      <c r="E80" s="1469"/>
      <c r="F80" s="1469"/>
      <c r="G80" s="1469"/>
      <c r="H80" s="1469"/>
      <c r="I80" s="1469"/>
      <c r="J80" s="1469"/>
      <c r="K80" s="1469"/>
      <c r="L80" s="1469"/>
      <c r="M80" s="1469"/>
      <c r="N80" s="1469"/>
      <c r="O80" s="1469"/>
    </row>
    <row r="81" spans="1:15" ht="15" x14ac:dyDescent="0.25">
      <c r="A81" s="352"/>
      <c r="B81" s="352"/>
      <c r="C81" s="541"/>
      <c r="D81" s="542"/>
      <c r="E81" s="543"/>
      <c r="F81" s="544"/>
      <c r="G81" s="352"/>
      <c r="H81" s="352"/>
      <c r="I81" s="352"/>
      <c r="J81" s="352"/>
      <c r="K81" s="352"/>
      <c r="L81" s="352"/>
      <c r="M81" s="352"/>
      <c r="N81" s="352"/>
      <c r="O81"/>
    </row>
    <row r="82" spans="1:15" ht="15" x14ac:dyDescent="0.25">
      <c r="A82" s="545" t="s">
        <v>6</v>
      </c>
      <c r="B82" s="545"/>
      <c r="C82" s="541"/>
      <c r="D82" s="542"/>
      <c r="E82" s="543"/>
      <c r="F82" s="352"/>
      <c r="G82" s="352"/>
      <c r="H82" s="352"/>
      <c r="I82" s="352"/>
      <c r="J82" s="352"/>
      <c r="K82" s="352"/>
      <c r="L82" s="352"/>
      <c r="M82" s="352"/>
      <c r="N82" s="352"/>
      <c r="O82"/>
    </row>
    <row r="83" spans="1:15" ht="15" x14ac:dyDescent="0.25">
      <c r="A83" s="546" t="s">
        <v>7</v>
      </c>
      <c r="B83" s="547"/>
      <c r="C83" s="548"/>
      <c r="D83" s="549"/>
      <c r="E83" s="550"/>
      <c r="F83" s="551" t="s">
        <v>8</v>
      </c>
      <c r="G83" s="552"/>
      <c r="H83" s="552"/>
      <c r="I83" s="552"/>
      <c r="J83" s="553"/>
      <c r="K83" s="554" t="s">
        <v>273</v>
      </c>
      <c r="L83" s="554"/>
      <c r="M83" s="554"/>
      <c r="N83" s="555"/>
      <c r="O83"/>
    </row>
    <row r="84" spans="1:15" ht="15" x14ac:dyDescent="0.25">
      <c r="A84" s="556" t="s">
        <v>1249</v>
      </c>
      <c r="B84" s="545"/>
      <c r="C84" s="356"/>
      <c r="D84" s="357"/>
      <c r="E84" s="358"/>
      <c r="F84" s="354" t="s">
        <v>11</v>
      </c>
      <c r="G84" s="354" t="s">
        <v>12</v>
      </c>
      <c r="H84" s="557"/>
      <c r="I84" s="551" t="s">
        <v>13</v>
      </c>
      <c r="J84" s="553"/>
      <c r="K84" s="355" t="s">
        <v>14</v>
      </c>
      <c r="L84" s="355"/>
      <c r="M84" s="355"/>
      <c r="N84" s="557"/>
      <c r="O84"/>
    </row>
    <row r="85" spans="1:15" ht="15" x14ac:dyDescent="0.25">
      <c r="A85" s="558"/>
      <c r="B85" s="546"/>
      <c r="C85" s="559"/>
      <c r="D85" s="560"/>
      <c r="E85" s="561"/>
      <c r="F85" s="546"/>
      <c r="G85" s="1470" t="s">
        <v>15</v>
      </c>
      <c r="H85" s="1471"/>
      <c r="I85" s="1471"/>
      <c r="J85" s="1471"/>
      <c r="K85" s="1471"/>
      <c r="L85" s="1471"/>
      <c r="M85" s="1471"/>
      <c r="N85" s="1472"/>
      <c r="O85"/>
    </row>
    <row r="86" spans="1:15" ht="15" x14ac:dyDescent="0.25">
      <c r="A86" s="562" t="s">
        <v>16</v>
      </c>
      <c r="B86" s="812" t="s">
        <v>17</v>
      </c>
      <c r="C86" s="564" t="s">
        <v>18</v>
      </c>
      <c r="D86" s="1473" t="s">
        <v>19</v>
      </c>
      <c r="E86" s="1474"/>
      <c r="F86" s="812" t="s">
        <v>20</v>
      </c>
      <c r="G86" s="1470" t="s">
        <v>21</v>
      </c>
      <c r="H86" s="1472"/>
      <c r="I86" s="1470" t="s">
        <v>22</v>
      </c>
      <c r="J86" s="1472"/>
      <c r="K86" s="1470" t="s">
        <v>23</v>
      </c>
      <c r="L86" s="1472"/>
      <c r="M86" s="1470" t="s">
        <v>24</v>
      </c>
      <c r="N86" s="1472"/>
      <c r="O86"/>
    </row>
    <row r="87" spans="1:15" ht="15" x14ac:dyDescent="0.25">
      <c r="A87" s="565"/>
      <c r="B87" s="354"/>
      <c r="C87" s="566"/>
      <c r="D87" s="567"/>
      <c r="E87" s="568"/>
      <c r="F87" s="354"/>
      <c r="G87" s="569" t="s">
        <v>25</v>
      </c>
      <c r="H87" s="345" t="s">
        <v>26</v>
      </c>
      <c r="I87" s="345" t="s">
        <v>25</v>
      </c>
      <c r="J87" s="345" t="s">
        <v>27</v>
      </c>
      <c r="K87" s="569" t="s">
        <v>25</v>
      </c>
      <c r="L87" s="570" t="s">
        <v>27</v>
      </c>
      <c r="M87" s="569" t="s">
        <v>25</v>
      </c>
      <c r="N87" s="569" t="s">
        <v>26</v>
      </c>
      <c r="O87"/>
    </row>
    <row r="88" spans="1:15" x14ac:dyDescent="0.2">
      <c r="A88" s="345">
        <v>1</v>
      </c>
      <c r="B88" s="366" t="s">
        <v>1250</v>
      </c>
      <c r="C88" s="977"/>
      <c r="D88" s="935"/>
      <c r="E88" s="369"/>
      <c r="F88" s="1008"/>
      <c r="G88" s="345"/>
      <c r="H88" s="981"/>
      <c r="I88" s="345"/>
      <c r="J88" s="981"/>
      <c r="K88" s="345"/>
      <c r="L88" s="981"/>
      <c r="M88" s="345"/>
      <c r="N88" s="981"/>
      <c r="O88" s="285"/>
    </row>
    <row r="89" spans="1:15" x14ac:dyDescent="0.2">
      <c r="A89" s="345"/>
      <c r="B89" s="366" t="s">
        <v>1251</v>
      </c>
      <c r="C89" s="977">
        <v>1770</v>
      </c>
      <c r="D89" s="935">
        <v>4</v>
      </c>
      <c r="E89" s="369" t="s">
        <v>178</v>
      </c>
      <c r="F89" s="1008">
        <v>7080</v>
      </c>
      <c r="G89" s="345">
        <v>4</v>
      </c>
      <c r="H89" s="981">
        <v>7080</v>
      </c>
      <c r="I89" s="345"/>
      <c r="J89" s="981"/>
      <c r="K89" s="345"/>
      <c r="L89" s="981"/>
      <c r="M89" s="345"/>
      <c r="N89" s="981"/>
      <c r="O89" s="285"/>
    </row>
    <row r="90" spans="1:15" x14ac:dyDescent="0.2">
      <c r="A90" s="345"/>
      <c r="B90" s="366" t="s">
        <v>1252</v>
      </c>
      <c r="C90" s="977">
        <v>1200</v>
      </c>
      <c r="D90" s="935">
        <v>8</v>
      </c>
      <c r="E90" s="369" t="s">
        <v>1233</v>
      </c>
      <c r="F90" s="1008">
        <v>9600</v>
      </c>
      <c r="G90" s="345">
        <v>8</v>
      </c>
      <c r="H90" s="981">
        <v>9600</v>
      </c>
      <c r="I90" s="345"/>
      <c r="J90" s="981"/>
      <c r="K90" s="345"/>
      <c r="L90" s="981"/>
      <c r="M90" s="345"/>
      <c r="N90" s="981"/>
      <c r="O90" s="285"/>
    </row>
    <row r="91" spans="1:15" x14ac:dyDescent="0.2">
      <c r="A91" s="345"/>
      <c r="B91" s="366" t="s">
        <v>1253</v>
      </c>
      <c r="C91" s="977">
        <v>1200</v>
      </c>
      <c r="D91" s="935">
        <v>4</v>
      </c>
      <c r="E91" s="369" t="s">
        <v>1233</v>
      </c>
      <c r="F91" s="1008">
        <v>4800</v>
      </c>
      <c r="G91" s="345">
        <v>4</v>
      </c>
      <c r="H91" s="981">
        <v>4800</v>
      </c>
      <c r="I91" s="345"/>
      <c r="J91" s="981"/>
      <c r="K91" s="345"/>
      <c r="L91" s="981"/>
      <c r="M91" s="345"/>
      <c r="N91" s="981"/>
      <c r="O91" s="285"/>
    </row>
    <row r="92" spans="1:15" x14ac:dyDescent="0.2">
      <c r="A92" s="345"/>
      <c r="B92" s="366" t="s">
        <v>1254</v>
      </c>
      <c r="C92" s="977">
        <v>55.55</v>
      </c>
      <c r="D92" s="935">
        <v>36</v>
      </c>
      <c r="E92" s="369" t="s">
        <v>336</v>
      </c>
      <c r="F92" s="1008">
        <v>1999</v>
      </c>
      <c r="G92" s="345">
        <v>36</v>
      </c>
      <c r="H92" s="981">
        <v>1999</v>
      </c>
      <c r="I92" s="345"/>
      <c r="J92" s="981"/>
      <c r="K92" s="345"/>
      <c r="L92" s="981"/>
      <c r="M92" s="345"/>
      <c r="N92" s="981"/>
      <c r="O92" s="285"/>
    </row>
    <row r="93" spans="1:15" x14ac:dyDescent="0.2">
      <c r="A93" s="345"/>
      <c r="B93" s="366" t="s">
        <v>1255</v>
      </c>
      <c r="C93" s="977">
        <v>1300</v>
      </c>
      <c r="D93" s="935">
        <v>2</v>
      </c>
      <c r="E93" s="369" t="s">
        <v>205</v>
      </c>
      <c r="F93" s="1008">
        <v>1300</v>
      </c>
      <c r="G93" s="345">
        <v>2</v>
      </c>
      <c r="H93" s="981">
        <v>1300</v>
      </c>
      <c r="I93" s="345"/>
      <c r="J93" s="981"/>
      <c r="K93" s="345"/>
      <c r="L93" s="981"/>
      <c r="M93" s="345"/>
      <c r="N93" s="981"/>
      <c r="O93" s="285"/>
    </row>
    <row r="94" spans="1:15" x14ac:dyDescent="0.2">
      <c r="A94" s="345"/>
      <c r="B94" s="366"/>
      <c r="C94" s="985"/>
      <c r="D94" s="935"/>
      <c r="E94" s="369"/>
      <c r="F94" s="1009"/>
      <c r="G94" s="345"/>
      <c r="H94" s="981"/>
      <c r="I94" s="345"/>
      <c r="J94" s="981"/>
      <c r="K94" s="345"/>
      <c r="L94" s="981"/>
      <c r="M94" s="345"/>
      <c r="N94" s="981"/>
      <c r="O94" s="285"/>
    </row>
    <row r="95" spans="1:15" x14ac:dyDescent="0.2">
      <c r="A95" s="345">
        <v>2</v>
      </c>
      <c r="B95" s="366" t="s">
        <v>1256</v>
      </c>
      <c r="C95" s="977"/>
      <c r="D95" s="935"/>
      <c r="E95" s="369"/>
      <c r="F95" s="1008"/>
      <c r="G95" s="345"/>
      <c r="H95" s="981"/>
      <c r="I95" s="345"/>
      <c r="J95" s="979"/>
      <c r="K95" s="345"/>
      <c r="L95" s="981"/>
      <c r="M95" s="345"/>
      <c r="N95" s="979"/>
      <c r="O95" s="285"/>
    </row>
    <row r="96" spans="1:15" ht="25.5" x14ac:dyDescent="0.2">
      <c r="A96" s="345"/>
      <c r="B96" s="1010" t="s">
        <v>1257</v>
      </c>
      <c r="C96" s="977">
        <v>250</v>
      </c>
      <c r="D96" s="935">
        <v>32</v>
      </c>
      <c r="E96" s="1011" t="s">
        <v>205</v>
      </c>
      <c r="F96" s="1011">
        <v>8000</v>
      </c>
      <c r="G96" s="345">
        <v>32</v>
      </c>
      <c r="H96" s="981">
        <v>8000</v>
      </c>
      <c r="I96" s="345"/>
      <c r="J96" s="981"/>
      <c r="K96" s="345"/>
      <c r="L96" s="981"/>
      <c r="M96" s="345"/>
      <c r="N96" s="981"/>
      <c r="O96" s="285"/>
    </row>
    <row r="97" spans="1:15" x14ac:dyDescent="0.2">
      <c r="A97" s="345"/>
      <c r="B97" s="936" t="s">
        <v>1258</v>
      </c>
      <c r="C97" s="985">
        <v>250</v>
      </c>
      <c r="D97" s="935">
        <v>100</v>
      </c>
      <c r="E97" s="1011" t="s">
        <v>1259</v>
      </c>
      <c r="F97" s="1011">
        <v>25000</v>
      </c>
      <c r="G97" s="345">
        <v>100</v>
      </c>
      <c r="H97" s="981">
        <v>25000</v>
      </c>
      <c r="I97" s="345"/>
      <c r="J97" s="981"/>
      <c r="K97" s="345"/>
      <c r="L97" s="981"/>
      <c r="M97" s="345"/>
      <c r="N97" s="981"/>
      <c r="O97" s="285"/>
    </row>
    <row r="98" spans="1:15" x14ac:dyDescent="0.2">
      <c r="A98" s="345"/>
      <c r="B98" s="366" t="s">
        <v>1260</v>
      </c>
      <c r="C98" s="985">
        <v>42.9</v>
      </c>
      <c r="D98" s="935">
        <v>47</v>
      </c>
      <c r="E98" s="1011" t="s">
        <v>336</v>
      </c>
      <c r="F98" s="1011">
        <v>2016.3</v>
      </c>
      <c r="G98" s="345">
        <v>47</v>
      </c>
      <c r="H98" s="981">
        <v>2016.3</v>
      </c>
      <c r="I98" s="345"/>
      <c r="J98" s="981"/>
      <c r="K98" s="345"/>
      <c r="L98" s="981"/>
      <c r="M98" s="345"/>
      <c r="N98" s="981"/>
      <c r="O98" s="285"/>
    </row>
    <row r="99" spans="1:15" x14ac:dyDescent="0.2">
      <c r="A99" s="345"/>
      <c r="B99" s="1012" t="s">
        <v>1261</v>
      </c>
      <c r="C99" s="1013">
        <v>5000</v>
      </c>
      <c r="D99" s="935">
        <v>1</v>
      </c>
      <c r="E99" s="1011" t="s">
        <v>1262</v>
      </c>
      <c r="F99" s="1008">
        <v>5000</v>
      </c>
      <c r="G99" s="345">
        <v>1</v>
      </c>
      <c r="H99" s="981">
        <v>5000</v>
      </c>
      <c r="I99" s="345"/>
      <c r="J99" s="981"/>
      <c r="K99" s="345"/>
      <c r="L99" s="981"/>
      <c r="M99" s="345"/>
      <c r="N99" s="981"/>
      <c r="O99" s="285"/>
    </row>
    <row r="100" spans="1:15" x14ac:dyDescent="0.2">
      <c r="A100" s="345"/>
      <c r="B100" s="1012" t="s">
        <v>1263</v>
      </c>
      <c r="C100" s="1013">
        <v>12500</v>
      </c>
      <c r="D100" s="935">
        <v>1</v>
      </c>
      <c r="E100" s="1011" t="s">
        <v>1264</v>
      </c>
      <c r="F100" s="1008">
        <v>12500</v>
      </c>
      <c r="G100" s="345">
        <v>1</v>
      </c>
      <c r="H100" s="981">
        <v>12500</v>
      </c>
      <c r="I100" s="345"/>
      <c r="J100" s="981"/>
      <c r="K100" s="345"/>
      <c r="L100" s="981"/>
      <c r="M100" s="345"/>
      <c r="N100" s="981"/>
      <c r="O100" s="285"/>
    </row>
    <row r="101" spans="1:15" x14ac:dyDescent="0.2">
      <c r="A101" s="345">
        <v>3</v>
      </c>
      <c r="B101" s="1012" t="s">
        <v>1265</v>
      </c>
      <c r="C101" s="1013">
        <v>700</v>
      </c>
      <c r="D101" s="935">
        <v>1</v>
      </c>
      <c r="E101" s="1011" t="s">
        <v>1266</v>
      </c>
      <c r="F101" s="1008">
        <v>700</v>
      </c>
      <c r="G101" s="345">
        <v>1</v>
      </c>
      <c r="H101" s="981">
        <v>700</v>
      </c>
      <c r="I101" s="345"/>
      <c r="J101" s="981"/>
      <c r="K101" s="345"/>
      <c r="L101" s="981"/>
      <c r="M101" s="345"/>
      <c r="N101" s="981"/>
      <c r="O101" s="999"/>
    </row>
    <row r="102" spans="1:15" x14ac:dyDescent="0.2">
      <c r="A102" s="345">
        <v>4</v>
      </c>
      <c r="B102" s="366" t="s">
        <v>968</v>
      </c>
      <c r="C102" s="977"/>
      <c r="D102" s="935"/>
      <c r="E102" s="369"/>
      <c r="F102" s="1008"/>
      <c r="G102" s="345"/>
      <c r="H102" s="981"/>
      <c r="I102" s="345"/>
      <c r="J102" s="979"/>
      <c r="K102" s="345"/>
      <c r="L102" s="981"/>
      <c r="M102" s="345"/>
      <c r="N102" s="979"/>
      <c r="O102" s="285"/>
    </row>
    <row r="103" spans="1:15" x14ac:dyDescent="0.2">
      <c r="A103" s="345"/>
      <c r="B103" s="1010" t="s">
        <v>1267</v>
      </c>
      <c r="C103" s="977">
        <v>15000</v>
      </c>
      <c r="D103" s="935">
        <v>1</v>
      </c>
      <c r="E103" s="369" t="s">
        <v>198</v>
      </c>
      <c r="F103" s="1008">
        <v>15000</v>
      </c>
      <c r="G103" s="345">
        <v>1</v>
      </c>
      <c r="H103" s="981">
        <v>15000</v>
      </c>
      <c r="I103" s="345"/>
      <c r="J103" s="981"/>
      <c r="K103" s="345"/>
      <c r="L103" s="981"/>
      <c r="M103" s="345"/>
      <c r="N103" s="981"/>
      <c r="O103" s="285"/>
    </row>
    <row r="104" spans="1:15" x14ac:dyDescent="0.2">
      <c r="A104" s="345"/>
      <c r="B104" s="1010" t="s">
        <v>1268</v>
      </c>
      <c r="C104" s="977"/>
      <c r="D104" s="935">
        <v>12</v>
      </c>
      <c r="E104" s="1011" t="s">
        <v>1269</v>
      </c>
      <c r="F104" s="1011">
        <v>34129</v>
      </c>
      <c r="G104" s="345">
        <v>3</v>
      </c>
      <c r="H104" s="981">
        <v>10000</v>
      </c>
      <c r="I104" s="345">
        <v>3</v>
      </c>
      <c r="J104" s="981">
        <v>7500</v>
      </c>
      <c r="K104" s="345">
        <v>3</v>
      </c>
      <c r="L104" s="981">
        <v>7500</v>
      </c>
      <c r="M104" s="345">
        <v>3</v>
      </c>
      <c r="N104" s="981">
        <v>7500</v>
      </c>
      <c r="O104" s="285"/>
    </row>
    <row r="105" spans="1:15" ht="15" x14ac:dyDescent="0.25">
      <c r="A105" s="345" t="s">
        <v>66</v>
      </c>
      <c r="B105" s="366"/>
      <c r="C105" s="985"/>
      <c r="D105" s="935"/>
      <c r="E105" s="936"/>
      <c r="F105" s="979">
        <f>SUM(F88:F104)</f>
        <v>127124.3</v>
      </c>
      <c r="G105" s="345"/>
      <c r="H105" s="981">
        <f>SUM(H88:H104)</f>
        <v>102995.3</v>
      </c>
      <c r="I105" s="345"/>
      <c r="J105" s="981">
        <f>SUM(J88:J104)</f>
        <v>7500</v>
      </c>
      <c r="K105" s="345"/>
      <c r="L105" s="981">
        <f>SUM(L88:L104)</f>
        <v>7500</v>
      </c>
      <c r="M105" s="345"/>
      <c r="N105" s="981">
        <f>SUM(N88:N104)</f>
        <v>7500</v>
      </c>
      <c r="O105" s="378"/>
    </row>
    <row r="106" spans="1:15" ht="15" x14ac:dyDescent="0.25">
      <c r="A106" s="546"/>
      <c r="B106" s="554"/>
      <c r="C106" s="938"/>
      <c r="D106" s="939"/>
      <c r="E106" s="940"/>
      <c r="F106" s="348"/>
      <c r="G106" s="348"/>
      <c r="H106" s="554"/>
      <c r="I106" s="554"/>
      <c r="J106" s="554"/>
      <c r="K106" s="554"/>
      <c r="L106" s="554"/>
      <c r="M106" s="554"/>
      <c r="N106" s="555"/>
      <c r="O106"/>
    </row>
    <row r="107" spans="1:15" ht="15" x14ac:dyDescent="0.25">
      <c r="A107" s="347"/>
      <c r="B107" s="348" t="s">
        <v>67</v>
      </c>
      <c r="C107" s="349"/>
      <c r="D107" s="350"/>
      <c r="E107" s="351"/>
      <c r="F107" s="348"/>
      <c r="G107" s="348"/>
      <c r="H107" s="348"/>
      <c r="I107" s="348"/>
      <c r="J107" s="348"/>
      <c r="K107" s="348"/>
      <c r="L107" s="348"/>
      <c r="M107" s="348"/>
      <c r="N107" s="353"/>
      <c r="O107"/>
    </row>
    <row r="108" spans="1:15" ht="15" x14ac:dyDescent="0.25">
      <c r="A108" s="347"/>
      <c r="B108" s="348"/>
      <c r="C108" s="349"/>
      <c r="D108" s="350"/>
      <c r="E108" s="351"/>
      <c r="F108" s="348"/>
      <c r="G108" s="348"/>
      <c r="H108" s="348" t="s">
        <v>68</v>
      </c>
      <c r="I108" s="348"/>
      <c r="J108" s="1652" t="s">
        <v>1228</v>
      </c>
      <c r="K108" s="1652"/>
      <c r="L108" s="1652"/>
      <c r="M108" s="348"/>
      <c r="N108" s="353"/>
      <c r="O108"/>
    </row>
    <row r="109" spans="1:15" ht="15" x14ac:dyDescent="0.25">
      <c r="A109" s="347"/>
      <c r="B109" s="348"/>
      <c r="C109" s="349"/>
      <c r="D109" s="350"/>
      <c r="E109" s="351"/>
      <c r="F109" s="348"/>
      <c r="G109" s="348"/>
      <c r="H109" s="348"/>
      <c r="I109" s="348"/>
      <c r="J109" s="1493" t="s">
        <v>70</v>
      </c>
      <c r="K109" s="1493"/>
      <c r="L109" s="1493"/>
      <c r="M109" s="348"/>
      <c r="N109" s="353"/>
      <c r="O109"/>
    </row>
    <row r="110" spans="1:15" ht="15" x14ac:dyDescent="0.25">
      <c r="A110" s="354"/>
      <c r="B110" s="355"/>
      <c r="C110" s="356"/>
      <c r="D110" s="357"/>
      <c r="E110" s="358"/>
      <c r="F110" s="355"/>
      <c r="G110" s="355"/>
      <c r="H110" s="355"/>
      <c r="I110" s="355"/>
      <c r="J110" s="355"/>
      <c r="K110" s="355"/>
      <c r="L110" s="355"/>
      <c r="M110" s="355"/>
      <c r="N110" s="557"/>
      <c r="O110"/>
    </row>
    <row r="113" spans="1:15" ht="15" x14ac:dyDescent="0.25">
      <c r="A113" s="352" t="s">
        <v>0</v>
      </c>
      <c r="B113" s="352"/>
      <c r="C113" s="539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/>
    </row>
    <row r="114" spans="1:15" x14ac:dyDescent="0.2">
      <c r="A114" s="1014" t="s">
        <v>4</v>
      </c>
      <c r="B114" s="1014"/>
      <c r="C114" s="1014"/>
      <c r="D114" s="1014"/>
      <c r="E114" s="1014"/>
      <c r="F114" s="1014"/>
      <c r="G114" s="1014"/>
      <c r="H114" s="1014"/>
      <c r="I114" s="1014"/>
      <c r="J114" s="1014"/>
      <c r="K114" s="1014"/>
      <c r="L114" s="1014"/>
      <c r="M114" s="1014"/>
      <c r="N114" s="1014"/>
      <c r="O114" s="1014"/>
    </row>
    <row r="115" spans="1:15" x14ac:dyDescent="0.2">
      <c r="A115" s="1015" t="s">
        <v>5</v>
      </c>
      <c r="B115" s="1015"/>
      <c r="C115" s="1015"/>
      <c r="D115" s="1015"/>
      <c r="E115" s="1015"/>
      <c r="F115" s="1015"/>
      <c r="G115" s="1015"/>
      <c r="H115" s="1015"/>
      <c r="I115" s="1015"/>
      <c r="J115" s="1015"/>
      <c r="K115" s="1015"/>
      <c r="L115" s="1015"/>
      <c r="M115" s="1015"/>
      <c r="N115" s="1015"/>
      <c r="O115" s="1015"/>
    </row>
    <row r="116" spans="1:15" ht="15" x14ac:dyDescent="0.25">
      <c r="A116" s="352"/>
      <c r="B116" s="352"/>
      <c r="C116" s="541"/>
      <c r="D116" s="542"/>
      <c r="E116" s="543"/>
      <c r="F116" s="544"/>
      <c r="G116" s="352"/>
      <c r="H116" s="352"/>
      <c r="I116" s="352"/>
      <c r="J116" s="352"/>
      <c r="K116" s="352"/>
      <c r="L116" s="352"/>
      <c r="M116" s="352"/>
      <c r="N116" s="352"/>
      <c r="O116"/>
    </row>
    <row r="117" spans="1:15" ht="15" x14ac:dyDescent="0.25">
      <c r="A117" s="545" t="s">
        <v>6</v>
      </c>
      <c r="B117" s="545"/>
      <c r="C117" s="541"/>
      <c r="D117" s="542"/>
      <c r="E117" s="543"/>
      <c r="F117" s="352"/>
      <c r="G117" s="352"/>
      <c r="H117" s="352"/>
      <c r="I117" s="352"/>
      <c r="J117" s="352"/>
      <c r="K117" s="352"/>
      <c r="L117" s="352"/>
      <c r="M117" s="352"/>
      <c r="N117" s="352"/>
      <c r="O117"/>
    </row>
    <row r="118" spans="1:15" ht="15" x14ac:dyDescent="0.25">
      <c r="A118" s="546" t="s">
        <v>1229</v>
      </c>
      <c r="B118" s="547"/>
      <c r="C118" s="548"/>
      <c r="D118" s="549"/>
      <c r="E118" s="550"/>
      <c r="F118" s="551" t="s">
        <v>8</v>
      </c>
      <c r="G118" s="552"/>
      <c r="H118" s="552"/>
      <c r="I118" s="552"/>
      <c r="J118" s="553"/>
      <c r="K118" s="554" t="s">
        <v>273</v>
      </c>
      <c r="L118" s="554"/>
      <c r="M118" s="554"/>
      <c r="N118" s="555"/>
      <c r="O118"/>
    </row>
    <row r="119" spans="1:15" ht="15" x14ac:dyDescent="0.25">
      <c r="A119" s="556" t="s">
        <v>1270</v>
      </c>
      <c r="B119" s="545"/>
      <c r="C119" s="356"/>
      <c r="D119" s="357"/>
      <c r="E119" s="358"/>
      <c r="F119" s="354" t="s">
        <v>11</v>
      </c>
      <c r="G119" s="354" t="s">
        <v>12</v>
      </c>
      <c r="H119" s="557"/>
      <c r="I119" s="551" t="s">
        <v>13</v>
      </c>
      <c r="J119" s="553"/>
      <c r="K119" s="355" t="s">
        <v>14</v>
      </c>
      <c r="L119" s="355"/>
      <c r="M119" s="355"/>
      <c r="N119" s="557"/>
      <c r="O119"/>
    </row>
    <row r="120" spans="1:15" ht="15" x14ac:dyDescent="0.25">
      <c r="A120" s="558"/>
      <c r="B120" s="546"/>
      <c r="C120" s="559"/>
      <c r="D120" s="560"/>
      <c r="E120" s="561"/>
      <c r="F120" s="546"/>
      <c r="G120" s="1016" t="s">
        <v>15</v>
      </c>
      <c r="H120" s="1017"/>
      <c r="I120" s="1017"/>
      <c r="J120" s="1017"/>
      <c r="K120" s="1017"/>
      <c r="L120" s="1017"/>
      <c r="M120" s="1017"/>
      <c r="N120" s="1018"/>
      <c r="O120"/>
    </row>
    <row r="121" spans="1:15" ht="15" x14ac:dyDescent="0.25">
      <c r="A121" s="562" t="s">
        <v>16</v>
      </c>
      <c r="B121" s="812" t="s">
        <v>17</v>
      </c>
      <c r="C121" s="564" t="s">
        <v>18</v>
      </c>
      <c r="D121" s="1019" t="s">
        <v>19</v>
      </c>
      <c r="E121" s="1020"/>
      <c r="F121" s="812" t="s">
        <v>20</v>
      </c>
      <c r="G121" s="1016" t="s">
        <v>21</v>
      </c>
      <c r="H121" s="1018"/>
      <c r="I121" s="1016" t="s">
        <v>22</v>
      </c>
      <c r="J121" s="1018"/>
      <c r="K121" s="1016" t="s">
        <v>23</v>
      </c>
      <c r="L121" s="1018"/>
      <c r="M121" s="1016" t="s">
        <v>24</v>
      </c>
      <c r="N121" s="1018"/>
      <c r="O121"/>
    </row>
    <row r="122" spans="1:15" ht="15" x14ac:dyDescent="0.25">
      <c r="A122" s="565"/>
      <c r="B122" s="354"/>
      <c r="C122" s="566"/>
      <c r="D122" s="567"/>
      <c r="E122" s="568"/>
      <c r="F122" s="354"/>
      <c r="G122" s="569" t="s">
        <v>25</v>
      </c>
      <c r="H122" s="345" t="s">
        <v>26</v>
      </c>
      <c r="I122" s="345" t="s">
        <v>25</v>
      </c>
      <c r="J122" s="345" t="s">
        <v>27</v>
      </c>
      <c r="K122" s="569" t="s">
        <v>25</v>
      </c>
      <c r="L122" s="570" t="s">
        <v>27</v>
      </c>
      <c r="M122" s="569" t="s">
        <v>25</v>
      </c>
      <c r="N122" s="569" t="s">
        <v>26</v>
      </c>
      <c r="O122"/>
    </row>
    <row r="123" spans="1:15" x14ac:dyDescent="0.2">
      <c r="A123" s="345">
        <v>1</v>
      </c>
      <c r="B123" s="366" t="s">
        <v>1271</v>
      </c>
      <c r="C123" s="977"/>
      <c r="D123" s="342"/>
      <c r="E123" s="345"/>
      <c r="F123" s="979">
        <v>112000</v>
      </c>
      <c r="G123" s="345"/>
      <c r="H123" s="981">
        <v>28000</v>
      </c>
      <c r="I123" s="345"/>
      <c r="J123" s="981">
        <v>28000</v>
      </c>
      <c r="K123" s="345"/>
      <c r="L123" s="981">
        <v>28000</v>
      </c>
      <c r="M123" s="345"/>
      <c r="N123" s="981">
        <v>28000</v>
      </c>
      <c r="O123" s="285"/>
    </row>
    <row r="124" spans="1:15" x14ac:dyDescent="0.2">
      <c r="A124" s="345">
        <v>2</v>
      </c>
      <c r="B124" s="366" t="s">
        <v>1272</v>
      </c>
      <c r="C124" s="985"/>
      <c r="D124" s="342"/>
      <c r="E124" s="345"/>
      <c r="F124" s="979">
        <v>159040</v>
      </c>
      <c r="G124" s="345"/>
      <c r="H124" s="981">
        <v>39760</v>
      </c>
      <c r="I124" s="345"/>
      <c r="J124" s="981">
        <v>39760</v>
      </c>
      <c r="K124" s="345"/>
      <c r="L124" s="981">
        <v>39760</v>
      </c>
      <c r="M124" s="345"/>
      <c r="N124" s="981">
        <v>39760</v>
      </c>
      <c r="O124" s="285"/>
    </row>
    <row r="125" spans="1:15" x14ac:dyDescent="0.2">
      <c r="A125" s="345">
        <v>3</v>
      </c>
      <c r="B125" s="366" t="s">
        <v>1273</v>
      </c>
      <c r="C125" s="985"/>
      <c r="D125" s="342"/>
      <c r="E125" s="345"/>
      <c r="F125" s="979">
        <v>23000</v>
      </c>
      <c r="G125" s="345"/>
      <c r="H125" s="981"/>
      <c r="I125" s="345"/>
      <c r="J125" s="981"/>
      <c r="K125" s="345"/>
      <c r="L125" s="981">
        <v>23000</v>
      </c>
      <c r="M125" s="345"/>
      <c r="N125" s="981"/>
      <c r="O125" s="285"/>
    </row>
    <row r="126" spans="1:15" x14ac:dyDescent="0.2">
      <c r="A126" s="345"/>
      <c r="B126" s="366"/>
      <c r="C126" s="977"/>
      <c r="D126" s="342"/>
      <c r="E126" s="345"/>
      <c r="F126" s="979"/>
      <c r="G126" s="345"/>
      <c r="H126" s="981"/>
      <c r="I126" s="345"/>
      <c r="J126" s="981"/>
      <c r="K126" s="345"/>
      <c r="L126" s="981"/>
      <c r="M126" s="345"/>
      <c r="N126" s="981"/>
      <c r="O126" s="285"/>
    </row>
    <row r="127" spans="1:15" x14ac:dyDescent="0.2">
      <c r="A127" s="345"/>
      <c r="B127" s="366"/>
      <c r="C127" s="977"/>
      <c r="D127" s="342"/>
      <c r="E127" s="345"/>
      <c r="F127" s="979"/>
      <c r="G127" s="345"/>
      <c r="H127" s="981"/>
      <c r="I127" s="345"/>
      <c r="J127" s="981"/>
      <c r="K127" s="345"/>
      <c r="L127" s="981"/>
      <c r="M127" s="345"/>
      <c r="N127" s="981"/>
      <c r="O127" s="285"/>
    </row>
    <row r="128" spans="1:15" x14ac:dyDescent="0.2">
      <c r="A128" s="345"/>
      <c r="B128" s="366"/>
      <c r="C128" s="977"/>
      <c r="D128" s="342"/>
      <c r="E128" s="345"/>
      <c r="F128" s="979"/>
      <c r="G128" s="345"/>
      <c r="H128" s="981"/>
      <c r="I128" s="345"/>
      <c r="J128" s="981"/>
      <c r="K128" s="345"/>
      <c r="L128" s="981"/>
      <c r="M128" s="345"/>
      <c r="N128" s="981"/>
      <c r="O128" s="285"/>
    </row>
    <row r="129" spans="1:15" x14ac:dyDescent="0.2">
      <c r="A129" s="345"/>
      <c r="B129" s="366"/>
      <c r="C129" s="977"/>
      <c r="D129" s="342"/>
      <c r="E129" s="345"/>
      <c r="F129" s="979"/>
      <c r="G129" s="345"/>
      <c r="H129" s="981"/>
      <c r="I129" s="345"/>
      <c r="J129" s="981"/>
      <c r="K129" s="345"/>
      <c r="L129" s="981"/>
      <c r="M129" s="345"/>
      <c r="N129" s="981"/>
      <c r="O129" s="285"/>
    </row>
    <row r="130" spans="1:15" x14ac:dyDescent="0.2">
      <c r="A130" s="345"/>
      <c r="B130" s="366"/>
      <c r="C130" s="977"/>
      <c r="D130" s="342"/>
      <c r="E130" s="345"/>
      <c r="F130" s="979"/>
      <c r="G130" s="345"/>
      <c r="H130" s="981"/>
      <c r="I130" s="345"/>
      <c r="J130" s="981"/>
      <c r="K130" s="345"/>
      <c r="L130" s="981"/>
      <c r="M130" s="345"/>
      <c r="N130" s="981"/>
      <c r="O130" s="285"/>
    </row>
    <row r="131" spans="1:15" x14ac:dyDescent="0.2">
      <c r="A131" s="345"/>
      <c r="B131" s="366"/>
      <c r="C131" s="977"/>
      <c r="D131" s="342"/>
      <c r="E131" s="345"/>
      <c r="F131" s="979"/>
      <c r="G131" s="345"/>
      <c r="H131" s="981"/>
      <c r="I131" s="345"/>
      <c r="J131" s="981"/>
      <c r="K131" s="345"/>
      <c r="L131" s="981"/>
      <c r="M131" s="345"/>
      <c r="N131" s="981"/>
      <c r="O131" s="285"/>
    </row>
    <row r="132" spans="1:15" x14ac:dyDescent="0.2">
      <c r="A132" s="345"/>
      <c r="B132" s="366"/>
      <c r="C132" s="977"/>
      <c r="D132" s="342"/>
      <c r="E132" s="345"/>
      <c r="F132" s="979"/>
      <c r="G132" s="345"/>
      <c r="H132" s="981"/>
      <c r="I132" s="345"/>
      <c r="J132" s="981"/>
      <c r="K132" s="345"/>
      <c r="L132" s="981"/>
      <c r="M132" s="345"/>
      <c r="N132" s="981"/>
      <c r="O132" s="285"/>
    </row>
    <row r="133" spans="1:15" x14ac:dyDescent="0.2">
      <c r="A133" s="345"/>
      <c r="B133" s="366"/>
      <c r="C133" s="985"/>
      <c r="D133" s="935"/>
      <c r="E133" s="936"/>
      <c r="F133" s="979"/>
      <c r="G133" s="345"/>
      <c r="H133" s="981"/>
      <c r="I133" s="345"/>
      <c r="J133" s="981"/>
      <c r="K133" s="345"/>
      <c r="L133" s="981"/>
      <c r="M133" s="345"/>
      <c r="N133" s="981"/>
      <c r="O133" s="285"/>
    </row>
    <row r="134" spans="1:15" x14ac:dyDescent="0.2">
      <c r="A134" s="345" t="s">
        <v>66</v>
      </c>
      <c r="B134" s="366"/>
      <c r="C134" s="985"/>
      <c r="D134" s="935"/>
      <c r="E134" s="936"/>
      <c r="F134" s="979">
        <f>SUM(F123:F133)</f>
        <v>294040</v>
      </c>
      <c r="G134" s="345"/>
      <c r="H134" s="981">
        <f>SUM(H123:H133)</f>
        <v>67760</v>
      </c>
      <c r="I134" s="345"/>
      <c r="J134" s="981">
        <f>SUM(J123:J133)</f>
        <v>67760</v>
      </c>
      <c r="K134" s="345"/>
      <c r="L134" s="981">
        <f>SUM(L123:L133)</f>
        <v>90760</v>
      </c>
      <c r="M134" s="345"/>
      <c r="N134" s="981">
        <f>SUM(N123:N133)</f>
        <v>67760</v>
      </c>
      <c r="O134" s="999"/>
    </row>
    <row r="135" spans="1:15" ht="15" x14ac:dyDescent="0.25">
      <c r="A135" s="546"/>
      <c r="B135" s="554"/>
      <c r="C135" s="938"/>
      <c r="D135" s="939"/>
      <c r="E135" s="940"/>
      <c r="F135" s="348"/>
      <c r="G135" s="348"/>
      <c r="H135" s="554"/>
      <c r="I135" s="554"/>
      <c r="J135" s="554"/>
      <c r="K135" s="554"/>
      <c r="L135" s="554"/>
      <c r="M135" s="554"/>
      <c r="N135" s="555"/>
      <c r="O135"/>
    </row>
    <row r="136" spans="1:15" ht="15" x14ac:dyDescent="0.25">
      <c r="A136" s="347"/>
      <c r="B136" s="348" t="s">
        <v>67</v>
      </c>
      <c r="C136" s="349"/>
      <c r="D136" s="350"/>
      <c r="E136" s="351"/>
      <c r="F136" s="348"/>
      <c r="G136" s="348"/>
      <c r="H136" s="348"/>
      <c r="I136" s="348"/>
      <c r="J136" s="348"/>
      <c r="K136" s="348"/>
      <c r="L136" s="348"/>
      <c r="M136" s="348"/>
      <c r="N136" s="353"/>
      <c r="O136"/>
    </row>
    <row r="137" spans="1:15" ht="15" x14ac:dyDescent="0.25">
      <c r="A137" s="347"/>
      <c r="B137" s="348"/>
      <c r="C137" s="349"/>
      <c r="D137" s="350"/>
      <c r="E137" s="351"/>
      <c r="F137" s="348"/>
      <c r="G137" s="348"/>
      <c r="H137" s="348" t="s">
        <v>68</v>
      </c>
      <c r="I137" s="348"/>
      <c r="J137" s="1021" t="s">
        <v>1228</v>
      </c>
      <c r="K137" s="1021"/>
      <c r="L137" s="1021"/>
      <c r="M137" s="348"/>
      <c r="N137" s="353"/>
      <c r="O137"/>
    </row>
    <row r="138" spans="1:15" ht="15" x14ac:dyDescent="0.25">
      <c r="A138" s="347"/>
      <c r="B138" s="348"/>
      <c r="C138" s="349"/>
      <c r="D138" s="350"/>
      <c r="E138" s="351"/>
      <c r="F138" s="348"/>
      <c r="G138" s="348"/>
      <c r="H138" s="348"/>
      <c r="I138" s="348"/>
      <c r="J138" s="1022" t="s">
        <v>70</v>
      </c>
      <c r="K138" s="1022"/>
      <c r="L138" s="1022"/>
      <c r="M138" s="348"/>
      <c r="N138" s="353"/>
      <c r="O138"/>
    </row>
    <row r="139" spans="1:15" ht="15" x14ac:dyDescent="0.25">
      <c r="A139" s="354"/>
      <c r="B139" s="355"/>
      <c r="C139" s="356"/>
      <c r="D139" s="357"/>
      <c r="E139" s="358"/>
      <c r="F139" s="355"/>
      <c r="G139" s="355"/>
      <c r="H139" s="355"/>
      <c r="I139" s="355"/>
      <c r="J139" s="355"/>
      <c r="K139" s="355"/>
      <c r="L139" s="355"/>
      <c r="M139" s="355"/>
      <c r="N139" s="557"/>
      <c r="O139"/>
    </row>
    <row r="140" spans="1:15" ht="15" x14ac:dyDescent="0.25">
      <c r="A140" s="352"/>
      <c r="B140" s="352"/>
      <c r="C140" s="539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/>
    </row>
    <row r="141" spans="1:15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</row>
    <row r="144" spans="1:15" x14ac:dyDescent="0.2">
      <c r="A144" s="1494" t="s">
        <v>4</v>
      </c>
      <c r="B144" s="1494"/>
      <c r="C144" s="1494"/>
      <c r="D144" s="1494"/>
      <c r="E144" s="1494"/>
      <c r="F144" s="1494"/>
      <c r="G144" s="1494"/>
      <c r="H144" s="1494"/>
      <c r="I144" s="1494"/>
      <c r="J144" s="1494"/>
      <c r="K144" s="1494"/>
      <c r="L144" s="1494"/>
      <c r="M144" s="1494"/>
      <c r="N144" s="1494"/>
      <c r="O144" s="1494"/>
    </row>
    <row r="145" spans="1:15" x14ac:dyDescent="0.2">
      <c r="A145" s="1469" t="s">
        <v>5</v>
      </c>
      <c r="B145" s="1469"/>
      <c r="C145" s="1469"/>
      <c r="D145" s="1469"/>
      <c r="E145" s="1469"/>
      <c r="F145" s="1469"/>
      <c r="G145" s="1469"/>
      <c r="H145" s="1469"/>
      <c r="I145" s="1469"/>
      <c r="J145" s="1469"/>
      <c r="K145" s="1469"/>
      <c r="L145" s="1469"/>
      <c r="M145" s="1469"/>
      <c r="N145" s="1469"/>
      <c r="O145" s="1469"/>
    </row>
    <row r="146" spans="1:15" ht="15" x14ac:dyDescent="0.25">
      <c r="A146" s="352"/>
      <c r="B146" s="352"/>
      <c r="C146" s="541"/>
      <c r="D146" s="542"/>
      <c r="E146" s="543"/>
      <c r="F146" s="544"/>
      <c r="G146" s="352"/>
      <c r="H146" s="352"/>
      <c r="I146" s="352"/>
      <c r="J146" s="352"/>
      <c r="K146" s="352"/>
      <c r="L146" s="352"/>
      <c r="M146" s="352"/>
      <c r="N146" s="352"/>
      <c r="O146"/>
    </row>
    <row r="147" spans="1:15" ht="15" x14ac:dyDescent="0.25">
      <c r="A147" s="545" t="s">
        <v>6</v>
      </c>
      <c r="B147" s="545"/>
      <c r="C147" s="541"/>
      <c r="D147" s="542"/>
      <c r="E147" s="543"/>
      <c r="F147" s="352"/>
      <c r="G147" s="352"/>
      <c r="H147" s="352"/>
      <c r="I147" s="352"/>
      <c r="J147" s="352"/>
      <c r="K147" s="352"/>
      <c r="L147" s="352"/>
      <c r="M147" s="352"/>
      <c r="N147" s="352"/>
      <c r="O147"/>
    </row>
    <row r="148" spans="1:15" ht="15" x14ac:dyDescent="0.25">
      <c r="A148" s="546" t="s">
        <v>1229</v>
      </c>
      <c r="B148" s="547"/>
      <c r="C148" s="548"/>
      <c r="D148" s="549"/>
      <c r="E148" s="550"/>
      <c r="F148" s="551" t="s">
        <v>8</v>
      </c>
      <c r="G148" s="552"/>
      <c r="H148" s="552"/>
      <c r="I148" s="552"/>
      <c r="J148" s="553"/>
      <c r="K148" s="554" t="s">
        <v>273</v>
      </c>
      <c r="L148" s="554"/>
      <c r="M148" s="554"/>
      <c r="N148" s="555"/>
      <c r="O148"/>
    </row>
    <row r="149" spans="1:15" ht="15" x14ac:dyDescent="0.25">
      <c r="A149" s="556" t="s">
        <v>1274</v>
      </c>
      <c r="B149" s="545"/>
      <c r="C149" s="356"/>
      <c r="D149" s="357"/>
      <c r="E149" s="1023">
        <v>75000</v>
      </c>
      <c r="F149" s="354" t="s">
        <v>11</v>
      </c>
      <c r="G149" s="354" t="s">
        <v>12</v>
      </c>
      <c r="H149" s="557"/>
      <c r="I149" s="551" t="s">
        <v>13</v>
      </c>
      <c r="J149" s="553"/>
      <c r="K149" s="355" t="s">
        <v>14</v>
      </c>
      <c r="L149" s="355"/>
      <c r="M149" s="355"/>
      <c r="N149" s="557"/>
      <c r="O149"/>
    </row>
    <row r="150" spans="1:15" ht="15" x14ac:dyDescent="0.25">
      <c r="A150" s="558"/>
      <c r="B150" s="546"/>
      <c r="C150" s="559"/>
      <c r="D150" s="560"/>
      <c r="E150" s="561"/>
      <c r="F150" s="546"/>
      <c r="G150" s="1470" t="s">
        <v>15</v>
      </c>
      <c r="H150" s="1471"/>
      <c r="I150" s="1471"/>
      <c r="J150" s="1471"/>
      <c r="K150" s="1471"/>
      <c r="L150" s="1471"/>
      <c r="M150" s="1471"/>
      <c r="N150" s="1472"/>
      <c r="O150"/>
    </row>
    <row r="151" spans="1:15" ht="15" x14ac:dyDescent="0.25">
      <c r="A151" s="562" t="s">
        <v>16</v>
      </c>
      <c r="B151" s="812" t="s">
        <v>17</v>
      </c>
      <c r="C151" s="564" t="s">
        <v>18</v>
      </c>
      <c r="D151" s="1473" t="s">
        <v>19</v>
      </c>
      <c r="E151" s="1474"/>
      <c r="F151" s="812" t="s">
        <v>20</v>
      </c>
      <c r="G151" s="1470" t="s">
        <v>21</v>
      </c>
      <c r="H151" s="1472"/>
      <c r="I151" s="1470" t="s">
        <v>22</v>
      </c>
      <c r="J151" s="1472"/>
      <c r="K151" s="1470" t="s">
        <v>23</v>
      </c>
      <c r="L151" s="1472"/>
      <c r="M151" s="1470" t="s">
        <v>24</v>
      </c>
      <c r="N151" s="1472"/>
      <c r="O151"/>
    </row>
    <row r="152" spans="1:15" ht="15" x14ac:dyDescent="0.25">
      <c r="A152" s="565"/>
      <c r="B152" s="354"/>
      <c r="C152" s="566"/>
      <c r="D152" s="567"/>
      <c r="E152" s="568"/>
      <c r="F152" s="354"/>
      <c r="G152" s="569" t="s">
        <v>25</v>
      </c>
      <c r="H152" s="345" t="s">
        <v>26</v>
      </c>
      <c r="I152" s="345" t="s">
        <v>25</v>
      </c>
      <c r="J152" s="345" t="s">
        <v>27</v>
      </c>
      <c r="K152" s="569" t="s">
        <v>25</v>
      </c>
      <c r="L152" s="570" t="s">
        <v>27</v>
      </c>
      <c r="M152" s="569" t="s">
        <v>25</v>
      </c>
      <c r="N152" s="569" t="s">
        <v>26</v>
      </c>
      <c r="O152"/>
    </row>
    <row r="153" spans="1:15" x14ac:dyDescent="0.2">
      <c r="A153" s="345">
        <v>1</v>
      </c>
      <c r="B153" s="366" t="s">
        <v>1275</v>
      </c>
      <c r="C153" s="977"/>
      <c r="D153" s="342"/>
      <c r="E153" s="345"/>
      <c r="F153" s="979">
        <v>15000</v>
      </c>
      <c r="G153" s="345"/>
      <c r="H153" s="981">
        <v>3000</v>
      </c>
      <c r="I153" s="345"/>
      <c r="J153" s="981">
        <v>4000</v>
      </c>
      <c r="K153" s="345"/>
      <c r="L153" s="981">
        <v>4000</v>
      </c>
      <c r="M153" s="345"/>
      <c r="N153" s="981">
        <v>4000</v>
      </c>
      <c r="O153" s="285"/>
    </row>
    <row r="154" spans="1:15" x14ac:dyDescent="0.2">
      <c r="A154" s="345">
        <v>2</v>
      </c>
      <c r="B154" s="366" t="s">
        <v>1276</v>
      </c>
      <c r="C154" s="985"/>
      <c r="D154" s="342"/>
      <c r="E154" s="345"/>
      <c r="F154" s="979">
        <v>35000</v>
      </c>
      <c r="G154" s="345"/>
      <c r="H154" s="981"/>
      <c r="I154" s="345"/>
      <c r="J154" s="981"/>
      <c r="K154" s="1024">
        <v>35000</v>
      </c>
      <c r="L154" s="981"/>
      <c r="M154" s="345"/>
      <c r="N154" s="981"/>
      <c r="O154" s="285"/>
    </row>
    <row r="155" spans="1:15" x14ac:dyDescent="0.2">
      <c r="A155" s="345">
        <v>3</v>
      </c>
      <c r="B155" s="366" t="s">
        <v>1277</v>
      </c>
      <c r="C155" s="985"/>
      <c r="D155" s="342"/>
      <c r="E155" s="345"/>
      <c r="F155" s="979">
        <v>4500</v>
      </c>
      <c r="G155" s="345">
        <v>1</v>
      </c>
      <c r="H155" s="979">
        <v>4500</v>
      </c>
      <c r="I155" s="345"/>
      <c r="J155" s="981"/>
      <c r="K155" s="345"/>
      <c r="L155" s="981"/>
      <c r="M155" s="345"/>
      <c r="N155" s="981"/>
      <c r="O155" s="285"/>
    </row>
    <row r="156" spans="1:15" x14ac:dyDescent="0.2">
      <c r="A156" s="345">
        <v>4</v>
      </c>
      <c r="B156" s="366" t="s">
        <v>1278</v>
      </c>
      <c r="C156" s="977">
        <v>1800</v>
      </c>
      <c r="D156" s="342">
        <v>9</v>
      </c>
      <c r="E156" s="345"/>
      <c r="F156" s="979">
        <v>16200</v>
      </c>
      <c r="G156" s="345">
        <v>9</v>
      </c>
      <c r="H156" s="979">
        <v>16200</v>
      </c>
      <c r="I156" s="345"/>
      <c r="J156" s="981"/>
      <c r="K156" s="345"/>
      <c r="L156" s="981"/>
      <c r="M156" s="345"/>
      <c r="N156" s="981"/>
      <c r="O156" s="285"/>
    </row>
    <row r="157" spans="1:15" x14ac:dyDescent="0.2">
      <c r="A157" s="345">
        <v>5</v>
      </c>
      <c r="B157" s="366" t="s">
        <v>1279</v>
      </c>
      <c r="C157" s="977"/>
      <c r="D157" s="342"/>
      <c r="E157" s="345"/>
      <c r="F157" s="979">
        <v>4300</v>
      </c>
      <c r="G157" s="345"/>
      <c r="H157" s="981">
        <v>1000</v>
      </c>
      <c r="I157" s="345"/>
      <c r="J157" s="981">
        <v>1000</v>
      </c>
      <c r="K157" s="345"/>
      <c r="L157" s="981">
        <v>1000</v>
      </c>
      <c r="M157" s="345"/>
      <c r="N157" s="981">
        <v>1300</v>
      </c>
      <c r="O157" s="285"/>
    </row>
    <row r="158" spans="1:15" x14ac:dyDescent="0.2">
      <c r="A158" s="345"/>
      <c r="B158" s="366"/>
      <c r="C158" s="985"/>
      <c r="D158" s="342"/>
      <c r="E158" s="345"/>
      <c r="F158" s="979"/>
      <c r="G158" s="345"/>
      <c r="H158" s="981"/>
      <c r="I158" s="345"/>
      <c r="J158" s="981"/>
      <c r="K158" s="345"/>
      <c r="L158" s="981"/>
      <c r="M158" s="345"/>
      <c r="N158" s="981"/>
      <c r="O158" s="285"/>
    </row>
    <row r="159" spans="1:15" x14ac:dyDescent="0.2">
      <c r="A159" s="345"/>
      <c r="B159" s="366"/>
      <c r="C159" s="985"/>
      <c r="D159" s="342"/>
      <c r="E159" s="345"/>
      <c r="F159" s="979"/>
      <c r="G159" s="345"/>
      <c r="H159" s="981"/>
      <c r="I159" s="345"/>
      <c r="J159" s="981"/>
      <c r="K159" s="345"/>
      <c r="L159" s="981"/>
      <c r="M159" s="345"/>
      <c r="N159" s="981"/>
      <c r="O159" s="285"/>
    </row>
    <row r="160" spans="1:15" x14ac:dyDescent="0.2">
      <c r="A160" s="345"/>
      <c r="B160" s="366"/>
      <c r="C160" s="985"/>
      <c r="D160" s="342"/>
      <c r="E160" s="345"/>
      <c r="F160" s="979"/>
      <c r="G160" s="345"/>
      <c r="H160" s="981"/>
      <c r="I160" s="345"/>
      <c r="J160" s="981"/>
      <c r="K160" s="345"/>
      <c r="L160" s="981"/>
      <c r="M160" s="345"/>
      <c r="N160" s="981"/>
      <c r="O160" s="285"/>
    </row>
    <row r="161" spans="1:15" x14ac:dyDescent="0.2">
      <c r="A161" s="345"/>
      <c r="B161" s="366"/>
      <c r="C161" s="985"/>
      <c r="D161" s="342"/>
      <c r="E161" s="345"/>
      <c r="F161" s="979"/>
      <c r="G161" s="345"/>
      <c r="H161" s="981"/>
      <c r="I161" s="345"/>
      <c r="J161" s="981"/>
      <c r="K161" s="345"/>
      <c r="L161" s="981"/>
      <c r="M161" s="345"/>
      <c r="N161" s="981"/>
      <c r="O161" s="285"/>
    </row>
    <row r="162" spans="1:15" x14ac:dyDescent="0.2">
      <c r="A162" s="345"/>
      <c r="B162" s="366"/>
      <c r="C162" s="985"/>
      <c r="D162" s="342"/>
      <c r="E162" s="345"/>
      <c r="F162" s="979"/>
      <c r="G162" s="345"/>
      <c r="H162" s="981"/>
      <c r="I162" s="345"/>
      <c r="J162" s="981"/>
      <c r="K162" s="345"/>
      <c r="L162" s="981"/>
      <c r="M162" s="345"/>
      <c r="N162" s="981"/>
      <c r="O162" s="285"/>
    </row>
    <row r="163" spans="1:15" x14ac:dyDescent="0.2">
      <c r="A163" s="345"/>
      <c r="B163" s="366"/>
      <c r="C163" s="977"/>
      <c r="D163" s="342"/>
      <c r="E163" s="345"/>
      <c r="F163" s="979"/>
      <c r="G163" s="345"/>
      <c r="H163" s="981"/>
      <c r="I163" s="345"/>
      <c r="J163" s="981"/>
      <c r="K163" s="345"/>
      <c r="L163" s="981"/>
      <c r="M163" s="345"/>
      <c r="N163" s="981"/>
      <c r="O163" s="285"/>
    </row>
    <row r="164" spans="1:15" x14ac:dyDescent="0.2">
      <c r="A164" s="345"/>
      <c r="B164" s="366"/>
      <c r="C164" s="977"/>
      <c r="D164" s="342"/>
      <c r="E164" s="345"/>
      <c r="F164" s="979"/>
      <c r="G164" s="345"/>
      <c r="H164" s="981"/>
      <c r="I164" s="345"/>
      <c r="J164" s="981"/>
      <c r="K164" s="345"/>
      <c r="L164" s="981"/>
      <c r="M164" s="345"/>
      <c r="N164" s="981"/>
      <c r="O164" s="285"/>
    </row>
    <row r="165" spans="1:15" x14ac:dyDescent="0.2">
      <c r="A165" s="345"/>
      <c r="B165" s="366"/>
      <c r="C165" s="977"/>
      <c r="D165" s="342"/>
      <c r="E165" s="345"/>
      <c r="F165" s="979"/>
      <c r="G165" s="345"/>
      <c r="H165" s="981"/>
      <c r="I165" s="345"/>
      <c r="J165" s="981"/>
      <c r="K165" s="345"/>
      <c r="L165" s="981"/>
      <c r="M165" s="345"/>
      <c r="N165" s="981"/>
      <c r="O165" s="285"/>
    </row>
    <row r="166" spans="1:15" x14ac:dyDescent="0.2">
      <c r="A166" s="345"/>
      <c r="B166" s="366"/>
      <c r="C166" s="977"/>
      <c r="D166" s="342"/>
      <c r="E166" s="345"/>
      <c r="F166" s="979"/>
      <c r="G166" s="345"/>
      <c r="H166" s="981"/>
      <c r="I166" s="345"/>
      <c r="J166" s="981"/>
      <c r="K166" s="345"/>
      <c r="L166" s="981"/>
      <c r="M166" s="345"/>
      <c r="N166" s="981"/>
      <c r="O166" s="285"/>
    </row>
    <row r="167" spans="1:15" x14ac:dyDescent="0.2">
      <c r="A167" s="345"/>
      <c r="B167" s="366"/>
      <c r="C167" s="977"/>
      <c r="D167" s="342"/>
      <c r="E167" s="345"/>
      <c r="F167" s="979"/>
      <c r="G167" s="345"/>
      <c r="H167" s="981"/>
      <c r="I167" s="345"/>
      <c r="J167" s="981"/>
      <c r="K167" s="345"/>
      <c r="L167" s="981"/>
      <c r="M167" s="345"/>
      <c r="N167" s="981"/>
      <c r="O167" s="285"/>
    </row>
    <row r="168" spans="1:15" x14ac:dyDescent="0.2">
      <c r="A168" s="345"/>
      <c r="B168" s="366"/>
      <c r="C168" s="977"/>
      <c r="D168" s="342"/>
      <c r="E168" s="345"/>
      <c r="F168" s="979"/>
      <c r="G168" s="345"/>
      <c r="H168" s="981"/>
      <c r="I168" s="345"/>
      <c r="J168" s="981"/>
      <c r="K168" s="345"/>
      <c r="L168" s="981"/>
      <c r="M168" s="345"/>
      <c r="N168" s="981"/>
      <c r="O168" s="285"/>
    </row>
    <row r="169" spans="1:15" x14ac:dyDescent="0.2">
      <c r="A169" s="345"/>
      <c r="B169" s="366"/>
      <c r="C169" s="977"/>
      <c r="D169" s="342"/>
      <c r="E169" s="345"/>
      <c r="F169" s="979"/>
      <c r="G169" s="345"/>
      <c r="H169" s="981"/>
      <c r="I169" s="345"/>
      <c r="J169" s="981"/>
      <c r="K169" s="345"/>
      <c r="L169" s="981"/>
      <c r="M169" s="345"/>
      <c r="N169" s="981"/>
      <c r="O169" s="285"/>
    </row>
    <row r="170" spans="1:15" x14ac:dyDescent="0.2">
      <c r="A170" s="345"/>
      <c r="B170" s="366"/>
      <c r="C170" s="985"/>
      <c r="D170" s="935"/>
      <c r="E170" s="936"/>
      <c r="F170" s="979"/>
      <c r="G170" s="345"/>
      <c r="H170" s="981"/>
      <c r="I170" s="345"/>
      <c r="J170" s="981"/>
      <c r="K170" s="345"/>
      <c r="L170" s="981"/>
      <c r="M170" s="345"/>
      <c r="N170" s="981"/>
      <c r="O170" s="285"/>
    </row>
    <row r="171" spans="1:15" x14ac:dyDescent="0.2">
      <c r="A171" s="345" t="s">
        <v>66</v>
      </c>
      <c r="B171" s="366"/>
      <c r="C171" s="985"/>
      <c r="D171" s="935"/>
      <c r="E171" s="936"/>
      <c r="F171" s="979">
        <f>SUM(F153:F170)</f>
        <v>75000</v>
      </c>
      <c r="G171" s="345"/>
      <c r="H171" s="981">
        <f>SUM(H153:H170)</f>
        <v>24700</v>
      </c>
      <c r="I171" s="345"/>
      <c r="J171" s="981">
        <f>SUM(J153:J170)</f>
        <v>5000</v>
      </c>
      <c r="K171" s="345">
        <f>SUM(K153:K170)</f>
        <v>35000</v>
      </c>
      <c r="L171" s="981">
        <f>SUM(L153:L170)</f>
        <v>5000</v>
      </c>
      <c r="M171" s="345"/>
      <c r="N171" s="981">
        <f>SUM(N153:N170)</f>
        <v>5300</v>
      </c>
      <c r="O171" s="999"/>
    </row>
    <row r="172" spans="1:15" ht="15" x14ac:dyDescent="0.25">
      <c r="A172" s="546"/>
      <c r="B172" s="554"/>
      <c r="C172" s="938"/>
      <c r="D172" s="939"/>
      <c r="E172" s="940"/>
      <c r="F172" s="348"/>
      <c r="G172" s="348"/>
      <c r="H172" s="554"/>
      <c r="I172" s="554"/>
      <c r="J172" s="554"/>
      <c r="K172" s="554"/>
      <c r="L172" s="554"/>
      <c r="M172" s="554"/>
      <c r="N172" s="555"/>
      <c r="O172"/>
    </row>
    <row r="173" spans="1:15" ht="15" x14ac:dyDescent="0.25">
      <c r="A173" s="347"/>
      <c r="B173" s="348" t="s">
        <v>67</v>
      </c>
      <c r="C173" s="349"/>
      <c r="D173" s="350"/>
      <c r="E173" s="351"/>
      <c r="F173" s="348"/>
      <c r="G173" s="348"/>
      <c r="H173" s="348"/>
      <c r="I173" s="348"/>
      <c r="J173" s="348"/>
      <c r="K173" s="348"/>
      <c r="L173" s="348"/>
      <c r="M173" s="348"/>
      <c r="N173" s="353"/>
      <c r="O173"/>
    </row>
    <row r="174" spans="1:15" ht="15" x14ac:dyDescent="0.25">
      <c r="A174" s="347"/>
      <c r="B174" s="348"/>
      <c r="C174" s="349"/>
      <c r="D174" s="350"/>
      <c r="E174" s="351"/>
      <c r="F174" s="348"/>
      <c r="G174" s="348"/>
      <c r="H174" s="348" t="s">
        <v>68</v>
      </c>
      <c r="I174" s="348"/>
      <c r="J174" s="1652" t="s">
        <v>1228</v>
      </c>
      <c r="K174" s="1652"/>
      <c r="L174" s="1652"/>
      <c r="M174" s="348"/>
      <c r="N174" s="353"/>
      <c r="O174"/>
    </row>
    <row r="175" spans="1:15" ht="15" x14ac:dyDescent="0.25">
      <c r="A175" s="347"/>
      <c r="B175" s="348"/>
      <c r="C175" s="349"/>
      <c r="D175" s="350"/>
      <c r="E175" s="351"/>
      <c r="F175" s="348"/>
      <c r="G175" s="348"/>
      <c r="H175" s="348"/>
      <c r="I175" s="348"/>
      <c r="J175" s="1493" t="s">
        <v>70</v>
      </c>
      <c r="K175" s="1493"/>
      <c r="L175" s="1493"/>
      <c r="M175" s="348"/>
      <c r="N175" s="353"/>
      <c r="O175"/>
    </row>
    <row r="176" spans="1:15" ht="15" x14ac:dyDescent="0.25">
      <c r="A176" s="354"/>
      <c r="B176" s="355"/>
      <c r="C176" s="356"/>
      <c r="D176" s="357"/>
      <c r="E176" s="358"/>
      <c r="F176" s="355"/>
      <c r="G176" s="355"/>
      <c r="H176" s="355"/>
      <c r="I176" s="355"/>
      <c r="J176" s="355"/>
      <c r="K176" s="355"/>
      <c r="L176" s="355"/>
      <c r="M176" s="355"/>
      <c r="N176" s="557"/>
      <c r="O176"/>
    </row>
    <row r="177" spans="1:15" ht="15" x14ac:dyDescent="0.25">
      <c r="A177" s="352"/>
      <c r="B177" s="352"/>
      <c r="C177" s="539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/>
    </row>
    <row r="182" spans="1:15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</row>
    <row r="183" spans="1:15" ht="15" x14ac:dyDescent="0.25">
      <c r="A183" s="352" t="s">
        <v>0</v>
      </c>
      <c r="B183" s="352"/>
      <c r="C183" s="539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/>
    </row>
    <row r="184" spans="1:15" x14ac:dyDescent="0.2">
      <c r="A184" s="1494"/>
      <c r="B184" s="1494"/>
      <c r="C184" s="1494"/>
      <c r="D184" s="1494"/>
      <c r="E184" s="1494"/>
      <c r="F184" s="1494"/>
      <c r="G184" s="1494"/>
      <c r="H184" s="1494"/>
      <c r="I184" s="1494"/>
      <c r="J184" s="1494"/>
      <c r="K184" s="1494"/>
      <c r="L184" s="1494"/>
      <c r="M184" s="1494"/>
      <c r="N184" s="1494"/>
      <c r="O184" s="1494"/>
    </row>
    <row r="185" spans="1:15" x14ac:dyDescent="0.2">
      <c r="A185" s="1469" t="s">
        <v>5</v>
      </c>
      <c r="B185" s="1469"/>
      <c r="C185" s="1469"/>
      <c r="D185" s="1469"/>
      <c r="E185" s="1469"/>
      <c r="F185" s="1469"/>
      <c r="G185" s="1469"/>
      <c r="H185" s="1469"/>
      <c r="I185" s="1469"/>
      <c r="J185" s="1469"/>
      <c r="K185" s="1469"/>
      <c r="L185" s="1469"/>
      <c r="M185" s="1469"/>
      <c r="N185" s="1469"/>
      <c r="O185" s="1469"/>
    </row>
    <row r="186" spans="1:15" ht="15" x14ac:dyDescent="0.25">
      <c r="A186" s="352"/>
      <c r="B186" s="352"/>
      <c r="C186" s="541"/>
      <c r="D186" s="542"/>
      <c r="E186" s="543"/>
      <c r="F186" s="544"/>
      <c r="G186" s="352"/>
      <c r="H186" s="352"/>
      <c r="I186" s="352"/>
      <c r="J186" s="352"/>
      <c r="K186" s="352"/>
      <c r="L186" s="352"/>
      <c r="M186" s="352"/>
      <c r="N186" s="352"/>
      <c r="O186"/>
    </row>
    <row r="187" spans="1:15" ht="15" x14ac:dyDescent="0.25">
      <c r="A187" s="545" t="s">
        <v>6</v>
      </c>
      <c r="B187" s="545"/>
      <c r="C187" s="541"/>
      <c r="D187" s="542"/>
      <c r="E187" s="543"/>
      <c r="F187" s="352"/>
      <c r="G187" s="352"/>
      <c r="H187" s="352"/>
      <c r="I187" s="352"/>
      <c r="J187" s="352"/>
      <c r="K187" s="352"/>
      <c r="L187" s="352"/>
      <c r="M187" s="352"/>
      <c r="N187" s="352"/>
      <c r="O187"/>
    </row>
    <row r="188" spans="1:15" ht="15" x14ac:dyDescent="0.25">
      <c r="A188" s="546" t="s">
        <v>1206</v>
      </c>
      <c r="B188" s="547"/>
      <c r="C188" s="548"/>
      <c r="D188" s="549"/>
      <c r="E188" s="550"/>
      <c r="F188" s="551" t="s">
        <v>8</v>
      </c>
      <c r="G188" s="552"/>
      <c r="H188" s="552"/>
      <c r="I188" s="552"/>
      <c r="J188" s="553"/>
      <c r="K188" s="554" t="s">
        <v>273</v>
      </c>
      <c r="L188" s="554"/>
      <c r="M188" s="554"/>
      <c r="N188" s="555"/>
      <c r="O188"/>
    </row>
    <row r="189" spans="1:15" ht="15" x14ac:dyDescent="0.25">
      <c r="A189" s="556" t="s">
        <v>1280</v>
      </c>
      <c r="B189" s="545"/>
      <c r="C189" s="356"/>
      <c r="D189" s="357"/>
      <c r="E189" s="358"/>
      <c r="F189" s="354" t="s">
        <v>11</v>
      </c>
      <c r="G189" s="354" t="s">
        <v>12</v>
      </c>
      <c r="H189" s="557"/>
      <c r="I189" s="551" t="s">
        <v>13</v>
      </c>
      <c r="J189" s="553"/>
      <c r="K189" s="355" t="s">
        <v>14</v>
      </c>
      <c r="L189" s="355"/>
      <c r="M189" s="355"/>
      <c r="N189" s="557"/>
      <c r="O189"/>
    </row>
    <row r="190" spans="1:15" ht="15" x14ac:dyDescent="0.25">
      <c r="A190" s="558"/>
      <c r="B190" s="546"/>
      <c r="C190" s="559"/>
      <c r="D190" s="560"/>
      <c r="E190" s="561"/>
      <c r="F190" s="546"/>
      <c r="G190" s="1470" t="s">
        <v>15</v>
      </c>
      <c r="H190" s="1471"/>
      <c r="I190" s="1471"/>
      <c r="J190" s="1471"/>
      <c r="K190" s="1471"/>
      <c r="L190" s="1471"/>
      <c r="M190" s="1471"/>
      <c r="N190" s="1472"/>
      <c r="O190"/>
    </row>
    <row r="191" spans="1:15" ht="15" x14ac:dyDescent="0.25">
      <c r="A191" s="562"/>
      <c r="B191" s="812" t="s">
        <v>17</v>
      </c>
      <c r="C191" s="564" t="s">
        <v>18</v>
      </c>
      <c r="D191" s="1473" t="s">
        <v>19</v>
      </c>
      <c r="E191" s="1474"/>
      <c r="F191" s="812" t="s">
        <v>20</v>
      </c>
      <c r="G191" s="1470" t="s">
        <v>21</v>
      </c>
      <c r="H191" s="1472"/>
      <c r="I191" s="1470" t="s">
        <v>22</v>
      </c>
      <c r="J191" s="1472"/>
      <c r="K191" s="1470" t="s">
        <v>23</v>
      </c>
      <c r="L191" s="1472"/>
      <c r="M191" s="1470" t="s">
        <v>24</v>
      </c>
      <c r="N191" s="1472"/>
      <c r="O191"/>
    </row>
    <row r="192" spans="1:15" ht="15" x14ac:dyDescent="0.25">
      <c r="A192" s="565"/>
      <c r="B192" s="354"/>
      <c r="C192" s="566"/>
      <c r="D192" s="567"/>
      <c r="E192" s="568"/>
      <c r="F192" s="354"/>
      <c r="G192" s="569" t="s">
        <v>25</v>
      </c>
      <c r="H192" s="345" t="s">
        <v>26</v>
      </c>
      <c r="I192" s="345" t="s">
        <v>25</v>
      </c>
      <c r="J192" s="345" t="s">
        <v>27</v>
      </c>
      <c r="K192" s="569" t="s">
        <v>25</v>
      </c>
      <c r="L192" s="570" t="s">
        <v>27</v>
      </c>
      <c r="M192" s="569" t="s">
        <v>25</v>
      </c>
      <c r="N192" s="569" t="s">
        <v>26</v>
      </c>
      <c r="O192"/>
    </row>
    <row r="193" spans="1:15" x14ac:dyDescent="0.2">
      <c r="A193" s="345">
        <v>1</v>
      </c>
      <c r="B193" s="366" t="s">
        <v>1281</v>
      </c>
      <c r="C193" s="977"/>
      <c r="D193" s="807"/>
      <c r="E193" s="345"/>
      <c r="F193" s="979">
        <v>20000</v>
      </c>
      <c r="G193" s="1025"/>
      <c r="H193" s="981">
        <v>5000</v>
      </c>
      <c r="I193" s="1025"/>
      <c r="J193" s="981">
        <v>5000</v>
      </c>
      <c r="K193" s="982"/>
      <c r="L193" s="981">
        <v>5000</v>
      </c>
      <c r="M193" s="1025"/>
      <c r="N193" s="981">
        <v>5000</v>
      </c>
      <c r="O193" s="285"/>
    </row>
    <row r="194" spans="1:15" x14ac:dyDescent="0.2">
      <c r="A194" s="345">
        <v>2</v>
      </c>
      <c r="B194" s="366" t="s">
        <v>1282</v>
      </c>
      <c r="C194" s="977"/>
      <c r="D194" s="342"/>
      <c r="E194" s="345"/>
      <c r="F194" s="979">
        <v>15000</v>
      </c>
      <c r="G194" s="345"/>
      <c r="H194" s="981"/>
      <c r="I194" s="982"/>
      <c r="J194" s="981">
        <v>15000</v>
      </c>
      <c r="K194" s="1026"/>
      <c r="L194" s="981"/>
      <c r="M194" s="345"/>
      <c r="N194" s="981"/>
      <c r="O194" s="285"/>
    </row>
    <row r="195" spans="1:15" x14ac:dyDescent="0.2">
      <c r="A195" s="345">
        <v>3</v>
      </c>
      <c r="B195" s="366" t="s">
        <v>1283</v>
      </c>
      <c r="C195" s="977"/>
      <c r="D195" s="342"/>
      <c r="E195" s="345"/>
      <c r="F195" s="979">
        <v>15000</v>
      </c>
      <c r="G195" s="345"/>
      <c r="H195" s="981"/>
      <c r="I195" s="982"/>
      <c r="J195" s="981">
        <v>5000</v>
      </c>
      <c r="K195" s="345"/>
      <c r="L195" s="981">
        <v>5000</v>
      </c>
      <c r="M195" s="345"/>
      <c r="N195" s="981">
        <v>5000</v>
      </c>
      <c r="O195" s="285"/>
    </row>
    <row r="196" spans="1:15" x14ac:dyDescent="0.2">
      <c r="A196" s="345">
        <v>4</v>
      </c>
      <c r="B196" s="366"/>
      <c r="C196" s="985"/>
      <c r="D196" s="342"/>
      <c r="E196" s="345"/>
      <c r="F196" s="979"/>
      <c r="G196" s="345"/>
      <c r="H196" s="981"/>
      <c r="I196" s="982"/>
      <c r="J196" s="981"/>
      <c r="K196" s="345"/>
      <c r="L196" s="981"/>
      <c r="M196" s="345"/>
      <c r="N196" s="981"/>
      <c r="O196" s="285"/>
    </row>
    <row r="197" spans="1:15" x14ac:dyDescent="0.2">
      <c r="A197" s="345">
        <v>5</v>
      </c>
      <c r="B197" s="366"/>
      <c r="C197" s="985"/>
      <c r="D197" s="342"/>
      <c r="E197" s="345"/>
      <c r="F197" s="979"/>
      <c r="G197" s="345"/>
      <c r="H197" s="981"/>
      <c r="I197" s="982"/>
      <c r="J197" s="981"/>
      <c r="K197" s="345"/>
      <c r="L197" s="981"/>
      <c r="M197" s="345"/>
      <c r="N197" s="981"/>
      <c r="O197" s="285"/>
    </row>
    <row r="198" spans="1:15" ht="15" x14ac:dyDescent="0.25">
      <c r="A198" s="345" t="s">
        <v>66</v>
      </c>
      <c r="B198" s="345"/>
      <c r="C198" s="985"/>
      <c r="D198" s="935"/>
      <c r="E198" s="936"/>
      <c r="F198" s="979">
        <f>SUM(F192:F197)</f>
        <v>50000</v>
      </c>
      <c r="G198" s="345"/>
      <c r="H198" s="981"/>
      <c r="I198" s="345"/>
      <c r="J198" s="981"/>
      <c r="K198" s="364"/>
      <c r="L198" s="981"/>
      <c r="M198" s="345"/>
      <c r="N198" s="981"/>
      <c r="O198" s="378"/>
    </row>
    <row r="199" spans="1:15" ht="15" x14ac:dyDescent="0.25">
      <c r="A199" s="546"/>
      <c r="B199" s="554"/>
      <c r="C199" s="938"/>
      <c r="D199" s="939"/>
      <c r="E199" s="940"/>
      <c r="F199" s="348"/>
      <c r="G199" s="348"/>
      <c r="H199" s="554"/>
      <c r="I199" s="554"/>
      <c r="J199" s="554"/>
      <c r="K199" s="554"/>
      <c r="L199" s="554"/>
      <c r="M199" s="554"/>
      <c r="N199" s="555"/>
      <c r="O199"/>
    </row>
    <row r="200" spans="1:15" ht="15" x14ac:dyDescent="0.25">
      <c r="A200" s="347"/>
      <c r="B200" s="348" t="s">
        <v>67</v>
      </c>
      <c r="C200" s="349"/>
      <c r="D200" s="350"/>
      <c r="E200" s="351"/>
      <c r="F200" s="348"/>
      <c r="G200" s="348" t="s">
        <v>1227</v>
      </c>
      <c r="H200" s="348"/>
      <c r="I200" s="348"/>
      <c r="J200" s="348"/>
      <c r="K200" s="348"/>
      <c r="L200" s="348"/>
      <c r="M200" s="348"/>
      <c r="N200" s="353"/>
      <c r="O200"/>
    </row>
    <row r="201" spans="1:15" ht="15" x14ac:dyDescent="0.25">
      <c r="A201" s="347"/>
      <c r="B201" s="348"/>
      <c r="C201" s="349"/>
      <c r="D201" s="350"/>
      <c r="E201" s="351"/>
      <c r="F201" s="348"/>
      <c r="G201" s="348"/>
      <c r="H201" s="348" t="s">
        <v>68</v>
      </c>
      <c r="I201" s="348"/>
      <c r="J201" s="1653" t="s">
        <v>1228</v>
      </c>
      <c r="K201" s="1653"/>
      <c r="L201" s="1653"/>
      <c r="M201" s="348"/>
      <c r="N201" s="353"/>
      <c r="O201"/>
    </row>
    <row r="202" spans="1:15" ht="15" x14ac:dyDescent="0.25">
      <c r="A202" s="347"/>
      <c r="B202" s="348"/>
      <c r="C202" s="349"/>
      <c r="D202" s="350"/>
      <c r="E202" s="351"/>
      <c r="F202" s="348"/>
      <c r="G202" s="348"/>
      <c r="H202" s="348"/>
      <c r="I202" s="348"/>
      <c r="J202" s="1493" t="s">
        <v>70</v>
      </c>
      <c r="K202" s="1493"/>
      <c r="L202" s="1493"/>
      <c r="M202" s="348"/>
      <c r="N202" s="353"/>
      <c r="O202"/>
    </row>
    <row r="203" spans="1:15" ht="15" x14ac:dyDescent="0.25">
      <c r="A203" s="354"/>
      <c r="B203" s="355"/>
      <c r="C203" s="356"/>
      <c r="D203" s="357"/>
      <c r="E203" s="358"/>
      <c r="F203" s="355"/>
      <c r="G203" s="355"/>
      <c r="H203" s="355"/>
      <c r="I203" s="355"/>
      <c r="J203" s="355"/>
      <c r="K203" s="355"/>
      <c r="L203" s="355"/>
      <c r="M203" s="355"/>
      <c r="N203" s="557"/>
      <c r="O203"/>
    </row>
    <row r="204" spans="1:15" ht="15" x14ac:dyDescent="0.25">
      <c r="A204" s="352"/>
      <c r="B204" s="352"/>
      <c r="C204" s="539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/>
    </row>
    <row r="205" spans="1:15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</row>
    <row r="209" spans="1:15" ht="15" x14ac:dyDescent="0.25">
      <c r="A209" s="352" t="s">
        <v>0</v>
      </c>
      <c r="B209" s="352"/>
      <c r="C209" s="539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/>
    </row>
    <row r="210" spans="1:15" x14ac:dyDescent="0.2">
      <c r="A210" s="1494"/>
      <c r="B210" s="1494"/>
      <c r="C210" s="1494"/>
      <c r="D210" s="1494"/>
      <c r="E210" s="1494"/>
      <c r="F210" s="1494"/>
      <c r="G210" s="1494"/>
      <c r="H210" s="1494"/>
      <c r="I210" s="1494"/>
      <c r="J210" s="1494"/>
      <c r="K210" s="1494"/>
      <c r="L210" s="1494"/>
      <c r="M210" s="1494"/>
      <c r="N210" s="1494"/>
      <c r="O210" s="1494"/>
    </row>
    <row r="211" spans="1:15" x14ac:dyDescent="0.2">
      <c r="A211" s="1469" t="s">
        <v>5</v>
      </c>
      <c r="B211" s="1469"/>
      <c r="C211" s="1469"/>
      <c r="D211" s="1469"/>
      <c r="E211" s="1469"/>
      <c r="F211" s="1469"/>
      <c r="G211" s="1469"/>
      <c r="H211" s="1469"/>
      <c r="I211" s="1469"/>
      <c r="J211" s="1469"/>
      <c r="K211" s="1469"/>
      <c r="L211" s="1469"/>
      <c r="M211" s="1469"/>
      <c r="N211" s="1469"/>
      <c r="O211" s="1469"/>
    </row>
    <row r="212" spans="1:15" ht="15" x14ac:dyDescent="0.25">
      <c r="A212" s="352"/>
      <c r="B212" s="352"/>
      <c r="C212" s="541"/>
      <c r="D212" s="542"/>
      <c r="E212" s="543"/>
      <c r="F212" s="544"/>
      <c r="G212" s="352"/>
      <c r="H212" s="352"/>
      <c r="I212" s="352"/>
      <c r="J212" s="352"/>
      <c r="K212" s="352"/>
      <c r="L212" s="352"/>
      <c r="M212" s="352"/>
      <c r="N212" s="352"/>
      <c r="O212"/>
    </row>
    <row r="213" spans="1:15" ht="15" x14ac:dyDescent="0.25">
      <c r="A213" s="545" t="s">
        <v>6</v>
      </c>
      <c r="B213" s="545"/>
      <c r="C213" s="541"/>
      <c r="D213" s="542"/>
      <c r="E213" s="543"/>
      <c r="F213" s="352"/>
      <c r="G213" s="352"/>
      <c r="H213" s="352"/>
      <c r="I213" s="352"/>
      <c r="J213" s="352"/>
      <c r="K213" s="352"/>
      <c r="L213" s="352"/>
      <c r="M213" s="352"/>
      <c r="N213" s="352"/>
      <c r="O213"/>
    </row>
    <row r="214" spans="1:15" ht="15" x14ac:dyDescent="0.25">
      <c r="A214" s="546" t="s">
        <v>1206</v>
      </c>
      <c r="B214" s="547"/>
      <c r="C214" s="548"/>
      <c r="D214" s="549"/>
      <c r="E214" s="550"/>
      <c r="F214" s="551" t="s">
        <v>8</v>
      </c>
      <c r="G214" s="552"/>
      <c r="H214" s="552"/>
      <c r="I214" s="552"/>
      <c r="J214" s="553"/>
      <c r="K214" s="554" t="s">
        <v>273</v>
      </c>
      <c r="L214" s="554"/>
      <c r="M214" s="554"/>
      <c r="N214" s="555"/>
      <c r="O214"/>
    </row>
    <row r="215" spans="1:15" ht="15" x14ac:dyDescent="0.25">
      <c r="A215" s="556" t="s">
        <v>1284</v>
      </c>
      <c r="B215" s="545"/>
      <c r="C215" s="356"/>
      <c r="D215" s="357"/>
      <c r="E215" s="358"/>
      <c r="F215" s="354" t="s">
        <v>11</v>
      </c>
      <c r="G215" s="354" t="s">
        <v>12</v>
      </c>
      <c r="H215" s="557"/>
      <c r="I215" s="551" t="s">
        <v>13</v>
      </c>
      <c r="J215" s="553"/>
      <c r="K215" s="355" t="s">
        <v>14</v>
      </c>
      <c r="L215" s="355"/>
      <c r="M215" s="355"/>
      <c r="N215" s="557"/>
      <c r="O215"/>
    </row>
    <row r="216" spans="1:15" ht="15" x14ac:dyDescent="0.25">
      <c r="A216" s="558"/>
      <c r="B216" s="546"/>
      <c r="C216" s="559"/>
      <c r="D216" s="560"/>
      <c r="E216" s="561"/>
      <c r="F216" s="546"/>
      <c r="G216" s="1470" t="s">
        <v>15</v>
      </c>
      <c r="H216" s="1471"/>
      <c r="I216" s="1471"/>
      <c r="J216" s="1471"/>
      <c r="K216" s="1471"/>
      <c r="L216" s="1471"/>
      <c r="M216" s="1471"/>
      <c r="N216" s="1472"/>
      <c r="O216"/>
    </row>
    <row r="217" spans="1:15" ht="15" x14ac:dyDescent="0.25">
      <c r="A217" s="562"/>
      <c r="B217" s="812" t="s">
        <v>17</v>
      </c>
      <c r="C217" s="564" t="s">
        <v>18</v>
      </c>
      <c r="D217" s="1473" t="s">
        <v>19</v>
      </c>
      <c r="E217" s="1474"/>
      <c r="F217" s="812" t="s">
        <v>20</v>
      </c>
      <c r="G217" s="1470" t="s">
        <v>21</v>
      </c>
      <c r="H217" s="1472"/>
      <c r="I217" s="1470" t="s">
        <v>22</v>
      </c>
      <c r="J217" s="1472"/>
      <c r="K217" s="1470" t="s">
        <v>23</v>
      </c>
      <c r="L217" s="1472"/>
      <c r="M217" s="1470" t="s">
        <v>24</v>
      </c>
      <c r="N217" s="1472"/>
      <c r="O217"/>
    </row>
    <row r="218" spans="1:15" ht="15" x14ac:dyDescent="0.25">
      <c r="A218" s="565"/>
      <c r="B218" s="354"/>
      <c r="C218" s="566"/>
      <c r="D218" s="567"/>
      <c r="E218" s="568"/>
      <c r="F218" s="354"/>
      <c r="G218" s="569" t="s">
        <v>25</v>
      </c>
      <c r="H218" s="345" t="s">
        <v>26</v>
      </c>
      <c r="I218" s="345" t="s">
        <v>25</v>
      </c>
      <c r="J218" s="345" t="s">
        <v>27</v>
      </c>
      <c r="K218" s="569" t="s">
        <v>25</v>
      </c>
      <c r="L218" s="570" t="s">
        <v>27</v>
      </c>
      <c r="M218" s="569" t="s">
        <v>25</v>
      </c>
      <c r="N218" s="569" t="s">
        <v>26</v>
      </c>
      <c r="O218"/>
    </row>
    <row r="219" spans="1:15" x14ac:dyDescent="0.2">
      <c r="A219" s="345">
        <v>1</v>
      </c>
      <c r="B219" s="366" t="s">
        <v>1285</v>
      </c>
      <c r="C219" s="977"/>
      <c r="D219" s="807"/>
      <c r="E219" s="345"/>
      <c r="F219" s="979"/>
      <c r="G219" s="1025"/>
      <c r="H219" s="981"/>
      <c r="I219" s="1025"/>
      <c r="J219" s="981"/>
      <c r="K219" s="982"/>
      <c r="L219" s="981"/>
      <c r="M219" s="1025"/>
      <c r="N219" s="981"/>
      <c r="O219" s="285"/>
    </row>
    <row r="220" spans="1:15" x14ac:dyDescent="0.2">
      <c r="A220" s="345"/>
      <c r="B220" s="366" t="s">
        <v>1286</v>
      </c>
      <c r="C220" s="977">
        <v>2500</v>
      </c>
      <c r="D220" s="342">
        <v>8</v>
      </c>
      <c r="E220" s="345" t="s">
        <v>336</v>
      </c>
      <c r="F220" s="979">
        <f>C220*D220</f>
        <v>20000</v>
      </c>
      <c r="G220" s="345">
        <v>8</v>
      </c>
      <c r="H220" s="981">
        <v>20000</v>
      </c>
      <c r="I220" s="982"/>
      <c r="J220" s="981"/>
      <c r="K220" s="1026"/>
      <c r="L220" s="981"/>
      <c r="M220" s="345"/>
      <c r="N220" s="981"/>
      <c r="O220" s="285"/>
    </row>
    <row r="221" spans="1:15" x14ac:dyDescent="0.2">
      <c r="A221" s="345"/>
      <c r="B221" s="366"/>
      <c r="C221" s="977"/>
      <c r="D221" s="342"/>
      <c r="E221" s="345"/>
      <c r="F221" s="979"/>
      <c r="G221" s="345"/>
      <c r="H221" s="981"/>
      <c r="I221" s="982"/>
      <c r="J221" s="981"/>
      <c r="K221" s="345"/>
      <c r="L221" s="981"/>
      <c r="M221" s="345"/>
      <c r="N221" s="981"/>
      <c r="O221" s="285"/>
    </row>
    <row r="222" spans="1:15" x14ac:dyDescent="0.2">
      <c r="A222" s="345"/>
      <c r="B222" s="366"/>
      <c r="C222" s="985"/>
      <c r="D222" s="342"/>
      <c r="E222" s="345"/>
      <c r="F222" s="979"/>
      <c r="G222" s="345"/>
      <c r="H222" s="981"/>
      <c r="I222" s="982"/>
      <c r="J222" s="981"/>
      <c r="K222" s="345"/>
      <c r="L222" s="981"/>
      <c r="M222" s="345"/>
      <c r="N222" s="981"/>
      <c r="O222" s="285"/>
    </row>
    <row r="223" spans="1:15" x14ac:dyDescent="0.2">
      <c r="A223" s="345"/>
      <c r="B223" s="366"/>
      <c r="C223" s="985"/>
      <c r="D223" s="342"/>
      <c r="E223" s="345"/>
      <c r="F223" s="979"/>
      <c r="G223" s="345"/>
      <c r="H223" s="981"/>
      <c r="I223" s="982"/>
      <c r="J223" s="981"/>
      <c r="K223" s="345"/>
      <c r="L223" s="981"/>
      <c r="M223" s="345"/>
      <c r="N223" s="981"/>
      <c r="O223" s="285"/>
    </row>
    <row r="224" spans="1:15" ht="15" x14ac:dyDescent="0.25">
      <c r="A224" s="345" t="s">
        <v>66</v>
      </c>
      <c r="B224" s="345"/>
      <c r="C224" s="985"/>
      <c r="D224" s="935"/>
      <c r="E224" s="936"/>
      <c r="F224" s="979">
        <f>SUM(F220:F223)</f>
        <v>20000</v>
      </c>
      <c r="G224" s="345">
        <f>SUM(G220:G223)</f>
        <v>8</v>
      </c>
      <c r="H224" s="981">
        <f>SUM(H220:H223)</f>
        <v>20000</v>
      </c>
      <c r="I224" s="345"/>
      <c r="J224" s="981"/>
      <c r="K224" s="364"/>
      <c r="L224" s="981"/>
      <c r="M224" s="345"/>
      <c r="N224" s="981"/>
      <c r="O224" s="378"/>
    </row>
    <row r="225" spans="1:15" ht="15" x14ac:dyDescent="0.25">
      <c r="A225" s="546"/>
      <c r="B225" s="554"/>
      <c r="C225" s="938"/>
      <c r="D225" s="939"/>
      <c r="E225" s="940"/>
      <c r="F225" s="348"/>
      <c r="G225" s="348"/>
      <c r="H225" s="554"/>
      <c r="I225" s="554"/>
      <c r="J225" s="554"/>
      <c r="K225" s="554"/>
      <c r="L225" s="554"/>
      <c r="M225" s="554"/>
      <c r="N225" s="555"/>
      <c r="O225"/>
    </row>
    <row r="226" spans="1:15" ht="15" x14ac:dyDescent="0.25">
      <c r="A226" s="347"/>
      <c r="B226" s="348" t="s">
        <v>67</v>
      </c>
      <c r="C226" s="349"/>
      <c r="D226" s="350"/>
      <c r="E226" s="351"/>
      <c r="F226" s="348"/>
      <c r="G226" s="348" t="s">
        <v>1227</v>
      </c>
      <c r="H226" s="348"/>
      <c r="I226" s="348"/>
      <c r="J226" s="348"/>
      <c r="K226" s="348"/>
      <c r="L226" s="348"/>
      <c r="M226" s="348"/>
      <c r="N226" s="353"/>
      <c r="O226"/>
    </row>
    <row r="227" spans="1:15" ht="15" x14ac:dyDescent="0.25">
      <c r="A227" s="347"/>
      <c r="B227" s="348"/>
      <c r="C227" s="349"/>
      <c r="D227" s="350"/>
      <c r="E227" s="351"/>
      <c r="F227" s="348"/>
      <c r="G227" s="348"/>
      <c r="H227" s="348" t="s">
        <v>68</v>
      </c>
      <c r="I227" s="348"/>
      <c r="J227" s="1653" t="s">
        <v>1228</v>
      </c>
      <c r="K227" s="1653"/>
      <c r="L227" s="1653"/>
      <c r="M227" s="348"/>
      <c r="N227" s="353"/>
      <c r="O227"/>
    </row>
    <row r="228" spans="1:15" ht="15" x14ac:dyDescent="0.25">
      <c r="A228" s="347"/>
      <c r="B228" s="348"/>
      <c r="C228" s="349"/>
      <c r="D228" s="350"/>
      <c r="E228" s="351"/>
      <c r="F228" s="348"/>
      <c r="G228" s="348"/>
      <c r="H228" s="348"/>
      <c r="I228" s="348"/>
      <c r="J228" s="1493" t="s">
        <v>70</v>
      </c>
      <c r="K228" s="1493"/>
      <c r="L228" s="1493"/>
      <c r="M228" s="348"/>
      <c r="N228" s="353"/>
      <c r="O228"/>
    </row>
    <row r="229" spans="1:15" ht="15" x14ac:dyDescent="0.25">
      <c r="A229" s="354"/>
      <c r="B229" s="355"/>
      <c r="C229" s="356"/>
      <c r="D229" s="357"/>
      <c r="E229" s="358"/>
      <c r="F229" s="355"/>
      <c r="G229" s="355"/>
      <c r="H229" s="355"/>
      <c r="I229" s="355"/>
      <c r="J229" s="355"/>
      <c r="K229" s="355"/>
      <c r="L229" s="355"/>
      <c r="M229" s="355"/>
      <c r="N229" s="557"/>
      <c r="O229"/>
    </row>
    <row r="230" spans="1:15" ht="15" x14ac:dyDescent="0.25">
      <c r="A230" s="352"/>
      <c r="B230" s="352"/>
      <c r="C230" s="539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/>
    </row>
    <row r="235" spans="1:15" x14ac:dyDescent="0.2">
      <c r="A235" s="352" t="s">
        <v>0</v>
      </c>
      <c r="B235" s="352"/>
      <c r="C235" s="539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</row>
    <row r="236" spans="1:15" x14ac:dyDescent="0.2">
      <c r="A236" s="1014" t="s">
        <v>4</v>
      </c>
      <c r="B236" s="1014"/>
      <c r="C236" s="1014"/>
      <c r="D236" s="1014"/>
      <c r="E236" s="1014"/>
      <c r="F236" s="1014"/>
      <c r="G236" s="1014"/>
      <c r="H236" s="1014"/>
      <c r="I236" s="1014"/>
      <c r="J236" s="1014"/>
      <c r="K236" s="1014"/>
      <c r="L236" s="1014"/>
      <c r="M236" s="1014"/>
      <c r="N236" s="1014"/>
    </row>
    <row r="237" spans="1:15" x14ac:dyDescent="0.2">
      <c r="A237" s="1015" t="s">
        <v>5</v>
      </c>
      <c r="B237" s="1015"/>
      <c r="C237" s="1015"/>
      <c r="D237" s="1015"/>
      <c r="E237" s="1015"/>
      <c r="F237" s="1015"/>
      <c r="G237" s="1015"/>
      <c r="H237" s="1015"/>
      <c r="I237" s="1015"/>
      <c r="J237" s="1015"/>
      <c r="K237" s="1015"/>
      <c r="L237" s="1015"/>
      <c r="M237" s="1015"/>
      <c r="N237" s="1015"/>
    </row>
    <row r="238" spans="1:15" x14ac:dyDescent="0.2">
      <c r="A238" s="352"/>
      <c r="B238" s="352"/>
      <c r="C238" s="541"/>
      <c r="D238" s="542"/>
      <c r="E238" s="543"/>
      <c r="F238" s="544"/>
      <c r="G238" s="352"/>
      <c r="H238" s="352"/>
      <c r="I238" s="352"/>
      <c r="J238" s="352"/>
      <c r="K238" s="352"/>
      <c r="L238" s="352"/>
      <c r="M238" s="352"/>
      <c r="N238" s="352"/>
    </row>
    <row r="239" spans="1:15" x14ac:dyDescent="0.2">
      <c r="A239" s="545" t="s">
        <v>6</v>
      </c>
      <c r="B239" s="545"/>
      <c r="C239" s="541"/>
      <c r="D239" s="542"/>
      <c r="E239" s="543"/>
      <c r="F239" s="352"/>
      <c r="G239" s="352"/>
      <c r="H239" s="352"/>
      <c r="I239" s="352"/>
      <c r="J239" s="352"/>
      <c r="K239" s="352"/>
      <c r="L239" s="352"/>
      <c r="M239" s="352"/>
      <c r="N239" s="352"/>
    </row>
    <row r="240" spans="1:15" x14ac:dyDescent="0.2">
      <c r="A240" s="546" t="s">
        <v>1229</v>
      </c>
      <c r="B240" s="547"/>
      <c r="C240" s="548"/>
      <c r="D240" s="549"/>
      <c r="E240" s="550"/>
      <c r="F240" s="551" t="s">
        <v>8</v>
      </c>
      <c r="G240" s="552"/>
      <c r="H240" s="552"/>
      <c r="I240" s="552"/>
      <c r="J240" s="553"/>
      <c r="K240" s="554" t="s">
        <v>273</v>
      </c>
      <c r="L240" s="554"/>
      <c r="M240" s="554"/>
      <c r="N240" s="555"/>
    </row>
    <row r="241" spans="1:14" x14ac:dyDescent="0.2">
      <c r="A241" s="556" t="s">
        <v>1287</v>
      </c>
      <c r="B241" s="545"/>
      <c r="C241" s="356"/>
      <c r="D241" s="357"/>
      <c r="E241" s="358"/>
      <c r="F241" s="354" t="s">
        <v>11</v>
      </c>
      <c r="G241" s="354" t="s">
        <v>12</v>
      </c>
      <c r="H241" s="557"/>
      <c r="I241" s="551" t="s">
        <v>13</v>
      </c>
      <c r="J241" s="553"/>
      <c r="K241" s="355" t="s">
        <v>14</v>
      </c>
      <c r="L241" s="355"/>
      <c r="M241" s="355"/>
      <c r="N241" s="557"/>
    </row>
    <row r="242" spans="1:14" x14ac:dyDescent="0.2">
      <c r="A242" s="558"/>
      <c r="B242" s="546"/>
      <c r="C242" s="559"/>
      <c r="D242" s="560"/>
      <c r="E242" s="561"/>
      <c r="F242" s="546"/>
      <c r="G242" s="1016" t="s">
        <v>15</v>
      </c>
      <c r="H242" s="1017"/>
      <c r="I242" s="1017"/>
      <c r="J242" s="1017"/>
      <c r="K242" s="1017"/>
      <c r="L242" s="1017"/>
      <c r="M242" s="1017"/>
      <c r="N242" s="1018"/>
    </row>
    <row r="243" spans="1:14" x14ac:dyDescent="0.2">
      <c r="A243" s="562" t="s">
        <v>16</v>
      </c>
      <c r="B243" s="812" t="s">
        <v>17</v>
      </c>
      <c r="C243" s="564" t="s">
        <v>18</v>
      </c>
      <c r="D243" s="1019" t="s">
        <v>19</v>
      </c>
      <c r="E243" s="1020"/>
      <c r="F243" s="812" t="s">
        <v>20</v>
      </c>
      <c r="G243" s="1016" t="s">
        <v>21</v>
      </c>
      <c r="H243" s="1018"/>
      <c r="I243" s="1016" t="s">
        <v>22</v>
      </c>
      <c r="J243" s="1018"/>
      <c r="K243" s="1016" t="s">
        <v>23</v>
      </c>
      <c r="L243" s="1018"/>
      <c r="M243" s="1016" t="s">
        <v>24</v>
      </c>
      <c r="N243" s="1018"/>
    </row>
    <row r="244" spans="1:14" x14ac:dyDescent="0.2">
      <c r="A244" s="565"/>
      <c r="B244" s="354"/>
      <c r="C244" s="566"/>
      <c r="D244" s="567"/>
      <c r="E244" s="568"/>
      <c r="F244" s="354"/>
      <c r="G244" s="569" t="s">
        <v>25</v>
      </c>
      <c r="H244" s="345" t="s">
        <v>26</v>
      </c>
      <c r="I244" s="345" t="s">
        <v>25</v>
      </c>
      <c r="J244" s="345" t="s">
        <v>27</v>
      </c>
      <c r="K244" s="569" t="s">
        <v>25</v>
      </c>
      <c r="L244" s="570" t="s">
        <v>27</v>
      </c>
      <c r="M244" s="569" t="s">
        <v>25</v>
      </c>
      <c r="N244" s="569" t="s">
        <v>26</v>
      </c>
    </row>
    <row r="245" spans="1:14" x14ac:dyDescent="0.2">
      <c r="A245" s="345">
        <v>1</v>
      </c>
      <c r="B245" s="366" t="s">
        <v>1288</v>
      </c>
      <c r="C245" s="977"/>
      <c r="D245" s="342"/>
      <c r="E245" s="345"/>
      <c r="F245" s="979">
        <v>496440</v>
      </c>
      <c r="G245" s="345"/>
      <c r="H245" s="981">
        <v>124110</v>
      </c>
      <c r="I245" s="345"/>
      <c r="J245" s="981">
        <v>124110</v>
      </c>
      <c r="K245" s="345"/>
      <c r="L245" s="981">
        <v>124110</v>
      </c>
      <c r="M245" s="345"/>
      <c r="N245" s="981">
        <v>124110</v>
      </c>
    </row>
    <row r="246" spans="1:14" x14ac:dyDescent="0.2">
      <c r="A246" s="345">
        <v>2</v>
      </c>
      <c r="B246" s="366" t="s">
        <v>1265</v>
      </c>
      <c r="C246" s="985"/>
      <c r="D246" s="342"/>
      <c r="E246" s="345"/>
      <c r="F246" s="979">
        <v>43560</v>
      </c>
      <c r="G246" s="345"/>
      <c r="H246" s="981">
        <v>10890</v>
      </c>
      <c r="I246" s="345"/>
      <c r="J246" s="981">
        <v>10890</v>
      </c>
      <c r="K246" s="345"/>
      <c r="L246" s="981">
        <v>10890</v>
      </c>
      <c r="M246" s="345"/>
      <c r="N246" s="981">
        <v>10890</v>
      </c>
    </row>
    <row r="247" spans="1:14" x14ac:dyDescent="0.2">
      <c r="A247" s="345">
        <v>3</v>
      </c>
      <c r="B247" s="366" t="s">
        <v>1282</v>
      </c>
      <c r="C247" s="985"/>
      <c r="D247" s="342"/>
      <c r="E247" s="345"/>
      <c r="F247" s="979">
        <v>30000</v>
      </c>
      <c r="G247" s="345"/>
      <c r="H247" s="981">
        <v>7500</v>
      </c>
      <c r="I247" s="345"/>
      <c r="J247" s="981">
        <v>7500</v>
      </c>
      <c r="K247" s="345"/>
      <c r="L247" s="981">
        <v>7500</v>
      </c>
      <c r="M247" s="345"/>
      <c r="N247" s="981">
        <v>7500</v>
      </c>
    </row>
    <row r="248" spans="1:14" x14ac:dyDescent="0.2">
      <c r="A248" s="345">
        <v>4</v>
      </c>
      <c r="B248" s="366" t="s">
        <v>1289</v>
      </c>
      <c r="C248" s="977"/>
      <c r="D248" s="342"/>
      <c r="E248" s="345"/>
      <c r="F248" s="979">
        <v>30000</v>
      </c>
      <c r="G248" s="345"/>
      <c r="H248" s="981">
        <v>7500</v>
      </c>
      <c r="I248" s="345"/>
      <c r="J248" s="981">
        <v>7500</v>
      </c>
      <c r="K248" s="345"/>
      <c r="L248" s="981">
        <v>7500</v>
      </c>
      <c r="M248" s="345"/>
      <c r="N248" s="981">
        <v>7500</v>
      </c>
    </row>
    <row r="249" spans="1:14" x14ac:dyDescent="0.2">
      <c r="A249" s="345">
        <v>5</v>
      </c>
      <c r="B249" s="366" t="s">
        <v>1290</v>
      </c>
      <c r="C249" s="977"/>
      <c r="D249" s="342"/>
      <c r="E249" s="345"/>
      <c r="F249" s="979">
        <v>50000</v>
      </c>
      <c r="G249" s="345"/>
      <c r="H249" s="981">
        <v>12500</v>
      </c>
      <c r="I249" s="345"/>
      <c r="J249" s="981">
        <v>12500</v>
      </c>
      <c r="K249" s="345"/>
      <c r="L249" s="981">
        <v>12500</v>
      </c>
      <c r="M249" s="345"/>
      <c r="N249" s="981">
        <v>12500</v>
      </c>
    </row>
    <row r="250" spans="1:14" x14ac:dyDescent="0.2">
      <c r="A250" s="345"/>
      <c r="B250" s="366"/>
      <c r="C250" s="977"/>
      <c r="D250" s="342"/>
      <c r="E250" s="345"/>
      <c r="F250" s="979"/>
      <c r="G250" s="345"/>
      <c r="H250" s="981"/>
      <c r="I250" s="345"/>
      <c r="J250" s="981"/>
      <c r="K250" s="345"/>
      <c r="L250" s="981"/>
      <c r="M250" s="345"/>
      <c r="N250" s="981"/>
    </row>
    <row r="251" spans="1:14" x14ac:dyDescent="0.2">
      <c r="A251" s="345"/>
      <c r="B251" s="366"/>
      <c r="C251" s="977"/>
      <c r="D251" s="342"/>
      <c r="E251" s="345"/>
      <c r="F251" s="979"/>
      <c r="G251" s="345"/>
      <c r="H251" s="981"/>
      <c r="I251" s="345"/>
      <c r="J251" s="981"/>
      <c r="K251" s="345"/>
      <c r="L251" s="981"/>
      <c r="M251" s="345"/>
      <c r="N251" s="981"/>
    </row>
    <row r="252" spans="1:14" x14ac:dyDescent="0.2">
      <c r="A252" s="345"/>
      <c r="B252" s="366"/>
      <c r="C252" s="977"/>
      <c r="D252" s="342"/>
      <c r="E252" s="345"/>
      <c r="F252" s="979"/>
      <c r="G252" s="345"/>
      <c r="H252" s="981"/>
      <c r="I252" s="345"/>
      <c r="J252" s="981"/>
      <c r="K252" s="345"/>
      <c r="L252" s="981"/>
      <c r="M252" s="345"/>
      <c r="N252" s="981"/>
    </row>
    <row r="253" spans="1:14" x14ac:dyDescent="0.2">
      <c r="A253" s="345"/>
      <c r="B253" s="366"/>
      <c r="C253" s="977"/>
      <c r="D253" s="342"/>
      <c r="E253" s="345"/>
      <c r="F253" s="979"/>
      <c r="G253" s="345"/>
      <c r="H253" s="981"/>
      <c r="I253" s="345"/>
      <c r="J253" s="981"/>
      <c r="K253" s="345"/>
      <c r="L253" s="981"/>
      <c r="M253" s="345"/>
      <c r="N253" s="981"/>
    </row>
    <row r="254" spans="1:14" x14ac:dyDescent="0.2">
      <c r="A254" s="345"/>
      <c r="B254" s="366"/>
      <c r="C254" s="977"/>
      <c r="D254" s="342"/>
      <c r="E254" s="345"/>
      <c r="F254" s="979"/>
      <c r="G254" s="345"/>
      <c r="H254" s="981"/>
      <c r="I254" s="345"/>
      <c r="J254" s="981"/>
      <c r="K254" s="345"/>
      <c r="L254" s="981"/>
      <c r="M254" s="345"/>
      <c r="N254" s="981"/>
    </row>
    <row r="255" spans="1:14" x14ac:dyDescent="0.2">
      <c r="A255" s="345"/>
      <c r="B255" s="366"/>
      <c r="C255" s="985"/>
      <c r="D255" s="935"/>
      <c r="E255" s="936"/>
      <c r="F255" s="979"/>
      <c r="G255" s="345"/>
      <c r="H255" s="981"/>
      <c r="I255" s="345"/>
      <c r="J255" s="981"/>
      <c r="K255" s="345"/>
      <c r="L255" s="981"/>
      <c r="M255" s="345"/>
      <c r="N255" s="981"/>
    </row>
    <row r="256" spans="1:14" x14ac:dyDescent="0.2">
      <c r="A256" s="345" t="s">
        <v>66</v>
      </c>
      <c r="B256" s="366"/>
      <c r="C256" s="985"/>
      <c r="D256" s="935"/>
      <c r="E256" s="936"/>
      <c r="F256" s="979">
        <f>SUM(F245:F255)</f>
        <v>650000</v>
      </c>
      <c r="G256" s="345"/>
      <c r="H256" s="981">
        <f>SUM(H245:H255)</f>
        <v>162500</v>
      </c>
      <c r="I256" s="345"/>
      <c r="J256" s="981">
        <f>SUM(J245:J255)</f>
        <v>162500</v>
      </c>
      <c r="K256" s="345"/>
      <c r="L256" s="981">
        <f>SUM(L245:L255)</f>
        <v>162500</v>
      </c>
      <c r="M256" s="345"/>
      <c r="N256" s="981">
        <f>SUM(N245:N255)</f>
        <v>162500</v>
      </c>
    </row>
    <row r="257" spans="1:14" x14ac:dyDescent="0.2">
      <c r="A257" s="546"/>
      <c r="B257" s="554"/>
      <c r="C257" s="938"/>
      <c r="D257" s="939"/>
      <c r="E257" s="940"/>
      <c r="F257" s="348"/>
      <c r="G257" s="348"/>
      <c r="H257" s="554"/>
      <c r="I257" s="554"/>
      <c r="J257" s="554"/>
      <c r="K257" s="554"/>
      <c r="L257" s="554"/>
      <c r="M257" s="554"/>
      <c r="N257" s="555"/>
    </row>
    <row r="258" spans="1:14" x14ac:dyDescent="0.2">
      <c r="A258" s="347"/>
      <c r="B258" s="348" t="s">
        <v>67</v>
      </c>
      <c r="C258" s="349"/>
      <c r="D258" s="350"/>
      <c r="E258" s="351"/>
      <c r="F258" s="348"/>
      <c r="G258" s="348"/>
      <c r="H258" s="348"/>
      <c r="I258" s="348"/>
      <c r="J258" s="348"/>
      <c r="K258" s="348"/>
      <c r="L258" s="348"/>
      <c r="M258" s="348"/>
      <c r="N258" s="353"/>
    </row>
    <row r="259" spans="1:14" x14ac:dyDescent="0.2">
      <c r="A259" s="347"/>
      <c r="B259" s="348"/>
      <c r="C259" s="349"/>
      <c r="D259" s="350"/>
      <c r="E259" s="351"/>
      <c r="F259" s="348"/>
      <c r="G259" s="348"/>
      <c r="H259" s="348" t="s">
        <v>68</v>
      </c>
      <c r="I259" s="348"/>
      <c r="J259" s="1021" t="s">
        <v>1228</v>
      </c>
      <c r="K259" s="1021"/>
      <c r="L259" s="1021"/>
      <c r="M259" s="348"/>
      <c r="N259" s="353"/>
    </row>
    <row r="260" spans="1:14" x14ac:dyDescent="0.2">
      <c r="A260" s="347"/>
      <c r="B260" s="348"/>
      <c r="C260" s="349"/>
      <c r="D260" s="350"/>
      <c r="E260" s="351"/>
      <c r="F260" s="348"/>
      <c r="G260" s="348"/>
      <c r="H260" s="348"/>
      <c r="I260" s="348"/>
      <c r="J260" s="1022" t="s">
        <v>70</v>
      </c>
      <c r="K260" s="1022"/>
      <c r="L260" s="1022"/>
      <c r="M260" s="348"/>
      <c r="N260" s="353"/>
    </row>
    <row r="261" spans="1:14" x14ac:dyDescent="0.2">
      <c r="A261" s="354"/>
      <c r="B261" s="355"/>
      <c r="C261" s="356"/>
      <c r="D261" s="357"/>
      <c r="E261" s="358"/>
      <c r="F261" s="355"/>
      <c r="G261" s="355"/>
      <c r="H261" s="355"/>
      <c r="I261" s="355"/>
      <c r="J261" s="355"/>
      <c r="K261" s="355"/>
      <c r="L261" s="355"/>
      <c r="M261" s="355"/>
      <c r="N261" s="557"/>
    </row>
    <row r="262" spans="1:14" x14ac:dyDescent="0.2">
      <c r="A262" s="352"/>
      <c r="B262" s="352"/>
      <c r="C262" s="539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</row>
    <row r="263" spans="1:14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x14ac:dyDescent="0.2">
      <c r="A266" s="352" t="s">
        <v>0</v>
      </c>
      <c r="B266" s="352"/>
      <c r="C266" s="539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</row>
    <row r="267" spans="1:14" x14ac:dyDescent="0.2">
      <c r="A267" s="1014" t="s">
        <v>4</v>
      </c>
      <c r="B267" s="1014"/>
      <c r="C267" s="1014"/>
      <c r="D267" s="1014"/>
      <c r="E267" s="1014"/>
      <c r="F267" s="1014"/>
      <c r="G267" s="1014"/>
      <c r="H267" s="1014"/>
      <c r="I267" s="1014"/>
      <c r="J267" s="1014"/>
      <c r="K267" s="1014"/>
      <c r="L267" s="1014"/>
      <c r="M267" s="1014"/>
      <c r="N267" s="1014"/>
    </row>
    <row r="268" spans="1:14" x14ac:dyDescent="0.2">
      <c r="A268" s="1015" t="s">
        <v>5</v>
      </c>
      <c r="B268" s="1015"/>
      <c r="C268" s="1015"/>
      <c r="D268" s="1015"/>
      <c r="E268" s="1015"/>
      <c r="F268" s="1015"/>
      <c r="G268" s="1015"/>
      <c r="H268" s="1015"/>
      <c r="I268" s="1015"/>
      <c r="J268" s="1015"/>
      <c r="K268" s="1015"/>
      <c r="L268" s="1015"/>
      <c r="M268" s="1015"/>
      <c r="N268" s="1015"/>
    </row>
    <row r="269" spans="1:14" x14ac:dyDescent="0.2">
      <c r="A269" s="352"/>
      <c r="B269" s="352"/>
      <c r="C269" s="541"/>
      <c r="D269" s="542"/>
      <c r="E269" s="543"/>
      <c r="F269" s="544"/>
      <c r="G269" s="352"/>
      <c r="H269" s="352"/>
      <c r="I269" s="352"/>
      <c r="J269" s="352"/>
      <c r="K269" s="352"/>
      <c r="L269" s="352"/>
      <c r="M269" s="352"/>
      <c r="N269" s="352"/>
    </row>
    <row r="270" spans="1:14" x14ac:dyDescent="0.2">
      <c r="A270" s="545" t="s">
        <v>6</v>
      </c>
      <c r="B270" s="545"/>
      <c r="C270" s="541"/>
      <c r="D270" s="542"/>
      <c r="E270" s="543"/>
      <c r="F270" s="352"/>
      <c r="G270" s="352"/>
      <c r="H270" s="352"/>
      <c r="I270" s="352"/>
      <c r="J270" s="352"/>
      <c r="K270" s="352"/>
      <c r="L270" s="352"/>
      <c r="M270" s="352"/>
      <c r="N270" s="352"/>
    </row>
    <row r="271" spans="1:14" x14ac:dyDescent="0.2">
      <c r="A271" s="546" t="s">
        <v>1229</v>
      </c>
      <c r="B271" s="547"/>
      <c r="C271" s="548"/>
      <c r="D271" s="549"/>
      <c r="E271" s="550"/>
      <c r="F271" s="551" t="s">
        <v>8</v>
      </c>
      <c r="G271" s="552"/>
      <c r="H271" s="552"/>
      <c r="I271" s="552"/>
      <c r="J271" s="553"/>
      <c r="K271" s="554" t="s">
        <v>273</v>
      </c>
      <c r="L271" s="554"/>
      <c r="M271" s="554"/>
      <c r="N271" s="555"/>
    </row>
    <row r="272" spans="1:14" x14ac:dyDescent="0.2">
      <c r="A272" s="556" t="s">
        <v>1291</v>
      </c>
      <c r="B272" s="545"/>
      <c r="C272" s="356"/>
      <c r="D272" s="357"/>
      <c r="E272" s="358"/>
      <c r="F272" s="354" t="s">
        <v>11</v>
      </c>
      <c r="G272" s="354" t="s">
        <v>12</v>
      </c>
      <c r="H272" s="557"/>
      <c r="I272" s="551" t="s">
        <v>13</v>
      </c>
      <c r="J272" s="553"/>
      <c r="K272" s="355" t="s">
        <v>14</v>
      </c>
      <c r="L272" s="355"/>
      <c r="M272" s="355"/>
      <c r="N272" s="557"/>
    </row>
    <row r="273" spans="1:14" x14ac:dyDescent="0.2">
      <c r="A273" s="558"/>
      <c r="B273" s="546"/>
      <c r="C273" s="559"/>
      <c r="D273" s="560"/>
      <c r="E273" s="561"/>
      <c r="F273" s="546"/>
      <c r="G273" s="1016" t="s">
        <v>15</v>
      </c>
      <c r="H273" s="1017"/>
      <c r="I273" s="1017"/>
      <c r="J273" s="1017"/>
      <c r="K273" s="1017"/>
      <c r="L273" s="1017"/>
      <c r="M273" s="1017"/>
      <c r="N273" s="1018"/>
    </row>
    <row r="274" spans="1:14" x14ac:dyDescent="0.2">
      <c r="A274" s="562" t="s">
        <v>16</v>
      </c>
      <c r="B274" s="812" t="s">
        <v>17</v>
      </c>
      <c r="C274" s="564" t="s">
        <v>18</v>
      </c>
      <c r="D274" s="1019" t="s">
        <v>19</v>
      </c>
      <c r="E274" s="1020"/>
      <c r="F274" s="812" t="s">
        <v>20</v>
      </c>
      <c r="G274" s="1016" t="s">
        <v>21</v>
      </c>
      <c r="H274" s="1018"/>
      <c r="I274" s="1016" t="s">
        <v>22</v>
      </c>
      <c r="J274" s="1018"/>
      <c r="K274" s="1016" t="s">
        <v>23</v>
      </c>
      <c r="L274" s="1018"/>
      <c r="M274" s="1016" t="s">
        <v>24</v>
      </c>
      <c r="N274" s="1018"/>
    </row>
    <row r="275" spans="1:14" x14ac:dyDescent="0.2">
      <c r="A275" s="565"/>
      <c r="B275" s="354"/>
      <c r="C275" s="566"/>
      <c r="D275" s="567"/>
      <c r="E275" s="568"/>
      <c r="F275" s="354"/>
      <c r="G275" s="569" t="s">
        <v>25</v>
      </c>
      <c r="H275" s="345" t="s">
        <v>26</v>
      </c>
      <c r="I275" s="345" t="s">
        <v>25</v>
      </c>
      <c r="J275" s="345" t="s">
        <v>27</v>
      </c>
      <c r="K275" s="569" t="s">
        <v>25</v>
      </c>
      <c r="L275" s="570" t="s">
        <v>27</v>
      </c>
      <c r="M275" s="569" t="s">
        <v>25</v>
      </c>
      <c r="N275" s="569" t="s">
        <v>26</v>
      </c>
    </row>
    <row r="276" spans="1:14" x14ac:dyDescent="0.2">
      <c r="A276" s="345">
        <v>1</v>
      </c>
      <c r="B276" s="366" t="s">
        <v>1292</v>
      </c>
      <c r="C276" s="977" t="s">
        <v>1293</v>
      </c>
      <c r="D276" s="342">
        <v>1</v>
      </c>
      <c r="E276" s="345" t="s">
        <v>198</v>
      </c>
      <c r="F276" s="979">
        <v>44000</v>
      </c>
      <c r="G276" s="345">
        <v>1</v>
      </c>
      <c r="H276" s="981">
        <v>44000</v>
      </c>
      <c r="I276" s="345"/>
      <c r="J276" s="981"/>
      <c r="K276" s="345"/>
      <c r="L276" s="981"/>
      <c r="M276" s="345"/>
      <c r="N276" s="981"/>
    </row>
    <row r="277" spans="1:14" x14ac:dyDescent="0.2">
      <c r="A277" s="345"/>
      <c r="B277" s="366"/>
      <c r="C277" s="985"/>
      <c r="D277" s="342"/>
      <c r="E277" s="345"/>
      <c r="F277" s="979"/>
      <c r="G277" s="345"/>
      <c r="H277" s="981"/>
      <c r="I277" s="345"/>
      <c r="J277" s="981"/>
      <c r="K277" s="345"/>
      <c r="L277" s="981"/>
      <c r="M277" s="345"/>
      <c r="N277" s="981"/>
    </row>
    <row r="278" spans="1:14" x14ac:dyDescent="0.2">
      <c r="A278" s="345"/>
      <c r="B278" s="366"/>
      <c r="C278" s="985"/>
      <c r="D278" s="342"/>
      <c r="E278" s="345"/>
      <c r="F278" s="979"/>
      <c r="G278" s="345"/>
      <c r="H278" s="981"/>
      <c r="I278" s="345"/>
      <c r="J278" s="981"/>
      <c r="K278" s="345"/>
      <c r="L278" s="981"/>
      <c r="M278" s="345"/>
      <c r="N278" s="981"/>
    </row>
    <row r="279" spans="1:14" x14ac:dyDescent="0.2">
      <c r="A279" s="345"/>
      <c r="B279" s="366"/>
      <c r="C279" s="977"/>
      <c r="D279" s="342"/>
      <c r="E279" s="345"/>
      <c r="F279" s="979"/>
      <c r="G279" s="345"/>
      <c r="H279" s="981"/>
      <c r="I279" s="345"/>
      <c r="J279" s="981"/>
      <c r="K279" s="345"/>
      <c r="L279" s="981"/>
      <c r="M279" s="345"/>
      <c r="N279" s="981"/>
    </row>
    <row r="280" spans="1:14" x14ac:dyDescent="0.2">
      <c r="A280" s="345"/>
      <c r="B280" s="366"/>
      <c r="C280" s="977"/>
      <c r="D280" s="342"/>
      <c r="E280" s="345"/>
      <c r="F280" s="979"/>
      <c r="G280" s="345"/>
      <c r="H280" s="981"/>
      <c r="I280" s="345"/>
      <c r="J280" s="981"/>
      <c r="K280" s="345"/>
      <c r="L280" s="981"/>
      <c r="M280" s="345"/>
      <c r="N280" s="981"/>
    </row>
    <row r="281" spans="1:14" x14ac:dyDescent="0.2">
      <c r="A281" s="345"/>
      <c r="B281" s="366"/>
      <c r="C281" s="977"/>
      <c r="D281" s="342"/>
      <c r="E281" s="345"/>
      <c r="F281" s="979"/>
      <c r="G281" s="345"/>
      <c r="H281" s="981"/>
      <c r="I281" s="345"/>
      <c r="J281" s="981"/>
      <c r="K281" s="345"/>
      <c r="L281" s="981"/>
      <c r="M281" s="345"/>
      <c r="N281" s="981"/>
    </row>
    <row r="282" spans="1:14" x14ac:dyDescent="0.2">
      <c r="A282" s="345"/>
      <c r="B282" s="366"/>
      <c r="C282" s="977"/>
      <c r="D282" s="342"/>
      <c r="E282" s="345"/>
      <c r="F282" s="979"/>
      <c r="G282" s="345"/>
      <c r="H282" s="981"/>
      <c r="I282" s="345"/>
      <c r="J282" s="981"/>
      <c r="K282" s="345"/>
      <c r="L282" s="981"/>
      <c r="M282" s="345"/>
      <c r="N282" s="981"/>
    </row>
    <row r="283" spans="1:14" x14ac:dyDescent="0.2">
      <c r="A283" s="345"/>
      <c r="B283" s="366"/>
      <c r="C283" s="977"/>
      <c r="D283" s="342"/>
      <c r="E283" s="345"/>
      <c r="F283" s="979"/>
      <c r="G283" s="345"/>
      <c r="H283" s="981"/>
      <c r="I283" s="345"/>
      <c r="J283" s="981"/>
      <c r="K283" s="345"/>
      <c r="L283" s="981"/>
      <c r="M283" s="345"/>
      <c r="N283" s="981"/>
    </row>
    <row r="284" spans="1:14" x14ac:dyDescent="0.2">
      <c r="A284" s="345"/>
      <c r="B284" s="366"/>
      <c r="C284" s="977"/>
      <c r="D284" s="342"/>
      <c r="E284" s="345"/>
      <c r="F284" s="979"/>
      <c r="G284" s="345"/>
      <c r="H284" s="981"/>
      <c r="I284" s="345"/>
      <c r="J284" s="981"/>
      <c r="K284" s="345"/>
      <c r="L284" s="981"/>
      <c r="M284" s="345"/>
      <c r="N284" s="981"/>
    </row>
    <row r="285" spans="1:14" x14ac:dyDescent="0.2">
      <c r="A285" s="345"/>
      <c r="B285" s="366"/>
      <c r="C285" s="977"/>
      <c r="D285" s="342"/>
      <c r="E285" s="345"/>
      <c r="F285" s="979"/>
      <c r="G285" s="345"/>
      <c r="H285" s="981"/>
      <c r="I285" s="345"/>
      <c r="J285" s="981"/>
      <c r="K285" s="345"/>
      <c r="L285" s="981"/>
      <c r="M285" s="345"/>
      <c r="N285" s="981"/>
    </row>
    <row r="286" spans="1:14" x14ac:dyDescent="0.2">
      <c r="A286" s="345"/>
      <c r="B286" s="366"/>
      <c r="C286" s="985"/>
      <c r="D286" s="935"/>
      <c r="E286" s="936"/>
      <c r="F286" s="979"/>
      <c r="G286" s="345"/>
      <c r="H286" s="981"/>
      <c r="I286" s="345"/>
      <c r="J286" s="981"/>
      <c r="K286" s="345"/>
      <c r="L286" s="981"/>
      <c r="M286" s="345"/>
      <c r="N286" s="981"/>
    </row>
    <row r="287" spans="1:14" x14ac:dyDescent="0.2">
      <c r="A287" s="345" t="s">
        <v>66</v>
      </c>
      <c r="B287" s="366"/>
      <c r="C287" s="985"/>
      <c r="D287" s="935"/>
      <c r="E287" s="936"/>
      <c r="F287" s="979">
        <f>SUM(F276:F286)</f>
        <v>44000</v>
      </c>
      <c r="G287" s="345"/>
      <c r="H287" s="981">
        <f>SUM(H276:H286)</f>
        <v>44000</v>
      </c>
      <c r="I287" s="345"/>
      <c r="J287" s="981">
        <f>SUM(J276:J286)</f>
        <v>0</v>
      </c>
      <c r="K287" s="345"/>
      <c r="L287" s="981">
        <f>SUM(L276:L286)</f>
        <v>0</v>
      </c>
      <c r="M287" s="345"/>
      <c r="N287" s="981">
        <f>SUM(N276:N286)</f>
        <v>0</v>
      </c>
    </row>
    <row r="288" spans="1:14" x14ac:dyDescent="0.2">
      <c r="A288" s="546"/>
      <c r="B288" s="554"/>
      <c r="C288" s="938"/>
      <c r="D288" s="939"/>
      <c r="E288" s="940"/>
      <c r="F288" s="348"/>
      <c r="G288" s="348"/>
      <c r="H288" s="554"/>
      <c r="I288" s="554"/>
      <c r="J288" s="554"/>
      <c r="K288" s="554"/>
      <c r="L288" s="554"/>
      <c r="M288" s="554"/>
      <c r="N288" s="555"/>
    </row>
    <row r="289" spans="1:14" x14ac:dyDescent="0.2">
      <c r="A289" s="347"/>
      <c r="B289" s="348" t="s">
        <v>67</v>
      </c>
      <c r="C289" s="349"/>
      <c r="D289" s="350"/>
      <c r="E289" s="351"/>
      <c r="F289" s="348"/>
      <c r="G289" s="348"/>
      <c r="H289" s="348"/>
      <c r="I289" s="348"/>
      <c r="J289" s="348"/>
      <c r="K289" s="348"/>
      <c r="L289" s="348"/>
      <c r="M289" s="348"/>
      <c r="N289" s="353"/>
    </row>
    <row r="290" spans="1:14" x14ac:dyDescent="0.2">
      <c r="A290" s="347"/>
      <c r="B290" s="348"/>
      <c r="C290" s="349"/>
      <c r="D290" s="350"/>
      <c r="E290" s="351"/>
      <c r="F290" s="348"/>
      <c r="G290" s="348"/>
      <c r="H290" s="348" t="s">
        <v>68</v>
      </c>
      <c r="I290" s="348"/>
      <c r="J290" s="1021" t="s">
        <v>1228</v>
      </c>
      <c r="K290" s="1021"/>
      <c r="L290" s="1021"/>
      <c r="M290" s="348"/>
      <c r="N290" s="353"/>
    </row>
    <row r="291" spans="1:14" x14ac:dyDescent="0.2">
      <c r="A291" s="347"/>
      <c r="B291" s="348"/>
      <c r="C291" s="349"/>
      <c r="D291" s="350"/>
      <c r="E291" s="351"/>
      <c r="F291" s="348"/>
      <c r="G291" s="348"/>
      <c r="H291" s="348"/>
      <c r="I291" s="348"/>
      <c r="J291" s="1022" t="s">
        <v>70</v>
      </c>
      <c r="K291" s="1022"/>
      <c r="L291" s="1022"/>
      <c r="M291" s="348"/>
      <c r="N291" s="353"/>
    </row>
    <row r="292" spans="1:14" x14ac:dyDescent="0.2">
      <c r="A292" s="354"/>
      <c r="B292" s="355"/>
      <c r="C292" s="356"/>
      <c r="D292" s="357"/>
      <c r="E292" s="358"/>
      <c r="F292" s="355"/>
      <c r="G292" s="355"/>
      <c r="H292" s="355"/>
      <c r="I292" s="355"/>
      <c r="J292" s="355"/>
      <c r="K292" s="355"/>
      <c r="L292" s="355"/>
      <c r="M292" s="355"/>
      <c r="N292" s="557"/>
    </row>
  </sheetData>
  <sheetProtection algorithmName="SHA-512" hashValue="rTNMIzXZpwVQQbGefs5G+K6FVHEa3Gpg8IjI+sdY4hD2L8GTm3B+FMu9tqs4ab2mPV+xe30l94i9jLhufbrNOg==" saltValue="i6omWttJtXqlRfKvKwgP9g==" spinCount="100000" sheet="1" objects="1" scenarios="1" selectLockedCells="1" selectUnlockedCells="1"/>
  <mergeCells count="60">
    <mergeCell ref="J227:L227"/>
    <mergeCell ref="J228:L228"/>
    <mergeCell ref="J201:L201"/>
    <mergeCell ref="J202:L202"/>
    <mergeCell ref="A210:O210"/>
    <mergeCell ref="A211:O211"/>
    <mergeCell ref="G216:N216"/>
    <mergeCell ref="D217:E217"/>
    <mergeCell ref="G217:H217"/>
    <mergeCell ref="I217:J217"/>
    <mergeCell ref="K217:L217"/>
    <mergeCell ref="M217:N217"/>
    <mergeCell ref="J174:L174"/>
    <mergeCell ref="J175:L175"/>
    <mergeCell ref="A184:O184"/>
    <mergeCell ref="A185:O185"/>
    <mergeCell ref="G190:N190"/>
    <mergeCell ref="D191:E191"/>
    <mergeCell ref="G191:H191"/>
    <mergeCell ref="I191:J191"/>
    <mergeCell ref="K191:L191"/>
    <mergeCell ref="M191:N191"/>
    <mergeCell ref="J108:L108"/>
    <mergeCell ref="J109:L109"/>
    <mergeCell ref="A144:O144"/>
    <mergeCell ref="A145:O145"/>
    <mergeCell ref="G150:N150"/>
    <mergeCell ref="D151:E151"/>
    <mergeCell ref="G151:H151"/>
    <mergeCell ref="I151:J151"/>
    <mergeCell ref="K151:L151"/>
    <mergeCell ref="M151:N151"/>
    <mergeCell ref="J70:L70"/>
    <mergeCell ref="J71:L71"/>
    <mergeCell ref="A79:O79"/>
    <mergeCell ref="A80:O80"/>
    <mergeCell ref="G85:N85"/>
    <mergeCell ref="D86:E86"/>
    <mergeCell ref="G86:H86"/>
    <mergeCell ref="I86:J86"/>
    <mergeCell ref="K86:L86"/>
    <mergeCell ref="M86:N86"/>
    <mergeCell ref="J34:L34"/>
    <mergeCell ref="J35:L35"/>
    <mergeCell ref="A40:O40"/>
    <mergeCell ref="A41:O41"/>
    <mergeCell ref="G46:N46"/>
    <mergeCell ref="D47:E47"/>
    <mergeCell ref="G47:H47"/>
    <mergeCell ref="I47:J47"/>
    <mergeCell ref="K47:L47"/>
    <mergeCell ref="M47:N47"/>
    <mergeCell ref="A2:O2"/>
    <mergeCell ref="A3:O3"/>
    <mergeCell ref="G8:N8"/>
    <mergeCell ref="D9:E9"/>
    <mergeCell ref="G9:H9"/>
    <mergeCell ref="I9:J9"/>
    <mergeCell ref="K9:L9"/>
    <mergeCell ref="M9:N9"/>
  </mergeCells>
  <pageMargins left="0.25" right="0.25" top="0.75" bottom="0.75" header="0.3" footer="0.3"/>
  <pageSetup paperSize="5" scale="80" orientation="landscape" horizontalDpi="4294967293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1"/>
  <sheetViews>
    <sheetView topLeftCell="A17" zoomScale="64" zoomScaleNormal="64" workbookViewId="0">
      <selection activeCell="L28" sqref="L28"/>
    </sheetView>
  </sheetViews>
  <sheetFormatPr defaultRowHeight="15" x14ac:dyDescent="0.25"/>
  <cols>
    <col min="1" max="1" width="6.140625" customWidth="1"/>
    <col min="3" max="3" width="17.85546875" customWidth="1"/>
    <col min="4" max="4" width="6.5703125" customWidth="1"/>
    <col min="5" max="5" width="7.5703125" customWidth="1"/>
    <col min="6" max="6" width="13.140625" customWidth="1"/>
    <col min="7" max="7" width="18.42578125" customWidth="1"/>
    <col min="8" max="8" width="8.28515625" customWidth="1"/>
    <col min="9" max="9" width="18.140625" customWidth="1"/>
    <col min="10" max="10" width="9.85546875" customWidth="1"/>
    <col min="11" max="11" width="14.140625" customWidth="1"/>
    <col min="12" max="12" width="8.140625" customWidth="1"/>
    <col min="13" max="13" width="16.140625" customWidth="1"/>
    <col min="14" max="14" width="9.42578125" customWidth="1"/>
    <col min="15" max="15" width="15.28515625" customWidth="1"/>
    <col min="17" max="17" width="10.5703125" bestFit="1" customWidth="1"/>
    <col min="18" max="18" width="11.5703125" bestFit="1" customWidth="1"/>
  </cols>
  <sheetData>
    <row r="1" spans="1:19" x14ac:dyDescent="0.25">
      <c r="A1" s="1446" t="s">
        <v>644</v>
      </c>
      <c r="B1" s="1446"/>
      <c r="C1" s="1446"/>
      <c r="D1" s="1446"/>
      <c r="E1" s="1446"/>
      <c r="F1" s="1446"/>
      <c r="G1" s="1446"/>
      <c r="H1" s="1446"/>
      <c r="I1" s="1446"/>
      <c r="J1" s="1446"/>
      <c r="K1" s="1446"/>
      <c r="L1" s="1446"/>
      <c r="M1" s="1446"/>
      <c r="N1" s="1446"/>
      <c r="O1" s="1446"/>
      <c r="P1" s="1446"/>
    </row>
    <row r="2" spans="1:19" x14ac:dyDescent="0.25">
      <c r="A2" s="1446" t="s">
        <v>645</v>
      </c>
      <c r="B2" s="1446"/>
      <c r="C2" s="1446"/>
      <c r="D2" s="1446"/>
      <c r="E2" s="1446"/>
      <c r="F2" s="1446"/>
      <c r="G2" s="1446"/>
      <c r="H2" s="1446"/>
      <c r="I2" s="1446"/>
      <c r="J2" s="1446"/>
      <c r="K2" s="1446"/>
      <c r="L2" s="1446"/>
      <c r="M2" s="1446"/>
      <c r="N2" s="1446"/>
      <c r="O2" s="1446"/>
      <c r="P2" s="1446"/>
    </row>
    <row r="3" spans="1:19" x14ac:dyDescent="0.25">
      <c r="A3" s="1487"/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  <c r="N3" s="1487"/>
      <c r="O3" s="1487"/>
      <c r="P3" s="1487"/>
    </row>
    <row r="4" spans="1:19" x14ac:dyDescent="0.25">
      <c r="A4" s="574" t="s">
        <v>646</v>
      </c>
      <c r="B4" s="575"/>
      <c r="C4" s="575"/>
      <c r="D4" s="576" t="s">
        <v>647</v>
      </c>
      <c r="E4" s="577"/>
      <c r="F4" s="578"/>
      <c r="G4" s="574"/>
      <c r="H4" s="575"/>
      <c r="I4" s="575"/>
      <c r="J4" s="575"/>
      <c r="K4" s="575"/>
      <c r="L4" s="575"/>
      <c r="M4" s="575"/>
      <c r="N4" s="575"/>
      <c r="O4" s="575"/>
      <c r="P4" s="579"/>
    </row>
    <row r="5" spans="1:19" ht="15" customHeight="1" x14ac:dyDescent="0.25">
      <c r="A5" s="574" t="s">
        <v>648</v>
      </c>
      <c r="B5" s="575"/>
      <c r="C5" s="575"/>
      <c r="D5" s="577"/>
      <c r="F5" s="578"/>
      <c r="G5" s="1488" t="s">
        <v>492</v>
      </c>
      <c r="H5" s="1479" t="s">
        <v>12</v>
      </c>
      <c r="I5" s="1480"/>
      <c r="J5" s="1479" t="s">
        <v>482</v>
      </c>
      <c r="K5" s="1480"/>
      <c r="L5" s="1479" t="s">
        <v>695</v>
      </c>
      <c r="M5" s="1490"/>
      <c r="N5" s="1490"/>
      <c r="O5" s="1490"/>
      <c r="P5" s="580"/>
    </row>
    <row r="6" spans="1:19" x14ac:dyDescent="0.25">
      <c r="A6" s="574" t="s">
        <v>650</v>
      </c>
      <c r="B6" s="575"/>
      <c r="C6" s="575"/>
      <c r="D6" s="576" t="s">
        <v>696</v>
      </c>
      <c r="E6" s="577"/>
      <c r="F6" s="578"/>
      <c r="G6" s="1489"/>
      <c r="H6" s="1481"/>
      <c r="I6" s="1482"/>
      <c r="J6" s="1481"/>
      <c r="K6" s="1482"/>
      <c r="L6" s="1481"/>
      <c r="M6" s="1491"/>
      <c r="N6" s="1491"/>
      <c r="O6" s="1491"/>
      <c r="P6" s="580"/>
    </row>
    <row r="7" spans="1:19" x14ac:dyDescent="0.25">
      <c r="A7" s="581"/>
      <c r="B7" s="577"/>
      <c r="C7" s="577"/>
      <c r="D7" s="577"/>
      <c r="E7" s="577"/>
      <c r="F7" s="578"/>
      <c r="G7" s="1448" t="s">
        <v>652</v>
      </c>
      <c r="H7" s="1449"/>
      <c r="I7" s="1449"/>
      <c r="J7" s="1449"/>
      <c r="K7" s="1449"/>
      <c r="L7" s="1449"/>
      <c r="M7" s="1449"/>
      <c r="N7" s="1449"/>
      <c r="O7" s="1449"/>
      <c r="P7" s="582"/>
    </row>
    <row r="8" spans="1:19" x14ac:dyDescent="0.25">
      <c r="A8" s="583" t="s">
        <v>653</v>
      </c>
      <c r="B8" s="1479" t="s">
        <v>17</v>
      </c>
      <c r="C8" s="1480"/>
      <c r="D8" s="1483" t="s">
        <v>494</v>
      </c>
      <c r="E8" s="1483" t="s">
        <v>19</v>
      </c>
      <c r="F8" s="1483" t="s">
        <v>493</v>
      </c>
      <c r="G8" s="1483" t="s">
        <v>20</v>
      </c>
      <c r="H8" s="1448" t="s">
        <v>496</v>
      </c>
      <c r="I8" s="1450"/>
      <c r="J8" s="1448" t="s">
        <v>497</v>
      </c>
      <c r="K8" s="1450"/>
      <c r="L8" s="1448" t="s">
        <v>498</v>
      </c>
      <c r="M8" s="1450"/>
      <c r="N8" s="1485" t="s">
        <v>654</v>
      </c>
      <c r="O8" s="1486"/>
      <c r="P8" s="582"/>
    </row>
    <row r="9" spans="1:19" x14ac:dyDescent="0.25">
      <c r="A9" s="584" t="s">
        <v>655</v>
      </c>
      <c r="B9" s="1481"/>
      <c r="C9" s="1482"/>
      <c r="D9" s="1484"/>
      <c r="E9" s="1484"/>
      <c r="F9" s="1484"/>
      <c r="G9" s="1484"/>
      <c r="H9" s="585" t="s">
        <v>656</v>
      </c>
      <c r="I9" s="586" t="s">
        <v>26</v>
      </c>
      <c r="J9" s="585" t="s">
        <v>656</v>
      </c>
      <c r="K9" s="585" t="s">
        <v>26</v>
      </c>
      <c r="L9" s="587" t="s">
        <v>656</v>
      </c>
      <c r="M9" s="587" t="s">
        <v>26</v>
      </c>
      <c r="N9" s="587" t="s">
        <v>656</v>
      </c>
      <c r="O9" s="588" t="s">
        <v>26</v>
      </c>
      <c r="P9" s="589"/>
    </row>
    <row r="10" spans="1:19" x14ac:dyDescent="0.25">
      <c r="A10" s="590">
        <v>1</v>
      </c>
      <c r="B10" s="581" t="s">
        <v>657</v>
      </c>
      <c r="C10" s="578"/>
      <c r="D10" s="590" t="s">
        <v>30</v>
      </c>
      <c r="E10" s="590">
        <v>20</v>
      </c>
      <c r="F10" s="591">
        <v>178</v>
      </c>
      <c r="G10" s="592">
        <f t="shared" ref="G10:G41" si="0">F10*E10</f>
        <v>3560</v>
      </c>
      <c r="H10" s="590">
        <f>E10/4</f>
        <v>5</v>
      </c>
      <c r="I10" s="593">
        <f>H10*F10</f>
        <v>890</v>
      </c>
      <c r="J10" s="590">
        <v>5</v>
      </c>
      <c r="K10" s="594">
        <f>J10*F10</f>
        <v>890</v>
      </c>
      <c r="L10" s="590">
        <v>5</v>
      </c>
      <c r="M10" s="592">
        <f t="shared" ref="M10:M15" si="1">L10*F10</f>
        <v>890</v>
      </c>
      <c r="N10" s="590">
        <v>5</v>
      </c>
      <c r="O10" s="595">
        <f>N10*F10</f>
        <v>890</v>
      </c>
      <c r="P10" s="589"/>
      <c r="S10" t="s">
        <v>658</v>
      </c>
    </row>
    <row r="11" spans="1:19" x14ac:dyDescent="0.25">
      <c r="A11" s="590">
        <v>2</v>
      </c>
      <c r="B11" s="581" t="s">
        <v>659</v>
      </c>
      <c r="C11" s="578"/>
      <c r="D11" s="590" t="s">
        <v>30</v>
      </c>
      <c r="E11" s="590">
        <v>20</v>
      </c>
      <c r="F11" s="591">
        <v>173</v>
      </c>
      <c r="G11" s="592">
        <f t="shared" si="0"/>
        <v>3460</v>
      </c>
      <c r="H11" s="590">
        <v>5</v>
      </c>
      <c r="I11" s="593">
        <f>H11*F11</f>
        <v>865</v>
      </c>
      <c r="J11" s="590">
        <v>5</v>
      </c>
      <c r="K11" s="594">
        <f>J11*F11</f>
        <v>865</v>
      </c>
      <c r="L11" s="590">
        <v>5</v>
      </c>
      <c r="M11" s="592">
        <f t="shared" si="1"/>
        <v>865</v>
      </c>
      <c r="N11" s="590">
        <v>5</v>
      </c>
      <c r="O11" s="595">
        <f>N11*F11</f>
        <v>865</v>
      </c>
      <c r="P11" s="589"/>
    </row>
    <row r="12" spans="1:19" x14ac:dyDescent="0.25">
      <c r="A12" s="590">
        <v>3</v>
      </c>
      <c r="B12" s="581" t="s">
        <v>697</v>
      </c>
      <c r="C12" s="578"/>
      <c r="D12" s="590" t="s">
        <v>30</v>
      </c>
      <c r="E12" s="590">
        <v>10</v>
      </c>
      <c r="F12" s="591">
        <v>165</v>
      </c>
      <c r="G12" s="592">
        <f t="shared" si="0"/>
        <v>1650</v>
      </c>
      <c r="H12" s="590">
        <v>5</v>
      </c>
      <c r="I12" s="593">
        <f>H12*F12</f>
        <v>825</v>
      </c>
      <c r="J12" s="596"/>
      <c r="K12" s="594">
        <f>J12*F12</f>
        <v>0</v>
      </c>
      <c r="L12" s="590">
        <v>5</v>
      </c>
      <c r="M12" s="592">
        <f t="shared" si="1"/>
        <v>825</v>
      </c>
      <c r="N12" s="590"/>
      <c r="O12" s="595">
        <f>N12*F12</f>
        <v>0</v>
      </c>
      <c r="P12" s="589"/>
    </row>
    <row r="13" spans="1:19" x14ac:dyDescent="0.25">
      <c r="A13" s="590">
        <v>4</v>
      </c>
      <c r="B13" s="581" t="s">
        <v>698</v>
      </c>
      <c r="C13" s="578"/>
      <c r="D13" s="590" t="s">
        <v>158</v>
      </c>
      <c r="E13" s="590">
        <v>20</v>
      </c>
      <c r="F13" s="591">
        <v>350</v>
      </c>
      <c r="G13" s="592">
        <f t="shared" si="0"/>
        <v>7000</v>
      </c>
      <c r="H13" s="590">
        <v>5</v>
      </c>
      <c r="I13" s="593">
        <f>H13*F13</f>
        <v>1750</v>
      </c>
      <c r="J13" s="590">
        <v>5</v>
      </c>
      <c r="K13" s="594">
        <f>J13*F13</f>
        <v>1750</v>
      </c>
      <c r="L13" s="590">
        <v>5</v>
      </c>
      <c r="M13" s="592">
        <f t="shared" si="1"/>
        <v>1750</v>
      </c>
      <c r="N13" s="590">
        <v>5</v>
      </c>
      <c r="O13" s="595">
        <f>N13*F13</f>
        <v>1750</v>
      </c>
      <c r="P13" s="589"/>
    </row>
    <row r="14" spans="1:19" x14ac:dyDescent="0.25">
      <c r="A14" s="590">
        <v>5</v>
      </c>
      <c r="B14" s="581" t="s">
        <v>699</v>
      </c>
      <c r="C14" s="578"/>
      <c r="D14" s="590" t="s">
        <v>675</v>
      </c>
      <c r="E14" s="590">
        <v>20</v>
      </c>
      <c r="F14" s="591">
        <v>150</v>
      </c>
      <c r="G14" s="592">
        <f t="shared" si="0"/>
        <v>3000</v>
      </c>
      <c r="H14" s="590">
        <v>5</v>
      </c>
      <c r="I14" s="593">
        <f>H14*F14</f>
        <v>750</v>
      </c>
      <c r="J14" s="590">
        <v>5</v>
      </c>
      <c r="K14" s="594">
        <f>J14*F14</f>
        <v>750</v>
      </c>
      <c r="L14" s="590">
        <v>5</v>
      </c>
      <c r="M14" s="592">
        <f t="shared" si="1"/>
        <v>750</v>
      </c>
      <c r="N14" s="590">
        <v>5</v>
      </c>
      <c r="O14" s="595">
        <f>N14*F14</f>
        <v>750</v>
      </c>
      <c r="P14" s="589"/>
    </row>
    <row r="15" spans="1:19" x14ac:dyDescent="0.25">
      <c r="A15" s="590">
        <v>6</v>
      </c>
      <c r="B15" s="581" t="s">
        <v>660</v>
      </c>
      <c r="C15" s="578"/>
      <c r="D15" s="590" t="s">
        <v>42</v>
      </c>
      <c r="E15" s="590">
        <v>1</v>
      </c>
      <c r="F15" s="591">
        <v>40</v>
      </c>
      <c r="G15" s="592">
        <f t="shared" si="0"/>
        <v>40</v>
      </c>
      <c r="H15" s="590"/>
      <c r="I15" s="593"/>
      <c r="J15" s="590"/>
      <c r="K15" s="594"/>
      <c r="L15" s="590">
        <v>1</v>
      </c>
      <c r="M15" s="592">
        <f t="shared" si="1"/>
        <v>40</v>
      </c>
      <c r="N15" s="590"/>
      <c r="O15" s="595"/>
      <c r="P15" s="589"/>
    </row>
    <row r="16" spans="1:19" x14ac:dyDescent="0.25">
      <c r="A16" s="590">
        <v>7</v>
      </c>
      <c r="B16" s="581" t="s">
        <v>700</v>
      </c>
      <c r="C16" s="578"/>
      <c r="D16" s="590" t="s">
        <v>158</v>
      </c>
      <c r="E16" s="590">
        <v>8</v>
      </c>
      <c r="F16" s="591">
        <v>12</v>
      </c>
      <c r="G16" s="592">
        <f t="shared" si="0"/>
        <v>96</v>
      </c>
      <c r="H16" s="590">
        <v>4</v>
      </c>
      <c r="I16" s="593">
        <f>H16*F16</f>
        <v>48</v>
      </c>
      <c r="J16" s="590"/>
      <c r="K16" s="594"/>
      <c r="L16" s="590"/>
      <c r="M16" s="592"/>
      <c r="N16" s="590">
        <v>4</v>
      </c>
      <c r="O16" s="595">
        <f t="shared" ref="O16:O26" si="2">N16*F16</f>
        <v>48</v>
      </c>
      <c r="P16" s="589"/>
    </row>
    <row r="17" spans="1:16" x14ac:dyDescent="0.25">
      <c r="A17" s="590">
        <v>8</v>
      </c>
      <c r="B17" s="581" t="s">
        <v>391</v>
      </c>
      <c r="C17" s="578"/>
      <c r="D17" s="590" t="s">
        <v>158</v>
      </c>
      <c r="E17" s="590">
        <v>2</v>
      </c>
      <c r="F17" s="591">
        <v>100</v>
      </c>
      <c r="G17" s="592">
        <f t="shared" si="0"/>
        <v>200</v>
      </c>
      <c r="H17" s="590"/>
      <c r="I17" s="593"/>
      <c r="J17" s="590">
        <v>1</v>
      </c>
      <c r="K17" s="594">
        <f t="shared" ref="K17:K46" si="3">J17*F17</f>
        <v>100</v>
      </c>
      <c r="L17" s="590"/>
      <c r="M17" s="592"/>
      <c r="N17" s="590">
        <v>1</v>
      </c>
      <c r="O17" s="595">
        <f t="shared" si="2"/>
        <v>100</v>
      </c>
      <c r="P17" s="589"/>
    </row>
    <row r="18" spans="1:16" x14ac:dyDescent="0.25">
      <c r="A18" s="590">
        <v>9</v>
      </c>
      <c r="B18" s="581" t="s">
        <v>701</v>
      </c>
      <c r="C18" s="578"/>
      <c r="D18" s="590" t="s">
        <v>42</v>
      </c>
      <c r="E18" s="590">
        <v>3</v>
      </c>
      <c r="F18" s="591">
        <v>55</v>
      </c>
      <c r="G18" s="592">
        <f t="shared" si="0"/>
        <v>165</v>
      </c>
      <c r="H18" s="590"/>
      <c r="I18" s="593"/>
      <c r="J18" s="590">
        <v>1</v>
      </c>
      <c r="K18" s="594">
        <f t="shared" si="3"/>
        <v>55</v>
      </c>
      <c r="L18" s="590">
        <v>1</v>
      </c>
      <c r="M18" s="592">
        <f>L18*F18</f>
        <v>55</v>
      </c>
      <c r="N18" s="590">
        <v>1</v>
      </c>
      <c r="O18" s="595">
        <f t="shared" si="2"/>
        <v>55</v>
      </c>
      <c r="P18" s="589"/>
    </row>
    <row r="19" spans="1:16" x14ac:dyDescent="0.25">
      <c r="A19" s="590">
        <v>10</v>
      </c>
      <c r="B19" s="581" t="s">
        <v>663</v>
      </c>
      <c r="C19" s="578"/>
      <c r="D19" s="590" t="s">
        <v>158</v>
      </c>
      <c r="E19" s="590">
        <v>60</v>
      </c>
      <c r="F19" s="591">
        <v>5</v>
      </c>
      <c r="G19" s="592">
        <f t="shared" si="0"/>
        <v>300</v>
      </c>
      <c r="H19" s="590">
        <v>20</v>
      </c>
      <c r="I19" s="593">
        <f>H19*F19</f>
        <v>100</v>
      </c>
      <c r="J19" s="590">
        <v>20</v>
      </c>
      <c r="K19" s="594">
        <f t="shared" si="3"/>
        <v>100</v>
      </c>
      <c r="L19" s="590"/>
      <c r="M19" s="592"/>
      <c r="N19" s="590">
        <v>20</v>
      </c>
      <c r="O19" s="595">
        <f t="shared" si="2"/>
        <v>100</v>
      </c>
      <c r="P19" s="589"/>
    </row>
    <row r="20" spans="1:16" x14ac:dyDescent="0.25">
      <c r="A20" s="590">
        <v>11</v>
      </c>
      <c r="B20" s="581" t="s">
        <v>664</v>
      </c>
      <c r="C20" s="578"/>
      <c r="D20" s="590" t="s">
        <v>158</v>
      </c>
      <c r="E20" s="590">
        <v>60</v>
      </c>
      <c r="F20" s="591">
        <v>5</v>
      </c>
      <c r="G20" s="592">
        <f t="shared" si="0"/>
        <v>300</v>
      </c>
      <c r="H20" s="590">
        <v>20</v>
      </c>
      <c r="I20" s="593">
        <f>H20*F20</f>
        <v>100</v>
      </c>
      <c r="J20" s="590">
        <v>20</v>
      </c>
      <c r="K20" s="594">
        <f t="shared" si="3"/>
        <v>100</v>
      </c>
      <c r="L20" s="590"/>
      <c r="M20" s="592"/>
      <c r="N20" s="590">
        <v>20</v>
      </c>
      <c r="O20" s="595">
        <f t="shared" si="2"/>
        <v>100</v>
      </c>
      <c r="P20" s="589"/>
    </row>
    <row r="21" spans="1:16" x14ac:dyDescent="0.25">
      <c r="A21" s="590">
        <v>12</v>
      </c>
      <c r="B21" s="581" t="s">
        <v>160</v>
      </c>
      <c r="C21" s="578"/>
      <c r="D21" s="590" t="s">
        <v>158</v>
      </c>
      <c r="E21" s="590">
        <v>72</v>
      </c>
      <c r="F21" s="591">
        <v>46</v>
      </c>
      <c r="G21" s="592">
        <f t="shared" si="0"/>
        <v>3312</v>
      </c>
      <c r="H21" s="590">
        <v>24</v>
      </c>
      <c r="I21" s="593">
        <f>H21*F21</f>
        <v>1104</v>
      </c>
      <c r="J21" s="590">
        <v>24</v>
      </c>
      <c r="K21" s="594">
        <f t="shared" si="3"/>
        <v>1104</v>
      </c>
      <c r="L21" s="590"/>
      <c r="M21" s="592"/>
      <c r="N21" s="590">
        <v>24</v>
      </c>
      <c r="O21" s="595">
        <f t="shared" si="2"/>
        <v>1104</v>
      </c>
      <c r="P21" s="589"/>
    </row>
    <row r="22" spans="1:16" x14ac:dyDescent="0.25">
      <c r="A22" s="590">
        <v>13</v>
      </c>
      <c r="B22" s="581" t="s">
        <v>40</v>
      </c>
      <c r="C22" s="578"/>
      <c r="D22" s="590" t="s">
        <v>158</v>
      </c>
      <c r="E22" s="590">
        <v>24</v>
      </c>
      <c r="F22" s="591">
        <v>65</v>
      </c>
      <c r="G22" s="592">
        <f t="shared" si="0"/>
        <v>1560</v>
      </c>
      <c r="H22" s="590">
        <v>10</v>
      </c>
      <c r="I22" s="593">
        <f>H22*F22</f>
        <v>650</v>
      </c>
      <c r="J22" s="590"/>
      <c r="K22" s="594">
        <f t="shared" si="3"/>
        <v>0</v>
      </c>
      <c r="L22" s="590">
        <v>7</v>
      </c>
      <c r="M22" s="592">
        <f>L22*F22</f>
        <v>455</v>
      </c>
      <c r="N22" s="590">
        <v>7</v>
      </c>
      <c r="O22" s="595">
        <f t="shared" si="2"/>
        <v>455</v>
      </c>
      <c r="P22" s="589"/>
    </row>
    <row r="23" spans="1:16" x14ac:dyDescent="0.25">
      <c r="A23" s="590">
        <v>14</v>
      </c>
      <c r="B23" s="581" t="s">
        <v>702</v>
      </c>
      <c r="C23" s="578"/>
      <c r="D23" s="590" t="s">
        <v>42</v>
      </c>
      <c r="E23" s="590">
        <v>3</v>
      </c>
      <c r="F23" s="591">
        <v>15</v>
      </c>
      <c r="G23" s="592">
        <f t="shared" si="0"/>
        <v>45</v>
      </c>
      <c r="H23" s="590"/>
      <c r="I23" s="593"/>
      <c r="J23" s="590">
        <v>1</v>
      </c>
      <c r="K23" s="594">
        <f t="shared" si="3"/>
        <v>15</v>
      </c>
      <c r="L23" s="590">
        <v>1</v>
      </c>
      <c r="M23" s="592">
        <f>L23*F23</f>
        <v>15</v>
      </c>
      <c r="N23" s="590">
        <v>1</v>
      </c>
      <c r="O23" s="595">
        <f t="shared" si="2"/>
        <v>15</v>
      </c>
      <c r="P23" s="589"/>
    </row>
    <row r="24" spans="1:16" x14ac:dyDescent="0.25">
      <c r="A24" s="590">
        <v>15</v>
      </c>
      <c r="B24" s="581" t="s">
        <v>703</v>
      </c>
      <c r="C24" s="578"/>
      <c r="D24" s="590" t="s">
        <v>704</v>
      </c>
      <c r="E24" s="590">
        <v>8</v>
      </c>
      <c r="F24" s="591">
        <v>24</v>
      </c>
      <c r="G24" s="592">
        <f t="shared" si="0"/>
        <v>192</v>
      </c>
      <c r="H24" s="590"/>
      <c r="I24" s="593"/>
      <c r="J24" s="590">
        <v>4</v>
      </c>
      <c r="K24" s="594">
        <f t="shared" si="3"/>
        <v>96</v>
      </c>
      <c r="L24" s="590">
        <v>2</v>
      </c>
      <c r="M24" s="592">
        <f>L24*F24</f>
        <v>48</v>
      </c>
      <c r="N24" s="590">
        <v>2</v>
      </c>
      <c r="O24" s="595">
        <f t="shared" si="2"/>
        <v>48</v>
      </c>
      <c r="P24" s="589"/>
    </row>
    <row r="25" spans="1:16" x14ac:dyDescent="0.25">
      <c r="A25" s="590">
        <v>16</v>
      </c>
      <c r="B25" s="581" t="s">
        <v>705</v>
      </c>
      <c r="C25" s="578"/>
      <c r="D25" s="590" t="s">
        <v>158</v>
      </c>
      <c r="E25" s="590">
        <v>24</v>
      </c>
      <c r="F25" s="591">
        <v>40</v>
      </c>
      <c r="G25" s="592">
        <f t="shared" si="0"/>
        <v>960</v>
      </c>
      <c r="H25" s="590"/>
      <c r="I25" s="593"/>
      <c r="J25" s="590">
        <v>12</v>
      </c>
      <c r="K25" s="594">
        <f t="shared" si="3"/>
        <v>480</v>
      </c>
      <c r="L25" s="590"/>
      <c r="M25" s="592"/>
      <c r="N25" s="590">
        <v>12</v>
      </c>
      <c r="O25" s="595">
        <f t="shared" si="2"/>
        <v>480</v>
      </c>
      <c r="P25" s="589"/>
    </row>
    <row r="26" spans="1:16" x14ac:dyDescent="0.25">
      <c r="A26" s="590">
        <v>17</v>
      </c>
      <c r="B26" s="581" t="s">
        <v>706</v>
      </c>
      <c r="C26" s="578"/>
      <c r="D26" s="590" t="s">
        <v>675</v>
      </c>
      <c r="E26" s="590">
        <v>20</v>
      </c>
      <c r="F26" s="591">
        <v>75</v>
      </c>
      <c r="G26" s="592">
        <f t="shared" si="0"/>
        <v>1500</v>
      </c>
      <c r="H26" s="590">
        <v>5</v>
      </c>
      <c r="I26" s="593">
        <f>H26*F26</f>
        <v>375</v>
      </c>
      <c r="J26" s="590">
        <v>5</v>
      </c>
      <c r="K26" s="594">
        <f t="shared" si="3"/>
        <v>375</v>
      </c>
      <c r="L26" s="590">
        <v>5</v>
      </c>
      <c r="M26" s="592">
        <f t="shared" ref="M26:M39" si="4">L26*F26</f>
        <v>375</v>
      </c>
      <c r="N26" s="590">
        <v>5</v>
      </c>
      <c r="O26" s="595">
        <f t="shared" si="2"/>
        <v>375</v>
      </c>
      <c r="P26" s="589"/>
    </row>
    <row r="27" spans="1:16" x14ac:dyDescent="0.25">
      <c r="A27" s="590">
        <v>18</v>
      </c>
      <c r="B27" s="581" t="s">
        <v>707</v>
      </c>
      <c r="C27" s="578"/>
      <c r="D27" s="590" t="s">
        <v>42</v>
      </c>
      <c r="E27" s="590">
        <v>1</v>
      </c>
      <c r="F27" s="591">
        <v>150</v>
      </c>
      <c r="G27" s="592">
        <f t="shared" si="0"/>
        <v>150</v>
      </c>
      <c r="H27" s="590"/>
      <c r="I27" s="593"/>
      <c r="J27" s="590"/>
      <c r="K27" s="594">
        <f t="shared" si="3"/>
        <v>0</v>
      </c>
      <c r="L27" s="590">
        <v>1</v>
      </c>
      <c r="M27" s="592">
        <f t="shared" si="4"/>
        <v>150</v>
      </c>
      <c r="N27" s="590"/>
      <c r="O27" s="595"/>
      <c r="P27" s="589"/>
    </row>
    <row r="28" spans="1:16" x14ac:dyDescent="0.25">
      <c r="A28" s="590">
        <v>19</v>
      </c>
      <c r="B28" s="581" t="s">
        <v>708</v>
      </c>
      <c r="C28" s="578"/>
      <c r="D28" s="590" t="s">
        <v>675</v>
      </c>
      <c r="E28" s="590">
        <v>3</v>
      </c>
      <c r="F28" s="591">
        <v>35</v>
      </c>
      <c r="G28" s="592">
        <f t="shared" si="0"/>
        <v>105</v>
      </c>
      <c r="H28" s="590"/>
      <c r="I28" s="593"/>
      <c r="J28" s="590">
        <v>2</v>
      </c>
      <c r="K28" s="594">
        <f t="shared" si="3"/>
        <v>70</v>
      </c>
      <c r="L28" s="590">
        <v>1</v>
      </c>
      <c r="M28" s="592">
        <f t="shared" si="4"/>
        <v>35</v>
      </c>
      <c r="N28" s="590"/>
      <c r="O28" s="595"/>
      <c r="P28" s="589"/>
    </row>
    <row r="29" spans="1:16" x14ac:dyDescent="0.25">
      <c r="A29" s="590">
        <v>20</v>
      </c>
      <c r="B29" s="581" t="s">
        <v>709</v>
      </c>
      <c r="C29" s="578"/>
      <c r="D29" s="590" t="s">
        <v>158</v>
      </c>
      <c r="E29" s="590">
        <v>3</v>
      </c>
      <c r="F29" s="591">
        <v>100</v>
      </c>
      <c r="G29" s="592">
        <f t="shared" si="0"/>
        <v>300</v>
      </c>
      <c r="H29" s="590"/>
      <c r="I29" s="593"/>
      <c r="J29" s="590">
        <v>2</v>
      </c>
      <c r="K29" s="594">
        <f t="shared" si="3"/>
        <v>200</v>
      </c>
      <c r="L29" s="590">
        <v>1</v>
      </c>
      <c r="M29" s="592">
        <f t="shared" si="4"/>
        <v>100</v>
      </c>
      <c r="N29" s="590"/>
      <c r="O29" s="595"/>
      <c r="P29" s="589"/>
    </row>
    <row r="30" spans="1:16" x14ac:dyDescent="0.25">
      <c r="A30" s="615">
        <v>21</v>
      </c>
      <c r="B30" s="581" t="s">
        <v>397</v>
      </c>
      <c r="C30" s="578"/>
      <c r="D30" s="590" t="s">
        <v>158</v>
      </c>
      <c r="E30" s="590">
        <v>6</v>
      </c>
      <c r="F30" s="591">
        <v>50</v>
      </c>
      <c r="G30" s="592">
        <f t="shared" si="0"/>
        <v>300</v>
      </c>
      <c r="H30" s="590"/>
      <c r="I30" s="593"/>
      <c r="J30" s="590">
        <v>4</v>
      </c>
      <c r="K30" s="594">
        <f t="shared" si="3"/>
        <v>200</v>
      </c>
      <c r="L30" s="590">
        <v>2</v>
      </c>
      <c r="M30" s="592">
        <f t="shared" si="4"/>
        <v>100</v>
      </c>
      <c r="N30" s="590"/>
      <c r="O30" s="595"/>
      <c r="P30" s="589"/>
    </row>
    <row r="31" spans="1:16" x14ac:dyDescent="0.25">
      <c r="A31" s="590">
        <v>22</v>
      </c>
      <c r="B31" s="581" t="s">
        <v>710</v>
      </c>
      <c r="C31" s="578"/>
      <c r="D31" s="590" t="s">
        <v>158</v>
      </c>
      <c r="E31" s="590">
        <v>3</v>
      </c>
      <c r="F31" s="591">
        <v>200</v>
      </c>
      <c r="G31" s="592">
        <f t="shared" si="0"/>
        <v>600</v>
      </c>
      <c r="H31" s="590"/>
      <c r="I31" s="593"/>
      <c r="J31" s="590">
        <v>2</v>
      </c>
      <c r="K31" s="594">
        <f t="shared" si="3"/>
        <v>400</v>
      </c>
      <c r="L31" s="590"/>
      <c r="M31" s="592">
        <f t="shared" si="4"/>
        <v>0</v>
      </c>
      <c r="N31" s="590">
        <v>1</v>
      </c>
      <c r="O31" s="595">
        <f t="shared" ref="O31:O41" si="5">N31*F31</f>
        <v>200</v>
      </c>
      <c r="P31" s="589"/>
    </row>
    <row r="32" spans="1:16" x14ac:dyDescent="0.25">
      <c r="A32" s="590">
        <v>23</v>
      </c>
      <c r="B32" s="581" t="s">
        <v>711</v>
      </c>
      <c r="C32" s="578"/>
      <c r="D32" s="590" t="s">
        <v>601</v>
      </c>
      <c r="E32" s="590">
        <v>1</v>
      </c>
      <c r="F32" s="591">
        <v>120</v>
      </c>
      <c r="G32" s="592">
        <f t="shared" si="0"/>
        <v>120</v>
      </c>
      <c r="H32" s="590"/>
      <c r="I32" s="593"/>
      <c r="J32" s="590"/>
      <c r="K32" s="594">
        <f t="shared" si="3"/>
        <v>0</v>
      </c>
      <c r="L32" s="590">
        <v>1</v>
      </c>
      <c r="M32" s="592">
        <f t="shared" si="4"/>
        <v>120</v>
      </c>
      <c r="N32" s="590"/>
      <c r="O32" s="595">
        <f t="shared" si="5"/>
        <v>0</v>
      </c>
      <c r="P32" s="589"/>
    </row>
    <row r="33" spans="1:16" x14ac:dyDescent="0.25">
      <c r="A33" s="590">
        <v>24</v>
      </c>
      <c r="B33" s="581" t="s">
        <v>390</v>
      </c>
      <c r="C33" s="578"/>
      <c r="D33" s="590" t="s">
        <v>158</v>
      </c>
      <c r="E33" s="590">
        <v>3</v>
      </c>
      <c r="F33" s="591">
        <v>120</v>
      </c>
      <c r="G33" s="592">
        <f t="shared" si="0"/>
        <v>360</v>
      </c>
      <c r="H33" s="590"/>
      <c r="I33" s="593"/>
      <c r="J33" s="590">
        <v>2</v>
      </c>
      <c r="K33" s="594">
        <f t="shared" si="3"/>
        <v>240</v>
      </c>
      <c r="L33" s="590"/>
      <c r="M33" s="592">
        <f t="shared" si="4"/>
        <v>0</v>
      </c>
      <c r="N33" s="590">
        <v>1</v>
      </c>
      <c r="O33" s="595">
        <f t="shared" si="5"/>
        <v>120</v>
      </c>
      <c r="P33" s="589"/>
    </row>
    <row r="34" spans="1:16" x14ac:dyDescent="0.25">
      <c r="A34" s="590">
        <v>25</v>
      </c>
      <c r="B34" s="581" t="s">
        <v>712</v>
      </c>
      <c r="C34" s="578"/>
      <c r="D34" s="590" t="s">
        <v>42</v>
      </c>
      <c r="E34" s="590">
        <v>4</v>
      </c>
      <c r="F34" s="591">
        <v>65</v>
      </c>
      <c r="G34" s="592">
        <f t="shared" si="0"/>
        <v>260</v>
      </c>
      <c r="H34" s="590"/>
      <c r="I34" s="593"/>
      <c r="J34" s="590">
        <v>2</v>
      </c>
      <c r="K34" s="594">
        <f t="shared" si="3"/>
        <v>130</v>
      </c>
      <c r="L34" s="590"/>
      <c r="M34" s="592">
        <f t="shared" si="4"/>
        <v>0</v>
      </c>
      <c r="N34" s="590">
        <v>2</v>
      </c>
      <c r="O34" s="595">
        <f t="shared" si="5"/>
        <v>130</v>
      </c>
      <c r="P34" s="589"/>
    </row>
    <row r="35" spans="1:16" x14ac:dyDescent="0.25">
      <c r="A35" s="590">
        <v>26</v>
      </c>
      <c r="B35" s="581" t="s">
        <v>713</v>
      </c>
      <c r="C35" s="578"/>
      <c r="D35" s="590" t="s">
        <v>158</v>
      </c>
      <c r="E35" s="590">
        <v>2</v>
      </c>
      <c r="F35" s="591">
        <v>200</v>
      </c>
      <c r="G35" s="592">
        <f t="shared" si="0"/>
        <v>400</v>
      </c>
      <c r="H35" s="590"/>
      <c r="I35" s="593"/>
      <c r="J35" s="590">
        <v>1</v>
      </c>
      <c r="K35" s="594">
        <f t="shared" si="3"/>
        <v>200</v>
      </c>
      <c r="L35" s="590"/>
      <c r="M35" s="592">
        <f t="shared" si="4"/>
        <v>0</v>
      </c>
      <c r="N35" s="590">
        <v>1</v>
      </c>
      <c r="O35" s="595">
        <f t="shared" si="5"/>
        <v>200</v>
      </c>
      <c r="P35" s="589"/>
    </row>
    <row r="36" spans="1:16" x14ac:dyDescent="0.25">
      <c r="A36" s="590">
        <v>27</v>
      </c>
      <c r="B36" s="581" t="s">
        <v>714</v>
      </c>
      <c r="C36" s="578"/>
      <c r="D36" s="590" t="s">
        <v>675</v>
      </c>
      <c r="E36" s="590">
        <v>4</v>
      </c>
      <c r="F36" s="591">
        <v>120</v>
      </c>
      <c r="G36" s="592">
        <f t="shared" si="0"/>
        <v>480</v>
      </c>
      <c r="H36" s="590"/>
      <c r="I36" s="593"/>
      <c r="J36" s="590">
        <v>2</v>
      </c>
      <c r="K36" s="594">
        <f t="shared" si="3"/>
        <v>240</v>
      </c>
      <c r="L36" s="590"/>
      <c r="M36" s="592">
        <f t="shared" si="4"/>
        <v>0</v>
      </c>
      <c r="N36" s="590">
        <v>2</v>
      </c>
      <c r="O36" s="595">
        <f t="shared" si="5"/>
        <v>240</v>
      </c>
      <c r="P36" s="589"/>
    </row>
    <row r="37" spans="1:16" x14ac:dyDescent="0.25">
      <c r="A37" s="590">
        <v>28</v>
      </c>
      <c r="B37" s="581" t="s">
        <v>715</v>
      </c>
      <c r="C37" s="578"/>
      <c r="D37" s="590" t="s">
        <v>158</v>
      </c>
      <c r="E37" s="590">
        <v>6</v>
      </c>
      <c r="F37" s="591">
        <v>60</v>
      </c>
      <c r="G37" s="592">
        <f t="shared" si="0"/>
        <v>360</v>
      </c>
      <c r="H37" s="590"/>
      <c r="I37" s="593"/>
      <c r="J37" s="590">
        <v>2</v>
      </c>
      <c r="K37" s="594">
        <f t="shared" si="3"/>
        <v>120</v>
      </c>
      <c r="L37" s="590">
        <v>2</v>
      </c>
      <c r="M37" s="592">
        <f t="shared" si="4"/>
        <v>120</v>
      </c>
      <c r="N37" s="590">
        <v>2</v>
      </c>
      <c r="O37" s="595">
        <f t="shared" si="5"/>
        <v>120</v>
      </c>
      <c r="P37" s="589"/>
    </row>
    <row r="38" spans="1:16" x14ac:dyDescent="0.25">
      <c r="A38" s="590">
        <v>29</v>
      </c>
      <c r="B38" s="581" t="s">
        <v>716</v>
      </c>
      <c r="C38" s="578"/>
      <c r="D38" s="590" t="s">
        <v>158</v>
      </c>
      <c r="E38" s="590">
        <v>2</v>
      </c>
      <c r="F38" s="591">
        <v>55</v>
      </c>
      <c r="G38" s="592">
        <f t="shared" si="0"/>
        <v>110</v>
      </c>
      <c r="H38" s="590"/>
      <c r="I38" s="593"/>
      <c r="J38" s="590">
        <v>1</v>
      </c>
      <c r="K38" s="594">
        <f t="shared" si="3"/>
        <v>55</v>
      </c>
      <c r="L38" s="590"/>
      <c r="M38" s="592">
        <f t="shared" si="4"/>
        <v>0</v>
      </c>
      <c r="N38" s="590">
        <v>1</v>
      </c>
      <c r="O38" s="595">
        <f t="shared" si="5"/>
        <v>55</v>
      </c>
      <c r="P38" s="589"/>
    </row>
    <row r="39" spans="1:16" x14ac:dyDescent="0.25">
      <c r="A39" s="590">
        <v>30</v>
      </c>
      <c r="B39" s="581" t="s">
        <v>717</v>
      </c>
      <c r="C39" s="578"/>
      <c r="D39" s="590" t="s">
        <v>100</v>
      </c>
      <c r="E39" s="590">
        <v>2</v>
      </c>
      <c r="F39" s="591">
        <v>100</v>
      </c>
      <c r="G39" s="592">
        <f t="shared" si="0"/>
        <v>200</v>
      </c>
      <c r="H39" s="590"/>
      <c r="I39" s="593"/>
      <c r="J39" s="590">
        <v>1</v>
      </c>
      <c r="K39" s="594">
        <f t="shared" si="3"/>
        <v>100</v>
      </c>
      <c r="L39" s="590"/>
      <c r="M39" s="592">
        <f t="shared" si="4"/>
        <v>0</v>
      </c>
      <c r="N39" s="590">
        <v>1</v>
      </c>
      <c r="O39" s="595">
        <f t="shared" si="5"/>
        <v>100</v>
      </c>
      <c r="P39" s="589"/>
    </row>
    <row r="40" spans="1:16" x14ac:dyDescent="0.25">
      <c r="A40" s="590">
        <v>31</v>
      </c>
      <c r="B40" s="581" t="s">
        <v>718</v>
      </c>
      <c r="C40" s="578"/>
      <c r="D40" s="590" t="s">
        <v>719</v>
      </c>
      <c r="E40" s="590">
        <v>3</v>
      </c>
      <c r="F40" s="591">
        <v>80</v>
      </c>
      <c r="G40" s="592">
        <f t="shared" si="0"/>
        <v>240</v>
      </c>
      <c r="H40" s="590">
        <v>1</v>
      </c>
      <c r="I40" s="593">
        <f>H40*F40</f>
        <v>80</v>
      </c>
      <c r="J40" s="590">
        <v>1</v>
      </c>
      <c r="K40" s="594">
        <f t="shared" si="3"/>
        <v>80</v>
      </c>
      <c r="L40" s="590"/>
      <c r="M40" s="592"/>
      <c r="N40" s="590">
        <v>1</v>
      </c>
      <c r="O40" s="595">
        <f t="shared" si="5"/>
        <v>80</v>
      </c>
      <c r="P40" s="589"/>
    </row>
    <row r="41" spans="1:16" x14ac:dyDescent="0.25">
      <c r="A41" s="590">
        <v>32</v>
      </c>
      <c r="B41" s="581" t="s">
        <v>720</v>
      </c>
      <c r="C41" s="578"/>
      <c r="D41" s="590" t="s">
        <v>158</v>
      </c>
      <c r="E41" s="590">
        <v>2</v>
      </c>
      <c r="F41" s="591">
        <v>85</v>
      </c>
      <c r="G41" s="592">
        <f t="shared" si="0"/>
        <v>170</v>
      </c>
      <c r="H41" s="590">
        <v>1</v>
      </c>
      <c r="I41" s="593">
        <f>H41*F41</f>
        <v>85</v>
      </c>
      <c r="J41" s="590"/>
      <c r="K41" s="594">
        <f t="shared" si="3"/>
        <v>0</v>
      </c>
      <c r="L41" s="590"/>
      <c r="M41" s="592">
        <f>L41*F41</f>
        <v>0</v>
      </c>
      <c r="N41" s="590">
        <v>1</v>
      </c>
      <c r="O41" s="595">
        <f t="shared" si="5"/>
        <v>85</v>
      </c>
      <c r="P41" s="589"/>
    </row>
    <row r="42" spans="1:16" x14ac:dyDescent="0.25">
      <c r="A42" s="590">
        <v>33</v>
      </c>
      <c r="B42" s="581" t="s">
        <v>721</v>
      </c>
      <c r="C42" s="578"/>
      <c r="D42" s="590" t="s">
        <v>158</v>
      </c>
      <c r="E42" s="590">
        <v>20</v>
      </c>
      <c r="F42" s="591">
        <v>6</v>
      </c>
      <c r="G42" s="592">
        <f t="shared" ref="G42:G65" si="6">F42*E42</f>
        <v>120</v>
      </c>
      <c r="H42" s="590">
        <v>12</v>
      </c>
      <c r="I42" s="593">
        <f>H42*F42</f>
        <v>72</v>
      </c>
      <c r="J42" s="590"/>
      <c r="K42" s="594">
        <f t="shared" si="3"/>
        <v>0</v>
      </c>
      <c r="L42" s="590">
        <v>8</v>
      </c>
      <c r="M42" s="592">
        <f>L42*F42</f>
        <v>48</v>
      </c>
      <c r="N42" s="590"/>
      <c r="O42" s="595"/>
      <c r="P42" s="589"/>
    </row>
    <row r="43" spans="1:16" x14ac:dyDescent="0.25">
      <c r="A43" s="590">
        <v>34</v>
      </c>
      <c r="B43" s="581" t="s">
        <v>124</v>
      </c>
      <c r="C43" s="578"/>
      <c r="D43" s="590" t="s">
        <v>158</v>
      </c>
      <c r="E43" s="590">
        <v>4</v>
      </c>
      <c r="F43" s="591">
        <v>35</v>
      </c>
      <c r="G43" s="592">
        <f t="shared" si="6"/>
        <v>140</v>
      </c>
      <c r="H43" s="590"/>
      <c r="I43" s="593"/>
      <c r="J43" s="590">
        <v>2</v>
      </c>
      <c r="K43" s="594">
        <f t="shared" si="3"/>
        <v>70</v>
      </c>
      <c r="L43" s="590">
        <v>1</v>
      </c>
      <c r="M43" s="592">
        <f>L43*F43</f>
        <v>35</v>
      </c>
      <c r="N43" s="590">
        <v>1</v>
      </c>
      <c r="O43" s="595">
        <f t="shared" ref="O43:O57" si="7">N43*F43</f>
        <v>35</v>
      </c>
      <c r="P43" s="589"/>
    </row>
    <row r="44" spans="1:16" x14ac:dyDescent="0.25">
      <c r="A44" s="590">
        <v>35</v>
      </c>
      <c r="B44" s="581" t="s">
        <v>722</v>
      </c>
      <c r="C44" s="578"/>
      <c r="D44" s="590" t="s">
        <v>158</v>
      </c>
      <c r="E44" s="590">
        <v>1</v>
      </c>
      <c r="F44" s="591">
        <v>1500</v>
      </c>
      <c r="G44" s="592">
        <f t="shared" si="6"/>
        <v>1500</v>
      </c>
      <c r="H44" s="590"/>
      <c r="I44" s="593"/>
      <c r="J44" s="590"/>
      <c r="K44" s="594">
        <f t="shared" si="3"/>
        <v>0</v>
      </c>
      <c r="L44" s="590">
        <v>1</v>
      </c>
      <c r="M44" s="592">
        <f>L44*F44</f>
        <v>1500</v>
      </c>
      <c r="N44" s="590"/>
      <c r="O44" s="595">
        <f t="shared" si="7"/>
        <v>0</v>
      </c>
      <c r="P44" s="589"/>
    </row>
    <row r="45" spans="1:16" x14ac:dyDescent="0.25">
      <c r="A45" s="590">
        <v>36</v>
      </c>
      <c r="B45" s="581" t="s">
        <v>723</v>
      </c>
      <c r="C45" s="578"/>
      <c r="D45" s="590" t="s">
        <v>158</v>
      </c>
      <c r="E45" s="590">
        <v>8</v>
      </c>
      <c r="F45" s="591">
        <v>39</v>
      </c>
      <c r="G45" s="592">
        <f t="shared" si="6"/>
        <v>312</v>
      </c>
      <c r="H45" s="590">
        <v>2</v>
      </c>
      <c r="I45" s="593">
        <f>H45*F45</f>
        <v>78</v>
      </c>
      <c r="J45" s="590">
        <v>2</v>
      </c>
      <c r="K45" s="594">
        <f t="shared" si="3"/>
        <v>78</v>
      </c>
      <c r="L45" s="590">
        <v>2</v>
      </c>
      <c r="M45" s="592">
        <f>L45*F45</f>
        <v>78</v>
      </c>
      <c r="N45" s="590">
        <v>2</v>
      </c>
      <c r="O45" s="595">
        <f t="shared" si="7"/>
        <v>78</v>
      </c>
      <c r="P45" s="589"/>
    </row>
    <row r="46" spans="1:16" x14ac:dyDescent="0.25">
      <c r="A46" s="597">
        <v>37</v>
      </c>
      <c r="B46" s="616" t="s">
        <v>297</v>
      </c>
      <c r="C46" s="617"/>
      <c r="D46" s="597" t="s">
        <v>158</v>
      </c>
      <c r="E46" s="597">
        <v>2</v>
      </c>
      <c r="F46" s="618">
        <v>150</v>
      </c>
      <c r="G46" s="619">
        <f t="shared" si="6"/>
        <v>300</v>
      </c>
      <c r="H46" s="597"/>
      <c r="I46" s="620"/>
      <c r="J46" s="597">
        <v>1</v>
      </c>
      <c r="K46" s="621">
        <f t="shared" si="3"/>
        <v>150</v>
      </c>
      <c r="L46" s="597"/>
      <c r="M46" s="619"/>
      <c r="N46" s="597">
        <v>1</v>
      </c>
      <c r="O46" s="595">
        <f t="shared" si="7"/>
        <v>150</v>
      </c>
      <c r="P46" s="589"/>
    </row>
    <row r="47" spans="1:16" x14ac:dyDescent="0.25">
      <c r="A47" s="624">
        <v>38</v>
      </c>
      <c r="B47" s="625" t="s">
        <v>724</v>
      </c>
      <c r="C47" s="626"/>
      <c r="D47" s="624" t="s">
        <v>158</v>
      </c>
      <c r="E47" s="624">
        <v>4</v>
      </c>
      <c r="F47" s="627">
        <v>130</v>
      </c>
      <c r="G47" s="592">
        <f t="shared" si="6"/>
        <v>520</v>
      </c>
      <c r="H47" s="624">
        <v>2</v>
      </c>
      <c r="I47" s="593">
        <f t="shared" ref="I47:I56" si="8">H47*F47</f>
        <v>260</v>
      </c>
      <c r="J47" s="624"/>
      <c r="K47" s="594"/>
      <c r="L47" s="624">
        <v>2</v>
      </c>
      <c r="M47" s="592">
        <f t="shared" ref="M47:M56" si="9">L47*F47</f>
        <v>260</v>
      </c>
      <c r="N47" s="624"/>
      <c r="O47" s="592">
        <f t="shared" si="7"/>
        <v>0</v>
      </c>
      <c r="P47" s="589"/>
    </row>
    <row r="48" spans="1:16" x14ac:dyDescent="0.25">
      <c r="A48" s="590">
        <v>39</v>
      </c>
      <c r="B48" s="581" t="s">
        <v>725</v>
      </c>
      <c r="C48" s="578"/>
      <c r="D48" s="590" t="s">
        <v>158</v>
      </c>
      <c r="E48" s="590">
        <v>10</v>
      </c>
      <c r="F48" s="628">
        <v>120</v>
      </c>
      <c r="G48" s="592">
        <f t="shared" si="6"/>
        <v>1200</v>
      </c>
      <c r="H48" s="590">
        <v>5</v>
      </c>
      <c r="I48" s="593">
        <f t="shared" si="8"/>
        <v>600</v>
      </c>
      <c r="J48" s="590"/>
      <c r="K48" s="594"/>
      <c r="L48" s="590">
        <v>5</v>
      </c>
      <c r="M48" s="592">
        <f t="shared" si="9"/>
        <v>600</v>
      </c>
      <c r="N48" s="590"/>
      <c r="O48" s="595">
        <f t="shared" si="7"/>
        <v>0</v>
      </c>
      <c r="P48" s="589"/>
    </row>
    <row r="49" spans="1:16" x14ac:dyDescent="0.25">
      <c r="A49" s="590">
        <v>40</v>
      </c>
      <c r="B49" s="581" t="s">
        <v>726</v>
      </c>
      <c r="C49" s="578"/>
      <c r="D49" s="590" t="s">
        <v>158</v>
      </c>
      <c r="E49" s="590">
        <v>2</v>
      </c>
      <c r="F49" s="628">
        <v>650</v>
      </c>
      <c r="G49" s="592">
        <f t="shared" si="6"/>
        <v>1300</v>
      </c>
      <c r="H49" s="590">
        <v>2</v>
      </c>
      <c r="I49" s="593">
        <f t="shared" si="8"/>
        <v>1300</v>
      </c>
      <c r="J49" s="590"/>
      <c r="K49" s="594"/>
      <c r="L49" s="590"/>
      <c r="M49" s="592">
        <f t="shared" si="9"/>
        <v>0</v>
      </c>
      <c r="N49" s="590"/>
      <c r="O49" s="595">
        <f t="shared" si="7"/>
        <v>0</v>
      </c>
      <c r="P49" s="589"/>
    </row>
    <row r="50" spans="1:16" x14ac:dyDescent="0.25">
      <c r="A50" s="590">
        <v>41</v>
      </c>
      <c r="B50" s="581" t="s">
        <v>727</v>
      </c>
      <c r="C50" s="578"/>
      <c r="D50" s="590" t="s">
        <v>158</v>
      </c>
      <c r="E50" s="590">
        <v>10</v>
      </c>
      <c r="F50" s="628">
        <v>150</v>
      </c>
      <c r="G50" s="592">
        <f t="shared" si="6"/>
        <v>1500</v>
      </c>
      <c r="H50" s="590">
        <v>5</v>
      </c>
      <c r="I50" s="593">
        <f t="shared" si="8"/>
        <v>750</v>
      </c>
      <c r="J50" s="590"/>
      <c r="K50" s="594"/>
      <c r="L50" s="590">
        <v>5</v>
      </c>
      <c r="M50" s="592">
        <f t="shared" si="9"/>
        <v>750</v>
      </c>
      <c r="N50" s="590"/>
      <c r="O50" s="595">
        <f t="shared" si="7"/>
        <v>0</v>
      </c>
      <c r="P50" s="589"/>
    </row>
    <row r="51" spans="1:16" x14ac:dyDescent="0.25">
      <c r="A51" s="590">
        <v>42</v>
      </c>
      <c r="B51" s="581" t="s">
        <v>728</v>
      </c>
      <c r="C51" s="578"/>
      <c r="D51" s="590" t="s">
        <v>158</v>
      </c>
      <c r="E51" s="590">
        <v>1</v>
      </c>
      <c r="F51" s="628">
        <v>35</v>
      </c>
      <c r="G51" s="592">
        <f t="shared" si="6"/>
        <v>35</v>
      </c>
      <c r="H51" s="590"/>
      <c r="I51" s="593">
        <f t="shared" si="8"/>
        <v>0</v>
      </c>
      <c r="J51" s="590"/>
      <c r="K51" s="594"/>
      <c r="L51" s="590">
        <v>1</v>
      </c>
      <c r="M51" s="592">
        <f t="shared" si="9"/>
        <v>35</v>
      </c>
      <c r="N51" s="590"/>
      <c r="O51" s="595">
        <f t="shared" si="7"/>
        <v>0</v>
      </c>
      <c r="P51" s="589"/>
    </row>
    <row r="52" spans="1:16" x14ac:dyDescent="0.25">
      <c r="A52" s="590">
        <v>43</v>
      </c>
      <c r="B52" s="581" t="s">
        <v>729</v>
      </c>
      <c r="C52" s="578"/>
      <c r="D52" s="590" t="s">
        <v>158</v>
      </c>
      <c r="E52" s="590">
        <v>1</v>
      </c>
      <c r="F52" s="628">
        <v>50</v>
      </c>
      <c r="G52" s="592">
        <f t="shared" si="6"/>
        <v>50</v>
      </c>
      <c r="H52" s="590"/>
      <c r="I52" s="593">
        <f t="shared" si="8"/>
        <v>0</v>
      </c>
      <c r="J52" s="590"/>
      <c r="K52" s="594"/>
      <c r="L52" s="590">
        <v>1</v>
      </c>
      <c r="M52" s="592">
        <f t="shared" si="9"/>
        <v>50</v>
      </c>
      <c r="N52" s="590"/>
      <c r="O52" s="595">
        <f t="shared" si="7"/>
        <v>0</v>
      </c>
      <c r="P52" s="589"/>
    </row>
    <row r="53" spans="1:16" x14ac:dyDescent="0.25">
      <c r="A53" s="590">
        <v>44</v>
      </c>
      <c r="B53" s="581" t="s">
        <v>730</v>
      </c>
      <c r="C53" s="578"/>
      <c r="D53" s="590" t="s">
        <v>158</v>
      </c>
      <c r="E53" s="590">
        <v>6</v>
      </c>
      <c r="F53" s="628">
        <v>250</v>
      </c>
      <c r="G53" s="592">
        <f t="shared" si="6"/>
        <v>1500</v>
      </c>
      <c r="H53" s="590">
        <v>3</v>
      </c>
      <c r="I53" s="593">
        <f t="shared" si="8"/>
        <v>750</v>
      </c>
      <c r="J53" s="590"/>
      <c r="K53" s="594"/>
      <c r="L53" s="590"/>
      <c r="M53" s="592">
        <f t="shared" si="9"/>
        <v>0</v>
      </c>
      <c r="N53" s="590">
        <v>3</v>
      </c>
      <c r="O53" s="595">
        <f t="shared" si="7"/>
        <v>750</v>
      </c>
      <c r="P53" s="589"/>
    </row>
    <row r="54" spans="1:16" x14ac:dyDescent="0.25">
      <c r="A54" s="615">
        <v>45</v>
      </c>
      <c r="B54" s="581" t="s">
        <v>731</v>
      </c>
      <c r="C54" s="578"/>
      <c r="D54" s="590" t="s">
        <v>42</v>
      </c>
      <c r="E54" s="590">
        <v>1</v>
      </c>
      <c r="F54" s="628">
        <v>65</v>
      </c>
      <c r="G54" s="592">
        <f t="shared" si="6"/>
        <v>65</v>
      </c>
      <c r="H54" s="590"/>
      <c r="I54" s="593">
        <f t="shared" si="8"/>
        <v>0</v>
      </c>
      <c r="J54" s="590"/>
      <c r="K54" s="594"/>
      <c r="L54" s="590">
        <v>1</v>
      </c>
      <c r="M54" s="592">
        <f t="shared" si="9"/>
        <v>65</v>
      </c>
      <c r="N54" s="590"/>
      <c r="O54" s="595">
        <f t="shared" si="7"/>
        <v>0</v>
      </c>
      <c r="P54" s="589"/>
    </row>
    <row r="55" spans="1:16" x14ac:dyDescent="0.25">
      <c r="A55" s="590">
        <v>46</v>
      </c>
      <c r="B55" s="581" t="s">
        <v>732</v>
      </c>
      <c r="C55" s="578"/>
      <c r="D55" s="590" t="s">
        <v>733</v>
      </c>
      <c r="E55" s="590">
        <v>2</v>
      </c>
      <c r="F55" s="628">
        <v>65</v>
      </c>
      <c r="G55" s="592">
        <f t="shared" si="6"/>
        <v>130</v>
      </c>
      <c r="H55" s="590"/>
      <c r="I55" s="593">
        <f t="shared" si="8"/>
        <v>0</v>
      </c>
      <c r="J55" s="590">
        <v>1</v>
      </c>
      <c r="K55" s="594">
        <f>J55*F55</f>
        <v>65</v>
      </c>
      <c r="L55" s="590"/>
      <c r="M55" s="592">
        <f t="shared" si="9"/>
        <v>0</v>
      </c>
      <c r="N55" s="590">
        <v>1</v>
      </c>
      <c r="O55" s="595">
        <f t="shared" si="7"/>
        <v>65</v>
      </c>
      <c r="P55" s="589"/>
    </row>
    <row r="56" spans="1:16" x14ac:dyDescent="0.25">
      <c r="A56" s="590">
        <v>47</v>
      </c>
      <c r="B56" s="581" t="s">
        <v>734</v>
      </c>
      <c r="C56" s="578"/>
      <c r="D56" s="590" t="s">
        <v>198</v>
      </c>
      <c r="E56" s="590">
        <v>1</v>
      </c>
      <c r="F56" s="628">
        <v>1000</v>
      </c>
      <c r="G56" s="592">
        <f t="shared" si="6"/>
        <v>1000</v>
      </c>
      <c r="H56" s="590">
        <v>1</v>
      </c>
      <c r="I56" s="593">
        <f t="shared" si="8"/>
        <v>1000</v>
      </c>
      <c r="J56" s="590"/>
      <c r="K56" s="594"/>
      <c r="L56" s="590"/>
      <c r="M56" s="592">
        <f t="shared" si="9"/>
        <v>0</v>
      </c>
      <c r="N56" s="590"/>
      <c r="O56" s="595">
        <f t="shared" si="7"/>
        <v>0</v>
      </c>
      <c r="P56" s="589"/>
    </row>
    <row r="57" spans="1:16" x14ac:dyDescent="0.25">
      <c r="A57" s="590">
        <v>48</v>
      </c>
      <c r="B57" s="581" t="s">
        <v>735</v>
      </c>
      <c r="C57" s="578"/>
      <c r="D57" s="590" t="s">
        <v>100</v>
      </c>
      <c r="E57" s="590">
        <v>1</v>
      </c>
      <c r="F57" s="628">
        <v>35000</v>
      </c>
      <c r="G57" s="592">
        <f t="shared" si="6"/>
        <v>35000</v>
      </c>
      <c r="H57" s="590">
        <v>1</v>
      </c>
      <c r="I57" s="593">
        <v>17500</v>
      </c>
      <c r="J57" s="590"/>
      <c r="K57" s="594"/>
      <c r="L57" s="590">
        <v>1</v>
      </c>
      <c r="M57" s="592">
        <v>17500</v>
      </c>
      <c r="N57" s="590"/>
      <c r="O57" s="595">
        <f t="shared" si="7"/>
        <v>0</v>
      </c>
      <c r="P57" s="589"/>
    </row>
    <row r="58" spans="1:16" x14ac:dyDescent="0.25">
      <c r="A58" s="590">
        <v>49</v>
      </c>
      <c r="B58" s="581" t="s">
        <v>736</v>
      </c>
      <c r="C58" s="578"/>
      <c r="D58" s="590" t="s">
        <v>158</v>
      </c>
      <c r="E58" s="590">
        <v>1</v>
      </c>
      <c r="F58" s="628">
        <v>170</v>
      </c>
      <c r="G58" s="592">
        <f t="shared" si="6"/>
        <v>170</v>
      </c>
      <c r="H58" s="590"/>
      <c r="I58" s="593">
        <f t="shared" ref="I58:I65" si="10">H58*F58</f>
        <v>0</v>
      </c>
      <c r="J58" s="590">
        <v>1</v>
      </c>
      <c r="K58" s="594">
        <f>J58*F58</f>
        <v>170</v>
      </c>
      <c r="L58" s="590"/>
      <c r="M58" s="592">
        <f t="shared" ref="M58:M63" si="11">L58*F58</f>
        <v>0</v>
      </c>
      <c r="N58" s="590"/>
      <c r="O58" s="595"/>
      <c r="P58" s="589"/>
    </row>
    <row r="59" spans="1:16" x14ac:dyDescent="0.25">
      <c r="A59" s="590">
        <v>50</v>
      </c>
      <c r="B59" s="581" t="s">
        <v>737</v>
      </c>
      <c r="C59" s="578"/>
      <c r="D59" s="590" t="s">
        <v>158</v>
      </c>
      <c r="E59" s="590">
        <v>2</v>
      </c>
      <c r="F59" s="628">
        <v>70</v>
      </c>
      <c r="G59" s="592">
        <f t="shared" si="6"/>
        <v>140</v>
      </c>
      <c r="H59" s="590">
        <v>1</v>
      </c>
      <c r="I59" s="593">
        <f t="shared" si="10"/>
        <v>70</v>
      </c>
      <c r="J59" s="590"/>
      <c r="K59" s="594"/>
      <c r="L59" s="590"/>
      <c r="M59" s="592">
        <f t="shared" si="11"/>
        <v>0</v>
      </c>
      <c r="N59" s="590">
        <v>1</v>
      </c>
      <c r="O59" s="595">
        <f t="shared" ref="O59:O65" si="12">N59*F59</f>
        <v>70</v>
      </c>
      <c r="P59" s="589"/>
    </row>
    <row r="60" spans="1:16" x14ac:dyDescent="0.25">
      <c r="A60" s="590">
        <v>51</v>
      </c>
      <c r="B60" s="581" t="s">
        <v>738</v>
      </c>
      <c r="C60" s="578"/>
      <c r="D60" s="590" t="s">
        <v>739</v>
      </c>
      <c r="E60" s="590">
        <v>5</v>
      </c>
      <c r="F60" s="628">
        <v>25</v>
      </c>
      <c r="G60" s="592">
        <f t="shared" si="6"/>
        <v>125</v>
      </c>
      <c r="H60" s="590">
        <v>5</v>
      </c>
      <c r="I60" s="593">
        <f t="shared" si="10"/>
        <v>125</v>
      </c>
      <c r="J60" s="590"/>
      <c r="K60" s="594"/>
      <c r="L60" s="590"/>
      <c r="M60" s="592">
        <f t="shared" si="11"/>
        <v>0</v>
      </c>
      <c r="N60" s="590"/>
      <c r="O60" s="595">
        <f t="shared" si="12"/>
        <v>0</v>
      </c>
      <c r="P60" s="589"/>
    </row>
    <row r="61" spans="1:16" x14ac:dyDescent="0.25">
      <c r="A61" s="590">
        <v>52</v>
      </c>
      <c r="B61" s="581" t="s">
        <v>740</v>
      </c>
      <c r="C61" s="578"/>
      <c r="D61" s="590" t="s">
        <v>158</v>
      </c>
      <c r="E61" s="590">
        <v>3</v>
      </c>
      <c r="F61" s="628">
        <v>300</v>
      </c>
      <c r="G61" s="592">
        <f t="shared" si="6"/>
        <v>900</v>
      </c>
      <c r="H61" s="590">
        <v>3</v>
      </c>
      <c r="I61" s="593">
        <f t="shared" si="10"/>
        <v>900</v>
      </c>
      <c r="J61" s="590"/>
      <c r="K61" s="594"/>
      <c r="L61" s="590"/>
      <c r="M61" s="592">
        <f t="shared" si="11"/>
        <v>0</v>
      </c>
      <c r="N61" s="590"/>
      <c r="O61" s="595">
        <f t="shared" si="12"/>
        <v>0</v>
      </c>
      <c r="P61" s="589"/>
    </row>
    <row r="62" spans="1:16" x14ac:dyDescent="0.25">
      <c r="A62" s="590">
        <v>53</v>
      </c>
      <c r="B62" s="581" t="s">
        <v>741</v>
      </c>
      <c r="C62" s="578"/>
      <c r="D62" s="590" t="s">
        <v>42</v>
      </c>
      <c r="E62" s="590">
        <v>1</v>
      </c>
      <c r="F62" s="628">
        <v>220</v>
      </c>
      <c r="G62" s="592">
        <f t="shared" si="6"/>
        <v>220</v>
      </c>
      <c r="H62" s="590">
        <v>1</v>
      </c>
      <c r="I62" s="593">
        <f t="shared" si="10"/>
        <v>220</v>
      </c>
      <c r="J62" s="590"/>
      <c r="K62" s="594"/>
      <c r="L62" s="590"/>
      <c r="M62" s="592">
        <f t="shared" si="11"/>
        <v>0</v>
      </c>
      <c r="N62" s="590"/>
      <c r="O62" s="595">
        <f t="shared" si="12"/>
        <v>0</v>
      </c>
      <c r="P62" s="589"/>
    </row>
    <row r="63" spans="1:16" x14ac:dyDescent="0.25">
      <c r="A63" s="590">
        <v>54</v>
      </c>
      <c r="B63" s="581" t="s">
        <v>742</v>
      </c>
      <c r="C63" s="578"/>
      <c r="D63" s="590" t="s">
        <v>42</v>
      </c>
      <c r="E63" s="590">
        <v>1</v>
      </c>
      <c r="F63" s="628">
        <v>150</v>
      </c>
      <c r="G63" s="592">
        <f t="shared" si="6"/>
        <v>150</v>
      </c>
      <c r="H63" s="590"/>
      <c r="I63" s="593">
        <f t="shared" si="10"/>
        <v>0</v>
      </c>
      <c r="J63" s="590"/>
      <c r="K63" s="594"/>
      <c r="L63" s="590">
        <v>1</v>
      </c>
      <c r="M63" s="592">
        <f t="shared" si="11"/>
        <v>150</v>
      </c>
      <c r="N63" s="590"/>
      <c r="O63" s="595">
        <f t="shared" si="12"/>
        <v>0</v>
      </c>
      <c r="P63" s="589"/>
    </row>
    <row r="64" spans="1:16" x14ac:dyDescent="0.25">
      <c r="A64" s="590">
        <v>55</v>
      </c>
      <c r="B64" s="581" t="s">
        <v>743</v>
      </c>
      <c r="C64" s="578"/>
      <c r="D64" s="590" t="s">
        <v>158</v>
      </c>
      <c r="E64" s="590">
        <v>4</v>
      </c>
      <c r="F64" s="628">
        <v>7</v>
      </c>
      <c r="G64" s="592">
        <f t="shared" si="6"/>
        <v>28</v>
      </c>
      <c r="H64" s="590">
        <v>4</v>
      </c>
      <c r="I64" s="593">
        <f t="shared" si="10"/>
        <v>28</v>
      </c>
      <c r="J64" s="590"/>
      <c r="K64" s="594"/>
      <c r="L64" s="1660"/>
      <c r="M64" s="1661"/>
      <c r="N64" s="590"/>
      <c r="O64" s="595">
        <f t="shared" si="12"/>
        <v>0</v>
      </c>
      <c r="P64" s="589"/>
    </row>
    <row r="65" spans="1:17" x14ac:dyDescent="0.25">
      <c r="A65" s="590">
        <v>56</v>
      </c>
      <c r="B65" s="581" t="s">
        <v>744</v>
      </c>
      <c r="C65" s="578"/>
      <c r="D65" s="590" t="s">
        <v>100</v>
      </c>
      <c r="E65" s="590">
        <v>6</v>
      </c>
      <c r="F65" s="628">
        <v>350</v>
      </c>
      <c r="G65" s="592">
        <f t="shared" si="6"/>
        <v>2100</v>
      </c>
      <c r="H65" s="590">
        <v>6</v>
      </c>
      <c r="I65" s="593">
        <f t="shared" si="10"/>
        <v>2100</v>
      </c>
      <c r="J65" s="590"/>
      <c r="K65" s="594"/>
      <c r="L65" s="629"/>
      <c r="M65" s="630"/>
      <c r="N65" s="590"/>
      <c r="O65" s="595">
        <f t="shared" si="12"/>
        <v>0</v>
      </c>
      <c r="P65" s="589"/>
    </row>
    <row r="66" spans="1:17" x14ac:dyDescent="0.25">
      <c r="A66" s="590"/>
      <c r="B66" s="581"/>
      <c r="C66" s="578"/>
      <c r="D66" s="590"/>
      <c r="E66" s="590"/>
      <c r="F66" s="628"/>
      <c r="G66" s="592"/>
      <c r="H66" s="590"/>
      <c r="I66" s="593"/>
      <c r="J66" s="590"/>
      <c r="K66" s="594"/>
      <c r="L66" s="613"/>
      <c r="M66" s="613"/>
      <c r="N66" s="590"/>
      <c r="O66" s="595"/>
      <c r="P66" s="589"/>
    </row>
    <row r="67" spans="1:17" x14ac:dyDescent="0.25">
      <c r="A67" s="590"/>
      <c r="B67" s="577"/>
      <c r="C67" s="578"/>
      <c r="D67" s="617"/>
      <c r="E67" s="631"/>
      <c r="F67" s="631"/>
      <c r="G67" s="632">
        <f>SUM(G10:G66)</f>
        <v>80000</v>
      </c>
      <c r="H67" s="597"/>
      <c r="I67" s="633">
        <f>I10+I11+I12+I13+I14+I16+I19+I20+I21+I22+I26+I40+I41+I42+I45+I47+I48+I49+I50+I53+I56+I57+I59+I60+I61+I62+I64+I65</f>
        <v>33375</v>
      </c>
      <c r="J67" s="331"/>
      <c r="K67" s="598">
        <f>K10+K11+K13+K14+K17+K18+K19+K20+K21+K23+K24+K25+K26+K28+K29+K30+K31+K33+K34+K35+K36+K37+K38+K39+K40+K43+K45+K46+K55+K58</f>
        <v>9248</v>
      </c>
      <c r="L67" s="331"/>
      <c r="M67" s="602">
        <f>M10+M11+M12+M13+M14+M15+M18+M22+M23+M24+M26+M27+M28+M29+M30+M32+M37+M42+M43+M44+M45+M47+M48+M50+M51+M52+M54+M57+M63</f>
        <v>27764</v>
      </c>
      <c r="N67" s="590"/>
      <c r="O67" s="599">
        <f>O10+O11+O13+O14+O16+O17+O18+O19+O20+O21+O22+O23+O24+O25+O26+O31+O33+O34+O35+O36+O37+O38+O39+O40+O41+O43+O45+O46+O53+O55+O59</f>
        <v>9613</v>
      </c>
      <c r="P67" s="600"/>
    </row>
    <row r="68" spans="1:17" x14ac:dyDescent="0.25">
      <c r="A68" s="622"/>
      <c r="B68" s="380"/>
      <c r="C68" s="634"/>
      <c r="D68" s="622"/>
      <c r="E68" s="622"/>
      <c r="F68" s="622"/>
      <c r="G68" s="635"/>
      <c r="H68" s="622"/>
      <c r="K68" s="378"/>
      <c r="M68" s="378"/>
      <c r="O68" s="378"/>
    </row>
    <row r="69" spans="1:17" x14ac:dyDescent="0.25">
      <c r="A69" s="605" t="s">
        <v>689</v>
      </c>
      <c r="B69" s="605"/>
      <c r="C69" s="605"/>
      <c r="D69" s="605"/>
      <c r="E69" s="605"/>
      <c r="F69" s="605"/>
      <c r="G69" s="340"/>
      <c r="H69" s="340"/>
      <c r="I69" s="606"/>
      <c r="J69" s="607"/>
      <c r="K69" s="608"/>
      <c r="L69" s="608"/>
      <c r="M69" s="608"/>
      <c r="N69" s="608"/>
      <c r="O69" s="608"/>
      <c r="P69" s="608"/>
      <c r="Q69" s="608"/>
    </row>
    <row r="70" spans="1:17" x14ac:dyDescent="0.25">
      <c r="B70" s="609"/>
      <c r="C70" s="609"/>
      <c r="D70" s="609"/>
      <c r="E70" s="609"/>
      <c r="G70" s="610"/>
      <c r="H70" s="609"/>
      <c r="I70" s="609"/>
      <c r="J70" s="609"/>
      <c r="L70" s="609"/>
      <c r="N70" s="609"/>
      <c r="O70" s="609"/>
      <c r="P70" s="609"/>
      <c r="Q70" s="609"/>
    </row>
    <row r="71" spans="1:17" x14ac:dyDescent="0.25">
      <c r="A71" s="609" t="s">
        <v>745</v>
      </c>
      <c r="B71" s="609"/>
      <c r="C71" s="609"/>
      <c r="D71" s="609"/>
      <c r="E71" s="609"/>
      <c r="F71" s="609"/>
      <c r="G71" s="609"/>
      <c r="H71" s="609"/>
      <c r="I71" s="609"/>
      <c r="J71" s="609"/>
      <c r="K71" s="609" t="s">
        <v>691</v>
      </c>
      <c r="L71" s="609"/>
      <c r="M71" s="609"/>
      <c r="N71" s="609"/>
      <c r="O71" s="609" t="s">
        <v>692</v>
      </c>
      <c r="P71" s="609"/>
      <c r="Q71" s="609"/>
    </row>
    <row r="72" spans="1:17" x14ac:dyDescent="0.25">
      <c r="A72" s="609"/>
      <c r="B72" s="609"/>
      <c r="C72" s="609"/>
      <c r="D72" s="609"/>
      <c r="E72" s="609"/>
      <c r="F72" s="609"/>
      <c r="G72" s="609"/>
      <c r="H72" s="609"/>
      <c r="I72" s="609"/>
      <c r="J72" s="609"/>
      <c r="K72" s="609"/>
      <c r="L72" s="610"/>
      <c r="M72" s="610"/>
      <c r="N72" s="609"/>
      <c r="O72" s="609"/>
      <c r="P72" s="609"/>
      <c r="Q72" s="609"/>
    </row>
    <row r="73" spans="1:17" x14ac:dyDescent="0.25">
      <c r="C73" s="612"/>
      <c r="D73" s="612"/>
      <c r="E73" s="614"/>
      <c r="F73" s="609"/>
      <c r="G73" s="611"/>
      <c r="H73" s="611"/>
      <c r="I73" s="611"/>
      <c r="J73" s="609"/>
      <c r="K73" s="609"/>
      <c r="L73" s="636" t="s">
        <v>69</v>
      </c>
      <c r="M73" s="637"/>
      <c r="N73" s="612"/>
      <c r="O73" s="612"/>
      <c r="P73" s="612"/>
      <c r="Q73" s="612"/>
    </row>
    <row r="74" spans="1:17" x14ac:dyDescent="0.25">
      <c r="B74" s="1662" t="s">
        <v>746</v>
      </c>
      <c r="C74" s="1662"/>
      <c r="D74" s="1662"/>
      <c r="E74" s="614"/>
      <c r="F74" s="609"/>
      <c r="G74" s="613"/>
      <c r="H74" s="613"/>
      <c r="I74" s="613"/>
      <c r="J74" s="609"/>
      <c r="K74" s="609"/>
      <c r="L74" s="1478" t="s">
        <v>486</v>
      </c>
      <c r="M74" s="1478"/>
      <c r="N74" s="614"/>
      <c r="O74" s="614"/>
      <c r="P74" s="614"/>
      <c r="Q74" s="614"/>
    </row>
    <row r="75" spans="1:17" ht="11.25" customHeight="1" x14ac:dyDescent="0.25">
      <c r="B75" s="1478" t="s">
        <v>747</v>
      </c>
      <c r="C75" s="1478"/>
      <c r="D75" s="1478"/>
      <c r="L75" s="1478"/>
      <c r="M75" s="1478"/>
    </row>
    <row r="76" spans="1:17" x14ac:dyDescent="0.25">
      <c r="M76" s="378"/>
    </row>
    <row r="77" spans="1:17" x14ac:dyDescent="0.25">
      <c r="K77" s="378"/>
    </row>
    <row r="78" spans="1:17" x14ac:dyDescent="0.25">
      <c r="F78" s="378"/>
      <c r="G78" s="378"/>
    </row>
    <row r="79" spans="1:17" x14ac:dyDescent="0.25">
      <c r="A79" s="1446" t="s">
        <v>748</v>
      </c>
      <c r="B79" s="1446"/>
      <c r="C79" s="1446"/>
      <c r="D79" s="1446"/>
      <c r="E79" s="1446"/>
      <c r="F79" s="1446"/>
      <c r="G79" s="1446"/>
      <c r="H79" s="1446"/>
      <c r="I79" s="1446"/>
      <c r="J79" s="1446"/>
      <c r="K79" s="1446"/>
      <c r="L79" s="1446"/>
      <c r="M79" s="1446"/>
      <c r="N79" s="1446"/>
      <c r="O79" s="1446"/>
    </row>
    <row r="80" spans="1:17" x14ac:dyDescent="0.25">
      <c r="A80" s="1446" t="s">
        <v>645</v>
      </c>
      <c r="B80" s="1446"/>
      <c r="C80" s="1446"/>
      <c r="D80" s="1446"/>
      <c r="E80" s="1446"/>
      <c r="F80" s="1446"/>
      <c r="G80" s="1446"/>
      <c r="H80" s="1446"/>
      <c r="I80" s="1446"/>
      <c r="J80" s="1446"/>
      <c r="K80" s="1446"/>
      <c r="L80" s="1446"/>
      <c r="M80" s="1446"/>
      <c r="N80" s="1446"/>
      <c r="O80" s="1446"/>
    </row>
    <row r="81" spans="1:15" x14ac:dyDescent="0.25">
      <c r="A81" s="638"/>
      <c r="B81" s="638"/>
      <c r="C81" s="638"/>
      <c r="D81" s="638"/>
      <c r="E81" s="638"/>
      <c r="F81" s="638"/>
      <c r="G81" s="638"/>
      <c r="H81" s="638"/>
      <c r="I81" s="638"/>
      <c r="J81" s="638"/>
      <c r="K81" s="638"/>
      <c r="L81" s="638"/>
      <c r="M81" s="638"/>
      <c r="N81" s="638"/>
      <c r="O81" s="638"/>
    </row>
    <row r="82" spans="1:15" x14ac:dyDescent="0.25">
      <c r="A82" s="574" t="s">
        <v>749</v>
      </c>
      <c r="B82" s="575"/>
      <c r="C82" s="639"/>
      <c r="D82" s="1452" t="s">
        <v>647</v>
      </c>
      <c r="E82" s="1452"/>
      <c r="F82" s="1452"/>
      <c r="G82" s="1656"/>
      <c r="H82" s="1449" t="s">
        <v>750</v>
      </c>
      <c r="I82" s="1449"/>
      <c r="J82" s="1449"/>
      <c r="K82" s="1449"/>
      <c r="L82" s="1449"/>
      <c r="M82" s="1449"/>
      <c r="N82" s="1449"/>
      <c r="O82" s="1450"/>
    </row>
    <row r="83" spans="1:15" x14ac:dyDescent="0.25">
      <c r="A83" s="581" t="s">
        <v>751</v>
      </c>
      <c r="B83" s="577"/>
      <c r="C83" s="578"/>
      <c r="D83" s="1657"/>
      <c r="E83" s="1657"/>
      <c r="F83" s="1657"/>
      <c r="G83" s="1657"/>
      <c r="H83" s="1475" t="s">
        <v>752</v>
      </c>
      <c r="I83" s="1658"/>
      <c r="J83" s="1659" t="s">
        <v>482</v>
      </c>
      <c r="K83" s="1658"/>
      <c r="L83" s="640" t="s">
        <v>753</v>
      </c>
      <c r="M83" s="638"/>
      <c r="N83" s="638"/>
      <c r="O83" s="641"/>
    </row>
    <row r="84" spans="1:15" x14ac:dyDescent="0.25">
      <c r="A84" s="625" t="s">
        <v>754</v>
      </c>
      <c r="B84" s="623"/>
      <c r="C84" s="626"/>
      <c r="D84" s="1655" t="s">
        <v>755</v>
      </c>
      <c r="E84" s="1655"/>
      <c r="F84" s="1655"/>
      <c r="G84" s="1655"/>
      <c r="H84" s="1449" t="s">
        <v>652</v>
      </c>
      <c r="I84" s="1449"/>
      <c r="J84" s="1449"/>
      <c r="K84" s="1449"/>
      <c r="L84" s="1449"/>
      <c r="M84" s="1449"/>
      <c r="N84" s="1449"/>
      <c r="O84" s="1450"/>
    </row>
    <row r="85" spans="1:15" ht="17.25" x14ac:dyDescent="0.25">
      <c r="A85" s="1454" t="s">
        <v>756</v>
      </c>
      <c r="B85" s="1455" t="s">
        <v>17</v>
      </c>
      <c r="C85" s="1455"/>
      <c r="D85" s="1455" t="s">
        <v>494</v>
      </c>
      <c r="E85" s="1455" t="s">
        <v>19</v>
      </c>
      <c r="F85" s="1455" t="s">
        <v>757</v>
      </c>
      <c r="G85" s="1455" t="s">
        <v>758</v>
      </c>
      <c r="H85" s="1456" t="s">
        <v>759</v>
      </c>
      <c r="I85" s="1457"/>
      <c r="J85" s="1448" t="s">
        <v>497</v>
      </c>
      <c r="K85" s="1450"/>
      <c r="L85" s="1448" t="s">
        <v>760</v>
      </c>
      <c r="M85" s="1450"/>
      <c r="N85" s="1448" t="s">
        <v>499</v>
      </c>
      <c r="O85" s="1450"/>
    </row>
    <row r="86" spans="1:15" x14ac:dyDescent="0.25">
      <c r="A86" s="1454"/>
      <c r="B86" s="1455"/>
      <c r="C86" s="1455"/>
      <c r="D86" s="1455"/>
      <c r="E86" s="1455"/>
      <c r="F86" s="1455"/>
      <c r="G86" s="1455"/>
      <c r="H86" s="642" t="s">
        <v>656</v>
      </c>
      <c r="I86" s="642" t="s">
        <v>26</v>
      </c>
      <c r="J86" s="585" t="s">
        <v>656</v>
      </c>
      <c r="K86" s="643" t="s">
        <v>26</v>
      </c>
      <c r="L86" s="585" t="s">
        <v>656</v>
      </c>
      <c r="M86" s="644" t="s">
        <v>26</v>
      </c>
      <c r="N86" s="585" t="s">
        <v>656</v>
      </c>
      <c r="O86" s="643" t="s">
        <v>26</v>
      </c>
    </row>
    <row r="87" spans="1:15" x14ac:dyDescent="0.25">
      <c r="A87" s="640" t="s">
        <v>761</v>
      </c>
      <c r="B87" s="645"/>
      <c r="C87" s="646"/>
      <c r="D87" s="647"/>
      <c r="E87" s="647"/>
      <c r="F87" s="647"/>
      <c r="G87" s="647"/>
      <c r="H87" s="642"/>
      <c r="I87" s="642"/>
      <c r="J87" s="585"/>
      <c r="K87" s="643"/>
      <c r="L87" s="585"/>
      <c r="M87" s="644"/>
      <c r="N87" s="585"/>
      <c r="O87" s="643"/>
    </row>
    <row r="88" spans="1:15" x14ac:dyDescent="0.25">
      <c r="A88" s="648"/>
      <c r="B88" s="645"/>
      <c r="C88" s="646"/>
      <c r="D88" s="647"/>
      <c r="E88" s="647"/>
      <c r="F88" s="647"/>
      <c r="G88" s="647"/>
      <c r="H88" s="642"/>
      <c r="I88" s="642"/>
      <c r="J88" s="585"/>
      <c r="K88" s="643" t="s">
        <v>762</v>
      </c>
      <c r="L88" s="585"/>
      <c r="M88" s="644"/>
      <c r="N88" s="585"/>
      <c r="O88" s="643"/>
    </row>
    <row r="89" spans="1:15" x14ac:dyDescent="0.25">
      <c r="A89" s="590">
        <v>1</v>
      </c>
      <c r="B89" s="581" t="s">
        <v>763</v>
      </c>
      <c r="C89" s="578"/>
      <c r="D89" s="590" t="s">
        <v>205</v>
      </c>
      <c r="E89" s="649">
        <v>60</v>
      </c>
      <c r="F89" s="592">
        <v>48</v>
      </c>
      <c r="G89" s="604">
        <f t="shared" ref="G89:G102" si="13">F89*E89</f>
        <v>2880</v>
      </c>
      <c r="H89" s="590"/>
      <c r="I89" s="604"/>
      <c r="J89" s="590"/>
      <c r="K89" s="650"/>
      <c r="L89" s="590"/>
      <c r="M89" s="651"/>
      <c r="N89" s="590"/>
      <c r="O89" s="650">
        <f t="shared" ref="O89:O98" si="14">M89</f>
        <v>0</v>
      </c>
    </row>
    <row r="90" spans="1:15" x14ac:dyDescent="0.25">
      <c r="A90" s="590">
        <v>2</v>
      </c>
      <c r="B90" s="581" t="s">
        <v>764</v>
      </c>
      <c r="C90" s="578"/>
      <c r="D90" s="590" t="s">
        <v>765</v>
      </c>
      <c r="E90" s="649">
        <v>100</v>
      </c>
      <c r="F90" s="592">
        <v>75</v>
      </c>
      <c r="G90" s="604">
        <f t="shared" si="13"/>
        <v>7500</v>
      </c>
      <c r="H90" s="590"/>
      <c r="I90" s="604"/>
      <c r="J90" s="590"/>
      <c r="K90" s="650"/>
      <c r="L90" s="590"/>
      <c r="M90" s="651"/>
      <c r="N90" s="590"/>
      <c r="O90" s="650">
        <f t="shared" si="14"/>
        <v>0</v>
      </c>
    </row>
    <row r="91" spans="1:15" x14ac:dyDescent="0.25">
      <c r="A91" s="590">
        <v>3</v>
      </c>
      <c r="B91" s="581" t="s">
        <v>766</v>
      </c>
      <c r="C91" s="578"/>
      <c r="D91" s="590" t="s">
        <v>100</v>
      </c>
      <c r="E91" s="649">
        <v>55</v>
      </c>
      <c r="F91" s="592">
        <v>54</v>
      </c>
      <c r="G91" s="604">
        <f t="shared" si="13"/>
        <v>2970</v>
      </c>
      <c r="H91" s="590"/>
      <c r="I91" s="604"/>
      <c r="J91" s="590"/>
      <c r="K91" s="650"/>
      <c r="L91" s="590"/>
      <c r="M91" s="651"/>
      <c r="N91" s="590"/>
      <c r="O91" s="650">
        <f t="shared" si="14"/>
        <v>0</v>
      </c>
    </row>
    <row r="92" spans="1:15" x14ac:dyDescent="0.25">
      <c r="A92" s="590">
        <v>4</v>
      </c>
      <c r="B92" s="581" t="s">
        <v>767</v>
      </c>
      <c r="C92" s="578"/>
      <c r="D92" s="590" t="s">
        <v>198</v>
      </c>
      <c r="E92" s="649">
        <v>60</v>
      </c>
      <c r="F92" s="592">
        <v>380</v>
      </c>
      <c r="G92" s="604">
        <f t="shared" si="13"/>
        <v>22800</v>
      </c>
      <c r="H92" s="590"/>
      <c r="I92" s="604"/>
      <c r="J92" s="590"/>
      <c r="K92" s="650"/>
      <c r="L92" s="590"/>
      <c r="M92" s="651"/>
      <c r="N92" s="590"/>
      <c r="O92" s="650">
        <f t="shared" si="14"/>
        <v>0</v>
      </c>
    </row>
    <row r="93" spans="1:15" x14ac:dyDescent="0.25">
      <c r="A93" s="590">
        <v>5</v>
      </c>
      <c r="B93" s="581" t="s">
        <v>768</v>
      </c>
      <c r="C93" s="578"/>
      <c r="D93" s="590" t="s">
        <v>704</v>
      </c>
      <c r="E93" s="649">
        <v>16</v>
      </c>
      <c r="F93" s="592">
        <v>60</v>
      </c>
      <c r="G93" s="604">
        <f t="shared" si="13"/>
        <v>960</v>
      </c>
      <c r="H93" s="590"/>
      <c r="I93" s="604"/>
      <c r="J93" s="590"/>
      <c r="K93" s="650"/>
      <c r="L93" s="590"/>
      <c r="M93" s="651"/>
      <c r="N93" s="590"/>
      <c r="O93" s="650">
        <f t="shared" si="14"/>
        <v>0</v>
      </c>
    </row>
    <row r="94" spans="1:15" x14ac:dyDescent="0.25">
      <c r="A94" s="590">
        <v>6</v>
      </c>
      <c r="B94" s="581" t="s">
        <v>769</v>
      </c>
      <c r="C94" s="578"/>
      <c r="D94" s="590" t="s">
        <v>205</v>
      </c>
      <c r="E94" s="590">
        <v>50</v>
      </c>
      <c r="F94" s="592">
        <v>450</v>
      </c>
      <c r="G94" s="604">
        <f t="shared" si="13"/>
        <v>22500</v>
      </c>
      <c r="H94" s="590"/>
      <c r="I94" s="604"/>
      <c r="J94" s="590"/>
      <c r="K94" s="650"/>
      <c r="L94" s="590"/>
      <c r="M94" s="651"/>
      <c r="N94" s="590"/>
      <c r="O94" s="650">
        <f t="shared" si="14"/>
        <v>0</v>
      </c>
    </row>
    <row r="95" spans="1:15" x14ac:dyDescent="0.25">
      <c r="A95" s="590">
        <v>7</v>
      </c>
      <c r="B95" s="581" t="s">
        <v>770</v>
      </c>
      <c r="C95" s="578"/>
      <c r="D95" s="590" t="s">
        <v>42</v>
      </c>
      <c r="E95" s="590">
        <v>8</v>
      </c>
      <c r="F95" s="592">
        <v>45</v>
      </c>
      <c r="G95" s="604">
        <f t="shared" si="13"/>
        <v>360</v>
      </c>
      <c r="H95" s="590"/>
      <c r="I95" s="604"/>
      <c r="J95" s="590"/>
      <c r="K95" s="650"/>
      <c r="L95" s="590"/>
      <c r="M95" s="651"/>
      <c r="N95" s="590"/>
      <c r="O95" s="650">
        <f t="shared" si="14"/>
        <v>0</v>
      </c>
    </row>
    <row r="96" spans="1:15" x14ac:dyDescent="0.25">
      <c r="A96" s="590">
        <v>8</v>
      </c>
      <c r="B96" s="581" t="s">
        <v>771</v>
      </c>
      <c r="C96" s="578"/>
      <c r="D96" s="590" t="s">
        <v>765</v>
      </c>
      <c r="E96" s="590">
        <v>50</v>
      </c>
      <c r="F96" s="592">
        <v>13</v>
      </c>
      <c r="G96" s="604">
        <f t="shared" si="13"/>
        <v>650</v>
      </c>
      <c r="H96" s="590"/>
      <c r="I96" s="604"/>
      <c r="J96" s="590"/>
      <c r="K96" s="650"/>
      <c r="L96" s="590"/>
      <c r="M96" s="651"/>
      <c r="N96" s="590"/>
      <c r="O96" s="650">
        <f t="shared" si="14"/>
        <v>0</v>
      </c>
    </row>
    <row r="97" spans="1:15" x14ac:dyDescent="0.25">
      <c r="A97" s="590">
        <v>9</v>
      </c>
      <c r="B97" s="581" t="s">
        <v>772</v>
      </c>
      <c r="C97" s="578"/>
      <c r="D97" s="590" t="s">
        <v>205</v>
      </c>
      <c r="E97" s="590">
        <v>30</v>
      </c>
      <c r="F97" s="592">
        <v>40</v>
      </c>
      <c r="G97" s="604">
        <f t="shared" si="13"/>
        <v>1200</v>
      </c>
      <c r="H97" s="590"/>
      <c r="I97" s="604"/>
      <c r="J97" s="590"/>
      <c r="K97" s="650"/>
      <c r="L97" s="590"/>
      <c r="M97" s="651"/>
      <c r="N97" s="590"/>
      <c r="O97" s="650">
        <f t="shared" si="14"/>
        <v>0</v>
      </c>
    </row>
    <row r="98" spans="1:15" x14ac:dyDescent="0.25">
      <c r="A98" s="590">
        <v>10</v>
      </c>
      <c r="B98" s="581" t="s">
        <v>773</v>
      </c>
      <c r="C98" s="578"/>
      <c r="D98" s="590" t="s">
        <v>158</v>
      </c>
      <c r="E98" s="590">
        <v>45</v>
      </c>
      <c r="F98" s="592">
        <v>250</v>
      </c>
      <c r="G98" s="604">
        <f t="shared" si="13"/>
        <v>11250</v>
      </c>
      <c r="H98" s="590"/>
      <c r="I98" s="604"/>
      <c r="J98" s="590"/>
      <c r="K98" s="650"/>
      <c r="L98" s="590"/>
      <c r="M98" s="651"/>
      <c r="N98" s="590"/>
      <c r="O98" s="650">
        <f t="shared" si="14"/>
        <v>0</v>
      </c>
    </row>
    <row r="99" spans="1:15" x14ac:dyDescent="0.25">
      <c r="A99" s="590">
        <v>11</v>
      </c>
      <c r="B99" s="581" t="s">
        <v>774</v>
      </c>
      <c r="C99" s="578"/>
      <c r="D99" s="590" t="s">
        <v>765</v>
      </c>
      <c r="E99" s="590">
        <v>200</v>
      </c>
      <c r="F99" s="592">
        <v>75</v>
      </c>
      <c r="G99" s="604">
        <f t="shared" si="13"/>
        <v>15000</v>
      </c>
      <c r="H99" s="590"/>
      <c r="I99" s="604"/>
      <c r="J99" s="590"/>
      <c r="K99" s="650"/>
      <c r="L99" s="590"/>
      <c r="M99" s="651"/>
      <c r="N99" s="590"/>
      <c r="O99" s="650">
        <v>0</v>
      </c>
    </row>
    <row r="100" spans="1:15" x14ac:dyDescent="0.25">
      <c r="A100" s="590">
        <v>12</v>
      </c>
      <c r="B100" s="581" t="s">
        <v>775</v>
      </c>
      <c r="C100" s="578"/>
      <c r="D100" s="590" t="s">
        <v>776</v>
      </c>
      <c r="E100" s="649">
        <v>200</v>
      </c>
      <c r="F100" s="592">
        <v>48</v>
      </c>
      <c r="G100" s="604">
        <f t="shared" si="13"/>
        <v>9600</v>
      </c>
      <c r="H100" s="590"/>
      <c r="I100" s="604"/>
      <c r="J100" s="590"/>
      <c r="K100" s="650"/>
      <c r="L100" s="590"/>
      <c r="M100" s="651"/>
      <c r="N100" s="590"/>
      <c r="O100" s="650">
        <f>M100</f>
        <v>0</v>
      </c>
    </row>
    <row r="101" spans="1:15" x14ac:dyDescent="0.25">
      <c r="A101" s="590">
        <v>13</v>
      </c>
      <c r="B101" s="581" t="s">
        <v>777</v>
      </c>
      <c r="C101" s="578"/>
      <c r="D101" s="590" t="s">
        <v>158</v>
      </c>
      <c r="E101" s="649">
        <v>30</v>
      </c>
      <c r="F101" s="592">
        <v>1000</v>
      </c>
      <c r="G101" s="604">
        <f t="shared" si="13"/>
        <v>30000</v>
      </c>
      <c r="H101" s="590"/>
      <c r="I101" s="604"/>
      <c r="J101" s="590"/>
      <c r="K101" s="650"/>
      <c r="L101" s="590"/>
      <c r="M101" s="651"/>
      <c r="N101" s="590"/>
      <c r="O101" s="650">
        <f>M101</f>
        <v>0</v>
      </c>
    </row>
    <row r="102" spans="1:15" x14ac:dyDescent="0.25">
      <c r="A102" s="590">
        <v>14</v>
      </c>
      <c r="B102" s="581" t="s">
        <v>778</v>
      </c>
      <c r="C102" s="578"/>
      <c r="D102" s="590" t="s">
        <v>158</v>
      </c>
      <c r="E102" s="649">
        <v>15</v>
      </c>
      <c r="F102" s="592">
        <v>1000</v>
      </c>
      <c r="G102" s="604">
        <f t="shared" si="13"/>
        <v>15000</v>
      </c>
      <c r="H102" s="624"/>
      <c r="I102" s="604"/>
      <c r="J102" s="590"/>
      <c r="K102" s="650"/>
      <c r="L102" s="590"/>
      <c r="M102" s="651"/>
      <c r="N102" s="590"/>
      <c r="O102" s="650">
        <v>0</v>
      </c>
    </row>
    <row r="103" spans="1:15" x14ac:dyDescent="0.25">
      <c r="A103" s="652"/>
      <c r="B103" s="581"/>
      <c r="C103" s="578"/>
      <c r="D103" s="590"/>
      <c r="E103" s="649"/>
      <c r="F103" s="592"/>
      <c r="G103" s="604"/>
      <c r="H103" s="624"/>
      <c r="I103" s="596"/>
      <c r="J103" s="590"/>
      <c r="K103" s="653"/>
      <c r="L103" s="590"/>
      <c r="M103" s="654"/>
      <c r="N103" s="590"/>
      <c r="O103" s="655"/>
    </row>
    <row r="104" spans="1:15" x14ac:dyDescent="0.25">
      <c r="A104" s="590"/>
      <c r="B104" s="581"/>
      <c r="C104" s="578"/>
      <c r="D104" s="590"/>
      <c r="E104" s="649"/>
      <c r="F104" s="592"/>
      <c r="G104" s="604"/>
      <c r="H104" s="590"/>
      <c r="I104" s="596"/>
      <c r="J104" s="590"/>
      <c r="K104" s="651"/>
      <c r="L104" s="590"/>
      <c r="M104" s="654"/>
      <c r="N104" s="590"/>
      <c r="O104" s="650"/>
    </row>
    <row r="105" spans="1:15" x14ac:dyDescent="0.25">
      <c r="A105" s="590"/>
      <c r="B105" s="581"/>
      <c r="C105" s="578"/>
      <c r="D105" s="590"/>
      <c r="E105" s="649"/>
      <c r="F105" s="592"/>
      <c r="G105" s="604"/>
      <c r="H105" s="590"/>
      <c r="I105" s="596"/>
      <c r="J105" s="590"/>
      <c r="K105" s="651"/>
      <c r="L105" s="590"/>
      <c r="M105" s="654"/>
      <c r="N105" s="590"/>
      <c r="O105" s="650"/>
    </row>
    <row r="106" spans="1:15" x14ac:dyDescent="0.25">
      <c r="A106" s="590"/>
      <c r="B106" s="581"/>
      <c r="C106" s="578"/>
      <c r="D106" s="590"/>
      <c r="E106" s="649"/>
      <c r="F106" s="592"/>
      <c r="G106" s="604"/>
      <c r="H106" s="590"/>
      <c r="I106" s="604"/>
      <c r="J106" s="590"/>
      <c r="K106" s="650"/>
      <c r="L106" s="590"/>
      <c r="M106" s="654"/>
      <c r="N106" s="590"/>
      <c r="O106" s="650"/>
    </row>
    <row r="107" spans="1:15" x14ac:dyDescent="0.25">
      <c r="A107" s="590"/>
      <c r="B107" s="581"/>
      <c r="C107" s="578"/>
      <c r="D107" s="590"/>
      <c r="E107" s="649"/>
      <c r="F107" s="592"/>
      <c r="G107" s="604"/>
      <c r="H107" s="590"/>
      <c r="I107" s="604"/>
      <c r="J107" s="590"/>
      <c r="K107" s="650"/>
      <c r="L107" s="590"/>
      <c r="M107" s="654"/>
      <c r="N107" s="590"/>
      <c r="O107" s="650"/>
    </row>
    <row r="108" spans="1:15" x14ac:dyDescent="0.25">
      <c r="A108" s="590"/>
      <c r="B108" s="581"/>
      <c r="C108" s="578"/>
      <c r="D108" s="590"/>
      <c r="E108" s="649"/>
      <c r="F108" s="592"/>
      <c r="G108" s="604"/>
      <c r="H108" s="590"/>
      <c r="I108" s="604"/>
      <c r="J108" s="590"/>
      <c r="K108" s="650"/>
      <c r="L108" s="590"/>
      <c r="M108" s="654"/>
      <c r="N108" s="590"/>
      <c r="O108" s="650"/>
    </row>
    <row r="109" spans="1:15" x14ac:dyDescent="0.25">
      <c r="A109" s="590"/>
      <c r="B109" s="581"/>
      <c r="C109" s="578"/>
      <c r="D109" s="590"/>
      <c r="E109" s="649"/>
      <c r="F109" s="592"/>
      <c r="G109" s="604"/>
      <c r="H109" s="590"/>
      <c r="I109" s="604"/>
      <c r="J109" s="590"/>
      <c r="K109" s="650"/>
      <c r="L109" s="590"/>
      <c r="M109" s="654"/>
      <c r="N109" s="590"/>
      <c r="O109" s="650"/>
    </row>
    <row r="110" spans="1:15" x14ac:dyDescent="0.25">
      <c r="A110" s="590"/>
      <c r="B110" s="581"/>
      <c r="C110" s="578"/>
      <c r="D110" s="590"/>
      <c r="E110" s="649"/>
      <c r="F110" s="592"/>
      <c r="G110" s="603">
        <f>SUM(G89:G109)</f>
        <v>142670</v>
      </c>
      <c r="H110" s="590"/>
      <c r="I110" s="603">
        <f>SUM(I89:I109)</f>
        <v>0</v>
      </c>
      <c r="J110" s="590"/>
      <c r="K110" s="656">
        <f>SUM(K89:K109)</f>
        <v>0</v>
      </c>
      <c r="L110" s="590"/>
      <c r="M110" s="657">
        <f>SUM(M89:M109)</f>
        <v>0</v>
      </c>
      <c r="N110" s="590"/>
      <c r="O110" s="656">
        <f>SUM(O89:O109)</f>
        <v>0</v>
      </c>
    </row>
    <row r="111" spans="1:15" x14ac:dyDescent="0.25">
      <c r="A111" s="1654" t="s">
        <v>779</v>
      </c>
      <c r="B111" s="1654"/>
      <c r="C111" s="1654"/>
      <c r="D111" s="1654"/>
      <c r="E111" s="1654"/>
      <c r="F111" s="1654"/>
      <c r="G111" s="1654"/>
      <c r="H111" s="1654"/>
      <c r="I111" s="1654"/>
      <c r="J111" s="1654"/>
      <c r="K111" s="1654"/>
      <c r="L111" s="1654"/>
      <c r="M111" s="1654"/>
      <c r="N111" s="1654"/>
      <c r="O111" s="1654"/>
    </row>
    <row r="112" spans="1:15" x14ac:dyDescent="0.25">
      <c r="A112" s="634"/>
      <c r="B112" s="634"/>
      <c r="C112" s="634"/>
      <c r="D112" s="634"/>
      <c r="E112" s="634"/>
      <c r="F112" s="634"/>
      <c r="G112" s="401"/>
      <c r="H112" s="634"/>
      <c r="I112" s="634"/>
      <c r="J112" s="634"/>
      <c r="K112" s="634"/>
      <c r="L112" s="634"/>
      <c r="M112" s="658"/>
      <c r="N112" s="634"/>
      <c r="O112" s="658"/>
    </row>
    <row r="113" spans="1:15" x14ac:dyDescent="0.25">
      <c r="A113" s="634"/>
      <c r="B113" s="634"/>
      <c r="C113" s="634"/>
      <c r="D113" s="634"/>
      <c r="E113" s="634"/>
      <c r="F113" s="634"/>
      <c r="G113" s="659"/>
      <c r="H113" s="634"/>
      <c r="I113" s="634"/>
      <c r="J113" s="634"/>
      <c r="K113" s="634"/>
      <c r="L113" s="634"/>
      <c r="M113" s="634"/>
      <c r="N113" s="634"/>
      <c r="O113" s="634"/>
    </row>
    <row r="114" spans="1:15" x14ac:dyDescent="0.25">
      <c r="A114" s="634"/>
      <c r="B114" s="634" t="s">
        <v>560</v>
      </c>
      <c r="C114" s="634"/>
      <c r="D114" s="634"/>
      <c r="E114" s="634"/>
      <c r="F114" s="634"/>
      <c r="G114" s="659"/>
      <c r="H114" s="634"/>
      <c r="I114" s="634" t="s">
        <v>780</v>
      </c>
      <c r="J114" s="634"/>
      <c r="K114" s="634"/>
      <c r="L114" s="634"/>
      <c r="M114" s="658"/>
      <c r="N114" s="634"/>
      <c r="O114" s="634"/>
    </row>
    <row r="115" spans="1:15" x14ac:dyDescent="0.25">
      <c r="A115" s="634"/>
      <c r="B115" s="634"/>
      <c r="C115" s="634"/>
      <c r="D115" s="634"/>
      <c r="E115" s="634"/>
      <c r="F115" s="634"/>
      <c r="G115" s="659"/>
      <c r="H115" s="634"/>
      <c r="I115" s="634"/>
      <c r="J115" s="634"/>
      <c r="K115" s="634"/>
      <c r="L115" s="634"/>
      <c r="M115" s="634"/>
      <c r="N115" s="634"/>
      <c r="O115" s="634"/>
    </row>
    <row r="116" spans="1:15" x14ac:dyDescent="0.25">
      <c r="A116" s="634"/>
      <c r="B116" s="634"/>
      <c r="C116" s="634"/>
      <c r="D116" s="634"/>
      <c r="E116" s="634"/>
      <c r="F116" s="634"/>
      <c r="G116" s="401"/>
      <c r="H116" s="634"/>
      <c r="I116" s="634"/>
      <c r="J116" s="634"/>
      <c r="K116" s="634"/>
      <c r="L116" s="634"/>
      <c r="M116" s="634"/>
      <c r="N116" s="634"/>
      <c r="O116" s="634"/>
    </row>
    <row r="117" spans="1:15" x14ac:dyDescent="0.25">
      <c r="A117" s="634"/>
      <c r="B117" s="634"/>
      <c r="C117" s="660" t="s">
        <v>746</v>
      </c>
      <c r="D117" s="660"/>
      <c r="E117" s="660"/>
      <c r="F117" s="661"/>
      <c r="G117" s="401"/>
      <c r="H117" s="634"/>
      <c r="I117" s="662"/>
      <c r="J117" s="1475" t="s">
        <v>781</v>
      </c>
      <c r="K117" s="1475"/>
      <c r="L117" s="1475"/>
      <c r="M117" s="1475"/>
      <c r="N117" s="634"/>
      <c r="O117" s="634"/>
    </row>
    <row r="118" spans="1:15" x14ac:dyDescent="0.25">
      <c r="A118" s="634"/>
      <c r="B118" s="634"/>
      <c r="C118" s="634" t="s">
        <v>782</v>
      </c>
      <c r="D118" s="380"/>
      <c r="E118" s="634"/>
      <c r="F118" s="634"/>
      <c r="G118" s="634"/>
      <c r="H118" s="634"/>
      <c r="I118" s="634"/>
      <c r="J118" s="1453" t="s">
        <v>486</v>
      </c>
      <c r="K118" s="1453"/>
      <c r="L118" s="1453"/>
      <c r="M118" s="1453"/>
      <c r="N118" s="634"/>
      <c r="O118" s="634"/>
    </row>
    <row r="119" spans="1:15" x14ac:dyDescent="0.25">
      <c r="A119" s="663"/>
      <c r="B119" s="663"/>
      <c r="C119" s="663"/>
      <c r="D119" s="663"/>
      <c r="E119" s="663"/>
      <c r="F119" s="663"/>
      <c r="G119" s="663"/>
      <c r="H119" s="663"/>
      <c r="I119" s="663"/>
      <c r="J119" s="663"/>
      <c r="K119" s="663"/>
      <c r="L119" s="663"/>
      <c r="M119" s="663"/>
      <c r="N119" s="663"/>
      <c r="O119" s="663"/>
    </row>
    <row r="120" spans="1:15" x14ac:dyDescent="0.25">
      <c r="C120" s="380"/>
    </row>
    <row r="121" spans="1:15" x14ac:dyDescent="0.25">
      <c r="M121" s="378">
        <f>I110+K110+M110</f>
        <v>0</v>
      </c>
    </row>
    <row r="122" spans="1:15" x14ac:dyDescent="0.25">
      <c r="C122" s="378"/>
    </row>
    <row r="124" spans="1:15" x14ac:dyDescent="0.25">
      <c r="A124" s="1446" t="s">
        <v>748</v>
      </c>
      <c r="B124" s="1446"/>
      <c r="C124" s="1446"/>
      <c r="D124" s="1446"/>
      <c r="E124" s="1446"/>
      <c r="F124" s="1446"/>
      <c r="G124" s="1446"/>
      <c r="H124" s="1446"/>
      <c r="I124" s="1446"/>
      <c r="J124" s="1446"/>
      <c r="K124" s="1446"/>
      <c r="L124" s="1446"/>
      <c r="M124" s="1446"/>
      <c r="N124" s="1446"/>
      <c r="O124" s="1446"/>
    </row>
    <row r="125" spans="1:15" x14ac:dyDescent="0.25">
      <c r="A125" s="1446" t="s">
        <v>645</v>
      </c>
      <c r="B125" s="1446"/>
      <c r="C125" s="1446"/>
      <c r="D125" s="1446"/>
      <c r="E125" s="1446"/>
      <c r="F125" s="1446"/>
      <c r="G125" s="1446"/>
      <c r="H125" s="1446"/>
      <c r="I125" s="1446"/>
      <c r="J125" s="1446"/>
      <c r="K125" s="1446"/>
      <c r="L125" s="1446"/>
      <c r="M125" s="1446"/>
      <c r="N125" s="1446"/>
      <c r="O125" s="1446"/>
    </row>
    <row r="126" spans="1:15" x14ac:dyDescent="0.25">
      <c r="A126" s="638"/>
      <c r="B126" s="638"/>
      <c r="C126" s="638"/>
      <c r="D126" s="638"/>
      <c r="E126" s="638"/>
      <c r="F126" s="638"/>
      <c r="G126" s="638"/>
      <c r="H126" s="638"/>
      <c r="I126" s="638"/>
      <c r="J126" s="638"/>
      <c r="K126" s="638"/>
      <c r="L126" s="638"/>
      <c r="M126" s="638"/>
      <c r="N126" s="638"/>
      <c r="O126" s="638"/>
    </row>
    <row r="127" spans="1:15" x14ac:dyDescent="0.25">
      <c r="A127" s="574" t="s">
        <v>749</v>
      </c>
      <c r="B127" s="575"/>
      <c r="C127" s="639"/>
      <c r="D127" s="1452" t="s">
        <v>647</v>
      </c>
      <c r="E127" s="1452"/>
      <c r="F127" s="1452"/>
      <c r="G127" s="1656"/>
      <c r="H127" s="1449" t="s">
        <v>750</v>
      </c>
      <c r="I127" s="1449"/>
      <c r="J127" s="1449"/>
      <c r="K127" s="1449"/>
      <c r="L127" s="1449"/>
      <c r="M127" s="1449"/>
      <c r="N127" s="1449"/>
      <c r="O127" s="1450"/>
    </row>
    <row r="128" spans="1:15" x14ac:dyDescent="0.25">
      <c r="A128" s="581" t="s">
        <v>751</v>
      </c>
      <c r="B128" s="577"/>
      <c r="C128" s="578"/>
      <c r="D128" s="1657"/>
      <c r="E128" s="1657"/>
      <c r="F128" s="1657"/>
      <c r="G128" s="1657"/>
      <c r="H128" s="1475" t="s">
        <v>752</v>
      </c>
      <c r="I128" s="1658"/>
      <c r="J128" s="1659" t="s">
        <v>482</v>
      </c>
      <c r="K128" s="1658"/>
      <c r="L128" s="640" t="s">
        <v>753</v>
      </c>
      <c r="M128" s="638"/>
      <c r="N128" s="638"/>
      <c r="O128" s="641"/>
    </row>
    <row r="129" spans="1:15" x14ac:dyDescent="0.25">
      <c r="A129" s="625" t="s">
        <v>754</v>
      </c>
      <c r="B129" s="623"/>
      <c r="C129" s="626"/>
      <c r="D129" s="1655" t="s">
        <v>755</v>
      </c>
      <c r="E129" s="1655"/>
      <c r="F129" s="1655"/>
      <c r="G129" s="1655"/>
      <c r="H129" s="1449" t="s">
        <v>652</v>
      </c>
      <c r="I129" s="1449"/>
      <c r="J129" s="1449"/>
      <c r="K129" s="1449"/>
      <c r="L129" s="1449"/>
      <c r="M129" s="1449"/>
      <c r="N129" s="1449"/>
      <c r="O129" s="1450"/>
    </row>
    <row r="130" spans="1:15" ht="17.25" x14ac:dyDescent="0.25">
      <c r="A130" s="1454" t="s">
        <v>756</v>
      </c>
      <c r="B130" s="1455" t="s">
        <v>17</v>
      </c>
      <c r="C130" s="1455"/>
      <c r="D130" s="1455" t="s">
        <v>494</v>
      </c>
      <c r="E130" s="1455" t="s">
        <v>19</v>
      </c>
      <c r="F130" s="1455" t="s">
        <v>757</v>
      </c>
      <c r="G130" s="1455" t="s">
        <v>758</v>
      </c>
      <c r="H130" s="1456" t="s">
        <v>759</v>
      </c>
      <c r="I130" s="1457"/>
      <c r="J130" s="1448" t="s">
        <v>497</v>
      </c>
      <c r="K130" s="1450"/>
      <c r="L130" s="1448" t="s">
        <v>760</v>
      </c>
      <c r="M130" s="1450"/>
      <c r="N130" s="1448" t="s">
        <v>499</v>
      </c>
      <c r="O130" s="1450"/>
    </row>
    <row r="131" spans="1:15" x14ac:dyDescent="0.25">
      <c r="A131" s="1454"/>
      <c r="B131" s="1455"/>
      <c r="C131" s="1455"/>
      <c r="D131" s="1455"/>
      <c r="E131" s="1455"/>
      <c r="F131" s="1455"/>
      <c r="G131" s="1455"/>
      <c r="H131" s="642" t="s">
        <v>656</v>
      </c>
      <c r="I131" s="642" t="s">
        <v>26</v>
      </c>
      <c r="J131" s="585" t="s">
        <v>656</v>
      </c>
      <c r="K131" s="643" t="s">
        <v>26</v>
      </c>
      <c r="L131" s="585" t="s">
        <v>656</v>
      </c>
      <c r="M131" s="644" t="s">
        <v>26</v>
      </c>
      <c r="N131" s="585" t="s">
        <v>656</v>
      </c>
      <c r="O131" s="643" t="s">
        <v>26</v>
      </c>
    </row>
    <row r="132" spans="1:15" x14ac:dyDescent="0.25">
      <c r="A132" s="640" t="s">
        <v>783</v>
      </c>
      <c r="B132" s="645"/>
      <c r="C132" s="646"/>
      <c r="D132" s="647"/>
      <c r="E132" s="647"/>
      <c r="F132" s="647"/>
      <c r="G132" s="647"/>
      <c r="H132" s="642"/>
      <c r="I132" s="642"/>
      <c r="J132" s="585"/>
      <c r="K132" s="643"/>
      <c r="L132" s="585"/>
      <c r="M132" s="644"/>
      <c r="N132" s="585"/>
      <c r="O132" s="643"/>
    </row>
    <row r="133" spans="1:15" x14ac:dyDescent="0.25">
      <c r="A133" s="648" t="s">
        <v>784</v>
      </c>
      <c r="B133" s="645"/>
      <c r="C133" s="646"/>
      <c r="D133" s="647"/>
      <c r="E133" s="647"/>
      <c r="F133" s="647"/>
      <c r="G133" s="647"/>
      <c r="H133" s="642"/>
      <c r="I133" s="642"/>
      <c r="J133" s="585"/>
      <c r="K133" s="643"/>
      <c r="L133" s="585"/>
      <c r="M133" s="644"/>
      <c r="N133" s="585"/>
      <c r="O133" s="643"/>
    </row>
    <row r="134" spans="1:15" x14ac:dyDescent="0.25">
      <c r="A134" s="590">
        <v>1</v>
      </c>
      <c r="B134" s="581" t="s">
        <v>785</v>
      </c>
      <c r="C134" s="578"/>
      <c r="D134" s="590" t="s">
        <v>39</v>
      </c>
      <c r="E134" s="649">
        <v>1</v>
      </c>
      <c r="F134" s="592">
        <v>15000</v>
      </c>
      <c r="G134" s="604">
        <f t="shared" ref="G134:G147" si="15">F134*E134</f>
        <v>15000</v>
      </c>
      <c r="H134" s="590">
        <v>1</v>
      </c>
      <c r="I134" s="604">
        <f>G134*E134</f>
        <v>15000</v>
      </c>
      <c r="J134" s="590">
        <v>0</v>
      </c>
      <c r="K134" s="650">
        <v>0</v>
      </c>
      <c r="L134" s="590">
        <v>0</v>
      </c>
      <c r="M134" s="651">
        <f>K134</f>
        <v>0</v>
      </c>
      <c r="N134" s="590">
        <v>0</v>
      </c>
      <c r="O134" s="650">
        <f t="shared" ref="O134:O143" si="16">M134</f>
        <v>0</v>
      </c>
    </row>
    <row r="135" spans="1:15" x14ac:dyDescent="0.25">
      <c r="A135" s="590">
        <v>2</v>
      </c>
      <c r="B135" s="581" t="s">
        <v>786</v>
      </c>
      <c r="C135" s="578"/>
      <c r="D135" s="590" t="s">
        <v>100</v>
      </c>
      <c r="E135" s="649">
        <v>1</v>
      </c>
      <c r="F135" s="592">
        <v>50000</v>
      </c>
      <c r="G135" s="604">
        <f t="shared" si="15"/>
        <v>50000</v>
      </c>
      <c r="H135" s="590">
        <v>1</v>
      </c>
      <c r="I135" s="604">
        <f>G135*E135</f>
        <v>50000</v>
      </c>
      <c r="J135" s="590">
        <v>0</v>
      </c>
      <c r="K135" s="650">
        <v>0</v>
      </c>
      <c r="L135" s="590">
        <v>0</v>
      </c>
      <c r="M135" s="651">
        <f>K135</f>
        <v>0</v>
      </c>
      <c r="N135" s="590">
        <v>0</v>
      </c>
      <c r="O135" s="650">
        <f t="shared" si="16"/>
        <v>0</v>
      </c>
    </row>
    <row r="136" spans="1:15" x14ac:dyDescent="0.25">
      <c r="A136" s="590">
        <v>3</v>
      </c>
      <c r="B136" s="581" t="s">
        <v>685</v>
      </c>
      <c r="C136" s="578"/>
      <c r="D136" s="590" t="s">
        <v>100</v>
      </c>
      <c r="E136" s="649">
        <v>1</v>
      </c>
      <c r="F136" s="592">
        <v>4000</v>
      </c>
      <c r="G136" s="604">
        <f t="shared" si="15"/>
        <v>4000</v>
      </c>
      <c r="H136" s="590">
        <v>1</v>
      </c>
      <c r="I136" s="604">
        <f>G136*E136</f>
        <v>4000</v>
      </c>
      <c r="J136" s="590">
        <v>0</v>
      </c>
      <c r="K136" s="650">
        <v>0</v>
      </c>
      <c r="L136" s="590">
        <v>0</v>
      </c>
      <c r="M136" s="651">
        <f>K136</f>
        <v>0</v>
      </c>
      <c r="N136" s="590">
        <v>0</v>
      </c>
      <c r="O136" s="650">
        <f t="shared" si="16"/>
        <v>0</v>
      </c>
    </row>
    <row r="137" spans="1:15" x14ac:dyDescent="0.25">
      <c r="A137" s="590">
        <v>4</v>
      </c>
      <c r="B137" s="581" t="s">
        <v>787</v>
      </c>
      <c r="C137" s="578"/>
      <c r="D137" s="590" t="s">
        <v>198</v>
      </c>
      <c r="E137" s="649">
        <v>1</v>
      </c>
      <c r="F137" s="592">
        <v>10000</v>
      </c>
      <c r="G137" s="604">
        <f t="shared" si="15"/>
        <v>10000</v>
      </c>
      <c r="H137" s="590">
        <v>1</v>
      </c>
      <c r="I137" s="604">
        <f>G137*E137</f>
        <v>10000</v>
      </c>
      <c r="J137" s="590">
        <v>0</v>
      </c>
      <c r="K137" s="650">
        <v>0</v>
      </c>
      <c r="L137" s="590">
        <v>0</v>
      </c>
      <c r="M137" s="651">
        <f>K137</f>
        <v>0</v>
      </c>
      <c r="N137" s="590">
        <v>0</v>
      </c>
      <c r="O137" s="650">
        <f t="shared" si="16"/>
        <v>0</v>
      </c>
    </row>
    <row r="138" spans="1:15" x14ac:dyDescent="0.25">
      <c r="A138" s="590">
        <v>5</v>
      </c>
      <c r="B138" s="581" t="s">
        <v>788</v>
      </c>
      <c r="C138" s="578"/>
      <c r="D138" s="590" t="s">
        <v>198</v>
      </c>
      <c r="E138" s="649">
        <v>1</v>
      </c>
      <c r="F138" s="592">
        <v>40000</v>
      </c>
      <c r="G138" s="604">
        <f t="shared" si="15"/>
        <v>40000</v>
      </c>
      <c r="H138" s="590">
        <v>0</v>
      </c>
      <c r="I138" s="604">
        <v>0</v>
      </c>
      <c r="J138" s="590">
        <v>1</v>
      </c>
      <c r="K138" s="650">
        <f>G138</f>
        <v>40000</v>
      </c>
      <c r="L138" s="590">
        <v>0</v>
      </c>
      <c r="M138" s="651">
        <v>0</v>
      </c>
      <c r="N138" s="590">
        <v>0</v>
      </c>
      <c r="O138" s="650">
        <f t="shared" si="16"/>
        <v>0</v>
      </c>
    </row>
    <row r="139" spans="1:15" x14ac:dyDescent="0.25">
      <c r="A139" s="590">
        <v>6</v>
      </c>
      <c r="B139" s="581" t="s">
        <v>789</v>
      </c>
      <c r="C139" s="578"/>
      <c r="D139" s="590" t="s">
        <v>39</v>
      </c>
      <c r="E139" s="590">
        <v>1</v>
      </c>
      <c r="F139" s="592">
        <v>4000</v>
      </c>
      <c r="G139" s="604">
        <f t="shared" si="15"/>
        <v>4000</v>
      </c>
      <c r="H139" s="590">
        <v>1</v>
      </c>
      <c r="I139" s="604">
        <f>G139*E139</f>
        <v>4000</v>
      </c>
      <c r="J139" s="590">
        <v>0</v>
      </c>
      <c r="K139" s="650">
        <v>0</v>
      </c>
      <c r="L139" s="590">
        <v>0</v>
      </c>
      <c r="M139" s="651">
        <f>K139</f>
        <v>0</v>
      </c>
      <c r="N139" s="590">
        <v>0</v>
      </c>
      <c r="O139" s="650">
        <f t="shared" si="16"/>
        <v>0</v>
      </c>
    </row>
    <row r="140" spans="1:15" x14ac:dyDescent="0.25">
      <c r="A140" s="590">
        <v>7</v>
      </c>
      <c r="B140" s="581" t="s">
        <v>790</v>
      </c>
      <c r="C140" s="578"/>
      <c r="D140" s="590" t="s">
        <v>557</v>
      </c>
      <c r="E140" s="590">
        <v>1</v>
      </c>
      <c r="F140" s="592">
        <v>3000</v>
      </c>
      <c r="G140" s="604">
        <f t="shared" si="15"/>
        <v>3000</v>
      </c>
      <c r="H140" s="590">
        <v>1</v>
      </c>
      <c r="I140" s="604">
        <f>G140*E140</f>
        <v>3000</v>
      </c>
      <c r="J140" s="590">
        <v>0</v>
      </c>
      <c r="K140" s="650">
        <v>0</v>
      </c>
      <c r="L140" s="590">
        <v>0</v>
      </c>
      <c r="M140" s="651">
        <f>K140</f>
        <v>0</v>
      </c>
      <c r="N140" s="590">
        <v>0</v>
      </c>
      <c r="O140" s="650">
        <f t="shared" si="16"/>
        <v>0</v>
      </c>
    </row>
    <row r="141" spans="1:15" x14ac:dyDescent="0.25">
      <c r="A141" s="590">
        <v>8</v>
      </c>
      <c r="B141" s="581" t="s">
        <v>791</v>
      </c>
      <c r="C141" s="578"/>
      <c r="D141" s="590" t="s">
        <v>557</v>
      </c>
      <c r="E141" s="590">
        <v>1</v>
      </c>
      <c r="F141" s="592">
        <v>5500</v>
      </c>
      <c r="G141" s="604">
        <f t="shared" si="15"/>
        <v>5500</v>
      </c>
      <c r="H141" s="590">
        <v>1</v>
      </c>
      <c r="I141" s="604">
        <f>G141*E141</f>
        <v>5500</v>
      </c>
      <c r="J141" s="590">
        <v>0</v>
      </c>
      <c r="K141" s="650">
        <v>0</v>
      </c>
      <c r="L141" s="590">
        <v>0</v>
      </c>
      <c r="M141" s="651">
        <f>K141</f>
        <v>0</v>
      </c>
      <c r="N141" s="590">
        <v>0</v>
      </c>
      <c r="O141" s="650">
        <f t="shared" si="16"/>
        <v>0</v>
      </c>
    </row>
    <row r="142" spans="1:15" x14ac:dyDescent="0.25">
      <c r="A142" s="590">
        <v>9</v>
      </c>
      <c r="B142" s="581" t="s">
        <v>792</v>
      </c>
      <c r="C142" s="578"/>
      <c r="D142" s="590" t="s">
        <v>39</v>
      </c>
      <c r="E142" s="590">
        <v>1</v>
      </c>
      <c r="F142" s="592">
        <v>3400</v>
      </c>
      <c r="G142" s="604">
        <f t="shared" si="15"/>
        <v>3400</v>
      </c>
      <c r="H142" s="590">
        <v>1</v>
      </c>
      <c r="I142" s="604">
        <f>G142*E142</f>
        <v>3400</v>
      </c>
      <c r="J142" s="590">
        <v>0</v>
      </c>
      <c r="K142" s="650">
        <v>0</v>
      </c>
      <c r="L142" s="590">
        <v>0</v>
      </c>
      <c r="M142" s="651">
        <f>K142</f>
        <v>0</v>
      </c>
      <c r="N142" s="590">
        <v>0</v>
      </c>
      <c r="O142" s="650">
        <f t="shared" si="16"/>
        <v>0</v>
      </c>
    </row>
    <row r="143" spans="1:15" x14ac:dyDescent="0.25">
      <c r="A143" s="590">
        <v>10</v>
      </c>
      <c r="B143" s="581" t="s">
        <v>793</v>
      </c>
      <c r="C143" s="578"/>
      <c r="D143" s="590" t="s">
        <v>39</v>
      </c>
      <c r="E143" s="590">
        <v>1</v>
      </c>
      <c r="F143" s="592">
        <v>10000</v>
      </c>
      <c r="G143" s="604">
        <f t="shared" si="15"/>
        <v>10000</v>
      </c>
      <c r="H143" s="590">
        <v>1</v>
      </c>
      <c r="I143" s="604">
        <f>G143*E143</f>
        <v>10000</v>
      </c>
      <c r="J143" s="590"/>
      <c r="K143" s="650">
        <v>0</v>
      </c>
      <c r="L143" s="590">
        <v>0</v>
      </c>
      <c r="M143" s="651">
        <f>K143</f>
        <v>0</v>
      </c>
      <c r="N143" s="590">
        <v>0</v>
      </c>
      <c r="O143" s="650">
        <f t="shared" si="16"/>
        <v>0</v>
      </c>
    </row>
    <row r="144" spans="1:15" x14ac:dyDescent="0.25">
      <c r="A144" s="590">
        <v>11</v>
      </c>
      <c r="B144" s="581" t="s">
        <v>794</v>
      </c>
      <c r="C144" s="578"/>
      <c r="D144" s="590" t="s">
        <v>198</v>
      </c>
      <c r="E144" s="590">
        <v>2</v>
      </c>
      <c r="F144" s="592">
        <v>35000</v>
      </c>
      <c r="G144" s="604">
        <f t="shared" si="15"/>
        <v>70000</v>
      </c>
      <c r="H144" s="590">
        <v>0</v>
      </c>
      <c r="I144" s="604"/>
      <c r="J144" s="590">
        <v>1</v>
      </c>
      <c r="K144" s="650">
        <f>G144/2</f>
        <v>35000</v>
      </c>
      <c r="L144" s="590">
        <v>1</v>
      </c>
      <c r="M144" s="651">
        <f>G144/2</f>
        <v>35000</v>
      </c>
      <c r="N144" s="590">
        <v>0</v>
      </c>
      <c r="O144" s="650">
        <v>0</v>
      </c>
    </row>
    <row r="145" spans="1:15" x14ac:dyDescent="0.25">
      <c r="A145" s="590">
        <v>12</v>
      </c>
      <c r="B145" s="581" t="s">
        <v>795</v>
      </c>
      <c r="C145" s="578"/>
      <c r="D145" s="590" t="s">
        <v>39</v>
      </c>
      <c r="E145" s="649">
        <v>1</v>
      </c>
      <c r="F145" s="592">
        <v>10000</v>
      </c>
      <c r="G145" s="604">
        <f t="shared" si="15"/>
        <v>10000</v>
      </c>
      <c r="H145" s="590">
        <v>0</v>
      </c>
      <c r="I145" s="604">
        <v>0</v>
      </c>
      <c r="J145" s="590">
        <v>0</v>
      </c>
      <c r="K145" s="650">
        <f>G145/1</f>
        <v>10000</v>
      </c>
      <c r="L145" s="590">
        <v>0</v>
      </c>
      <c r="M145" s="651">
        <v>0</v>
      </c>
      <c r="N145" s="590"/>
      <c r="O145" s="650">
        <f>M145</f>
        <v>0</v>
      </c>
    </row>
    <row r="146" spans="1:15" x14ac:dyDescent="0.25">
      <c r="A146" s="590">
        <v>13</v>
      </c>
      <c r="B146" s="581" t="s">
        <v>796</v>
      </c>
      <c r="C146" s="578"/>
      <c r="D146" s="590" t="s">
        <v>39</v>
      </c>
      <c r="E146" s="649">
        <v>1</v>
      </c>
      <c r="F146" s="592">
        <v>5000</v>
      </c>
      <c r="G146" s="604">
        <f t="shared" si="15"/>
        <v>5000</v>
      </c>
      <c r="H146" s="590">
        <v>0</v>
      </c>
      <c r="I146" s="604">
        <v>0</v>
      </c>
      <c r="J146" s="590">
        <v>1</v>
      </c>
      <c r="K146" s="650">
        <f>G146/1</f>
        <v>5000</v>
      </c>
      <c r="L146" s="590">
        <v>0</v>
      </c>
      <c r="M146" s="651">
        <v>0</v>
      </c>
      <c r="N146" s="590"/>
      <c r="O146" s="650">
        <f>M146</f>
        <v>0</v>
      </c>
    </row>
    <row r="147" spans="1:15" x14ac:dyDescent="0.25">
      <c r="A147" s="590">
        <v>14</v>
      </c>
      <c r="B147" s="581" t="s">
        <v>797</v>
      </c>
      <c r="C147" s="578"/>
      <c r="D147" s="590" t="s">
        <v>198</v>
      </c>
      <c r="E147" s="649">
        <v>1</v>
      </c>
      <c r="F147" s="592">
        <f>200000+2100</f>
        <v>202100</v>
      </c>
      <c r="G147" s="604">
        <f t="shared" si="15"/>
        <v>202100</v>
      </c>
      <c r="H147" s="624"/>
      <c r="I147" s="604">
        <v>0</v>
      </c>
      <c r="J147" s="590">
        <v>1</v>
      </c>
      <c r="K147" s="650">
        <f>G147/2</f>
        <v>101050</v>
      </c>
      <c r="L147" s="590">
        <v>1</v>
      </c>
      <c r="M147" s="651">
        <f>K147</f>
        <v>101050</v>
      </c>
      <c r="N147" s="590">
        <v>0</v>
      </c>
      <c r="O147" s="650">
        <v>0</v>
      </c>
    </row>
    <row r="148" spans="1:15" x14ac:dyDescent="0.25">
      <c r="A148" s="652"/>
      <c r="B148" s="581"/>
      <c r="C148" s="578"/>
      <c r="D148" s="590"/>
      <c r="E148" s="649"/>
      <c r="F148" s="592"/>
      <c r="G148" s="604"/>
      <c r="H148" s="624"/>
      <c r="I148" s="596"/>
      <c r="J148" s="590"/>
      <c r="K148" s="653"/>
      <c r="L148" s="590"/>
      <c r="M148" s="654"/>
      <c r="N148" s="590"/>
      <c r="O148" s="655"/>
    </row>
    <row r="149" spans="1:15" x14ac:dyDescent="0.25">
      <c r="A149" s="590"/>
      <c r="B149" s="581"/>
      <c r="C149" s="578"/>
      <c r="D149" s="590"/>
      <c r="E149" s="649"/>
      <c r="F149" s="592"/>
      <c r="G149" s="604"/>
      <c r="H149" s="590"/>
      <c r="I149" s="596"/>
      <c r="J149" s="590"/>
      <c r="K149" s="651"/>
      <c r="L149" s="590"/>
      <c r="M149" s="654"/>
      <c r="N149" s="590"/>
      <c r="O149" s="650"/>
    </row>
    <row r="150" spans="1:15" x14ac:dyDescent="0.25">
      <c r="A150" s="590"/>
      <c r="B150" s="581"/>
      <c r="C150" s="578"/>
      <c r="D150" s="590"/>
      <c r="E150" s="649"/>
      <c r="F150" s="592"/>
      <c r="G150" s="604"/>
      <c r="H150" s="590"/>
      <c r="I150" s="596"/>
      <c r="J150" s="590"/>
      <c r="K150" s="651"/>
      <c r="L150" s="590"/>
      <c r="M150" s="654"/>
      <c r="N150" s="590"/>
      <c r="O150" s="650"/>
    </row>
    <row r="151" spans="1:15" x14ac:dyDescent="0.25">
      <c r="A151" s="590"/>
      <c r="B151" s="581"/>
      <c r="C151" s="578"/>
      <c r="D151" s="590"/>
      <c r="E151" s="649"/>
      <c r="F151" s="592"/>
      <c r="G151" s="604"/>
      <c r="H151" s="590"/>
      <c r="I151" s="604"/>
      <c r="J151" s="590"/>
      <c r="K151" s="650"/>
      <c r="L151" s="590"/>
      <c r="M151" s="654"/>
      <c r="N151" s="590"/>
      <c r="O151" s="650"/>
    </row>
    <row r="152" spans="1:15" x14ac:dyDescent="0.25">
      <c r="A152" s="590"/>
      <c r="B152" s="581"/>
      <c r="C152" s="578"/>
      <c r="D152" s="590"/>
      <c r="E152" s="649"/>
      <c r="F152" s="592"/>
      <c r="G152" s="604"/>
      <c r="H152" s="590"/>
      <c r="I152" s="604"/>
      <c r="J152" s="590"/>
      <c r="K152" s="650"/>
      <c r="L152" s="590"/>
      <c r="M152" s="654"/>
      <c r="N152" s="590"/>
      <c r="O152" s="650"/>
    </row>
    <row r="153" spans="1:15" x14ac:dyDescent="0.25">
      <c r="A153" s="590"/>
      <c r="B153" s="581"/>
      <c r="C153" s="578"/>
      <c r="D153" s="590"/>
      <c r="E153" s="649"/>
      <c r="F153" s="592"/>
      <c r="G153" s="604"/>
      <c r="H153" s="590"/>
      <c r="I153" s="604"/>
      <c r="J153" s="590"/>
      <c r="K153" s="650"/>
      <c r="L153" s="590"/>
      <c r="M153" s="654"/>
      <c r="N153" s="590"/>
      <c r="O153" s="650"/>
    </row>
    <row r="154" spans="1:15" x14ac:dyDescent="0.25">
      <c r="A154" s="590"/>
      <c r="B154" s="581"/>
      <c r="C154" s="578"/>
      <c r="D154" s="590"/>
      <c r="E154" s="649"/>
      <c r="F154" s="592"/>
      <c r="G154" s="604"/>
      <c r="H154" s="590"/>
      <c r="I154" s="604"/>
      <c r="J154" s="590"/>
      <c r="K154" s="650"/>
      <c r="L154" s="590"/>
      <c r="M154" s="654"/>
      <c r="N154" s="590"/>
      <c r="O154" s="650"/>
    </row>
    <row r="155" spans="1:15" x14ac:dyDescent="0.25">
      <c r="A155" s="590"/>
      <c r="B155" s="581"/>
      <c r="C155" s="578"/>
      <c r="D155" s="590"/>
      <c r="E155" s="649"/>
      <c r="F155" s="592"/>
      <c r="G155" s="603">
        <f>SUM(G134:G154)</f>
        <v>432000</v>
      </c>
      <c r="H155" s="590"/>
      <c r="I155" s="603">
        <f>SUM(I134:I154)</f>
        <v>104900</v>
      </c>
      <c r="J155" s="590"/>
      <c r="K155" s="656">
        <f>SUM(K134:K154)</f>
        <v>191050</v>
      </c>
      <c r="L155" s="590"/>
      <c r="M155" s="657">
        <f>SUM(M134:M154)</f>
        <v>136050</v>
      </c>
      <c r="N155" s="590"/>
      <c r="O155" s="656">
        <f>SUM(O134:O154)</f>
        <v>0</v>
      </c>
    </row>
    <row r="156" spans="1:15" x14ac:dyDescent="0.25">
      <c r="A156" s="1654" t="s">
        <v>779</v>
      </c>
      <c r="B156" s="1654"/>
      <c r="C156" s="1654"/>
      <c r="D156" s="1654"/>
      <c r="E156" s="1654"/>
      <c r="F156" s="1654"/>
      <c r="G156" s="1654"/>
      <c r="H156" s="1654"/>
      <c r="I156" s="1654"/>
      <c r="J156" s="1654"/>
      <c r="K156" s="1654"/>
      <c r="L156" s="1654"/>
      <c r="M156" s="1654"/>
      <c r="N156" s="1654"/>
      <c r="O156" s="1654"/>
    </row>
    <row r="157" spans="1:15" x14ac:dyDescent="0.25">
      <c r="A157" s="634"/>
      <c r="B157" s="634"/>
      <c r="C157" s="634"/>
      <c r="D157" s="634"/>
      <c r="E157" s="634"/>
      <c r="F157" s="634"/>
      <c r="G157" s="401"/>
      <c r="H157" s="634"/>
      <c r="I157" s="634"/>
      <c r="J157" s="634"/>
      <c r="K157" s="634"/>
      <c r="L157" s="634"/>
      <c r="M157" s="658"/>
      <c r="N157" s="634"/>
      <c r="O157" s="658"/>
    </row>
    <row r="158" spans="1:15" x14ac:dyDescent="0.25">
      <c r="A158" s="634"/>
      <c r="B158" s="634"/>
      <c r="C158" s="634"/>
      <c r="D158" s="634"/>
      <c r="E158" s="634"/>
      <c r="F158" s="634"/>
      <c r="G158" s="659"/>
      <c r="H158" s="634"/>
      <c r="I158" s="634"/>
      <c r="J158" s="634"/>
      <c r="K158" s="634"/>
      <c r="L158" s="634"/>
      <c r="M158" s="634"/>
      <c r="N158" s="634"/>
      <c r="O158" s="634"/>
    </row>
    <row r="159" spans="1:15" x14ac:dyDescent="0.25">
      <c r="A159" s="634"/>
      <c r="B159" s="634" t="s">
        <v>560</v>
      </c>
      <c r="C159" s="634"/>
      <c r="D159" s="634"/>
      <c r="E159" s="634"/>
      <c r="F159" s="634"/>
      <c r="G159" s="659"/>
      <c r="H159" s="634"/>
      <c r="I159" s="634" t="s">
        <v>780</v>
      </c>
      <c r="J159" s="634"/>
      <c r="K159" s="634"/>
      <c r="L159" s="634"/>
      <c r="M159" s="658"/>
      <c r="N159" s="634"/>
      <c r="O159" s="634"/>
    </row>
    <row r="160" spans="1:15" x14ac:dyDescent="0.25">
      <c r="A160" s="634"/>
      <c r="B160" s="634"/>
      <c r="C160" s="634"/>
      <c r="D160" s="634"/>
      <c r="E160" s="634"/>
      <c r="F160" s="634"/>
      <c r="G160" s="659"/>
      <c r="H160" s="634"/>
      <c r="I160" s="634"/>
      <c r="J160" s="634"/>
      <c r="K160" s="634"/>
      <c r="L160" s="634"/>
      <c r="M160" s="634"/>
      <c r="N160" s="634"/>
      <c r="O160" s="634"/>
    </row>
    <row r="161" spans="1:15" x14ac:dyDescent="0.25">
      <c r="A161" s="634"/>
      <c r="B161" s="634"/>
      <c r="C161" s="634"/>
      <c r="D161" s="634"/>
      <c r="E161" s="634"/>
      <c r="F161" s="634"/>
      <c r="G161" s="401"/>
      <c r="H161" s="634"/>
      <c r="I161" s="634"/>
      <c r="J161" s="634"/>
      <c r="K161" s="634"/>
      <c r="L161" s="634"/>
      <c r="M161" s="634"/>
      <c r="N161" s="634"/>
      <c r="O161" s="634"/>
    </row>
    <row r="162" spans="1:15" x14ac:dyDescent="0.25">
      <c r="A162" s="634"/>
      <c r="B162" s="634"/>
      <c r="C162" s="660" t="s">
        <v>746</v>
      </c>
      <c r="D162" s="660"/>
      <c r="E162" s="660"/>
      <c r="F162" s="661"/>
      <c r="G162" s="401"/>
      <c r="H162" s="634"/>
      <c r="I162" s="662"/>
      <c r="J162" s="1475" t="s">
        <v>781</v>
      </c>
      <c r="K162" s="1475"/>
      <c r="L162" s="1475"/>
      <c r="M162" s="1475"/>
      <c r="N162" s="634"/>
      <c r="O162" s="634"/>
    </row>
    <row r="163" spans="1:15" x14ac:dyDescent="0.25">
      <c r="A163" s="634"/>
      <c r="B163" s="634"/>
      <c r="C163" s="634" t="s">
        <v>782</v>
      </c>
      <c r="D163" s="380"/>
      <c r="E163" s="634"/>
      <c r="F163" s="634"/>
      <c r="G163" s="634"/>
      <c r="H163" s="634"/>
      <c r="I163" s="634"/>
      <c r="J163" s="1453" t="s">
        <v>486</v>
      </c>
      <c r="K163" s="1453"/>
      <c r="L163" s="1453"/>
      <c r="M163" s="1453"/>
      <c r="N163" s="634"/>
      <c r="O163" s="634"/>
    </row>
    <row r="164" spans="1:15" x14ac:dyDescent="0.25">
      <c r="A164" s="663"/>
      <c r="B164" s="663"/>
      <c r="C164" s="663"/>
      <c r="D164" s="663"/>
      <c r="E164" s="663"/>
      <c r="F164" s="663"/>
      <c r="G164" s="663"/>
      <c r="H164" s="663"/>
      <c r="I164" s="663"/>
      <c r="J164" s="663"/>
      <c r="K164" s="663"/>
      <c r="L164" s="663"/>
      <c r="M164" s="663"/>
      <c r="N164" s="663"/>
      <c r="O164" s="663"/>
    </row>
    <row r="165" spans="1:15" x14ac:dyDescent="0.25">
      <c r="C165" s="380"/>
    </row>
    <row r="166" spans="1:15" x14ac:dyDescent="0.25">
      <c r="M166" s="378"/>
    </row>
    <row r="277" spans="1:15" x14ac:dyDescent="0.25">
      <c r="C277" s="692"/>
      <c r="G277" s="378"/>
    </row>
    <row r="278" spans="1:15" x14ac:dyDescent="0.25">
      <c r="C278" s="692"/>
      <c r="G278" s="378"/>
    </row>
    <row r="279" spans="1:15" x14ac:dyDescent="0.25">
      <c r="A279" s="1446" t="s">
        <v>748</v>
      </c>
      <c r="B279" s="1446"/>
      <c r="C279" s="1446"/>
      <c r="D279" s="1446"/>
      <c r="E279" s="1446"/>
      <c r="F279" s="1446"/>
      <c r="G279" s="1446"/>
      <c r="H279" s="1446"/>
      <c r="I279" s="1446"/>
      <c r="J279" s="1446"/>
      <c r="K279" s="1446"/>
      <c r="L279" s="1446"/>
      <c r="M279" s="1446"/>
      <c r="N279" s="1446"/>
      <c r="O279" s="1446"/>
    </row>
    <row r="280" spans="1:15" x14ac:dyDescent="0.25">
      <c r="A280" s="1446" t="s">
        <v>645</v>
      </c>
      <c r="B280" s="1446"/>
      <c r="C280" s="1446"/>
      <c r="D280" s="1446"/>
      <c r="E280" s="1446"/>
      <c r="F280" s="1446"/>
      <c r="G280" s="1446"/>
      <c r="H280" s="1446"/>
      <c r="I280" s="1446"/>
      <c r="J280" s="1446"/>
      <c r="K280" s="1446"/>
      <c r="L280" s="1446"/>
      <c r="M280" s="1446"/>
      <c r="N280" s="1446"/>
      <c r="O280" s="1446"/>
    </row>
    <row r="281" spans="1:15" x14ac:dyDescent="0.25">
      <c r="A281" s="638"/>
      <c r="B281" s="638"/>
      <c r="C281" s="638"/>
      <c r="D281" s="638"/>
      <c r="E281" s="638"/>
      <c r="F281" s="638"/>
      <c r="G281" s="638"/>
      <c r="H281" s="638"/>
      <c r="I281" s="638"/>
      <c r="J281" s="638"/>
      <c r="K281" s="638"/>
      <c r="L281" s="638"/>
      <c r="M281" s="638"/>
      <c r="N281" s="638"/>
      <c r="O281" s="638"/>
    </row>
    <row r="282" spans="1:15" x14ac:dyDescent="0.25">
      <c r="A282" s="574" t="s">
        <v>749</v>
      </c>
      <c r="B282" s="575"/>
      <c r="C282" s="639"/>
      <c r="D282" s="1452" t="s">
        <v>647</v>
      </c>
      <c r="E282" s="1452"/>
      <c r="F282" s="1452"/>
      <c r="G282" s="1656"/>
      <c r="H282" s="1449" t="s">
        <v>750</v>
      </c>
      <c r="I282" s="1449"/>
      <c r="J282" s="1449"/>
      <c r="K282" s="1449"/>
      <c r="L282" s="1449"/>
      <c r="M282" s="1449"/>
      <c r="N282" s="1449"/>
      <c r="O282" s="1450"/>
    </row>
    <row r="283" spans="1:15" x14ac:dyDescent="0.25">
      <c r="A283" s="581" t="s">
        <v>751</v>
      </c>
      <c r="B283" s="577"/>
      <c r="C283" s="578"/>
      <c r="D283" s="1657"/>
      <c r="E283" s="1657"/>
      <c r="F283" s="1657"/>
      <c r="G283" s="1657"/>
      <c r="H283" s="1475" t="s">
        <v>752</v>
      </c>
      <c r="I283" s="1658"/>
      <c r="J283" s="1659" t="s">
        <v>482</v>
      </c>
      <c r="K283" s="1658"/>
      <c r="L283" s="640" t="s">
        <v>894</v>
      </c>
      <c r="M283" s="638"/>
      <c r="N283" s="638"/>
      <c r="O283" s="641"/>
    </row>
    <row r="284" spans="1:15" x14ac:dyDescent="0.25">
      <c r="A284" s="625" t="s">
        <v>754</v>
      </c>
      <c r="B284" s="623"/>
      <c r="C284" s="626"/>
      <c r="D284" s="1655" t="s">
        <v>755</v>
      </c>
      <c r="E284" s="1655"/>
      <c r="F284" s="1655"/>
      <c r="G284" s="1655"/>
      <c r="H284" s="1449" t="s">
        <v>652</v>
      </c>
      <c r="I284" s="1449"/>
      <c r="J284" s="1449"/>
      <c r="K284" s="1449"/>
      <c r="L284" s="1449"/>
      <c r="M284" s="1449"/>
      <c r="N284" s="1449"/>
      <c r="O284" s="1450"/>
    </row>
    <row r="285" spans="1:15" ht="17.25" x14ac:dyDescent="0.25">
      <c r="A285" s="1454" t="s">
        <v>756</v>
      </c>
      <c r="B285" s="1455" t="s">
        <v>17</v>
      </c>
      <c r="C285" s="1455"/>
      <c r="D285" s="1455" t="s">
        <v>494</v>
      </c>
      <c r="E285" s="1455" t="s">
        <v>19</v>
      </c>
      <c r="F285" s="1455" t="s">
        <v>757</v>
      </c>
      <c r="G285" s="1455" t="s">
        <v>758</v>
      </c>
      <c r="H285" s="1456" t="s">
        <v>759</v>
      </c>
      <c r="I285" s="1457"/>
      <c r="J285" s="1448" t="s">
        <v>497</v>
      </c>
      <c r="K285" s="1450"/>
      <c r="L285" s="1448" t="s">
        <v>760</v>
      </c>
      <c r="M285" s="1450"/>
      <c r="N285" s="1448" t="s">
        <v>499</v>
      </c>
      <c r="O285" s="1450"/>
    </row>
    <row r="286" spans="1:15" x14ac:dyDescent="0.25">
      <c r="A286" s="1454"/>
      <c r="B286" s="1455"/>
      <c r="C286" s="1455"/>
      <c r="D286" s="1455"/>
      <c r="E286" s="1455"/>
      <c r="F286" s="1455"/>
      <c r="G286" s="1455"/>
      <c r="H286" s="642" t="s">
        <v>656</v>
      </c>
      <c r="I286" s="642" t="s">
        <v>26</v>
      </c>
      <c r="J286" s="585" t="s">
        <v>656</v>
      </c>
      <c r="K286" s="643" t="s">
        <v>26</v>
      </c>
      <c r="L286" s="585" t="s">
        <v>656</v>
      </c>
      <c r="M286" s="644" t="s">
        <v>26</v>
      </c>
      <c r="N286" s="585" t="s">
        <v>656</v>
      </c>
      <c r="O286" s="643" t="s">
        <v>26</v>
      </c>
    </row>
    <row r="287" spans="1:15" x14ac:dyDescent="0.25">
      <c r="A287" s="640" t="s">
        <v>895</v>
      </c>
      <c r="B287" s="645"/>
      <c r="C287" s="646"/>
      <c r="D287" s="647"/>
      <c r="E287" s="647"/>
      <c r="F287" s="647"/>
      <c r="G287" s="647"/>
      <c r="H287" s="642"/>
      <c r="I287" s="642"/>
      <c r="J287" s="585"/>
      <c r="K287" s="643"/>
      <c r="L287" s="585"/>
      <c r="M287" s="644"/>
      <c r="N287" s="585"/>
      <c r="O287" s="643"/>
    </row>
    <row r="288" spans="1:15" x14ac:dyDescent="0.25">
      <c r="A288" s="590">
        <v>1</v>
      </c>
      <c r="B288" s="581" t="s">
        <v>896</v>
      </c>
      <c r="C288" s="578"/>
      <c r="D288" s="590" t="s">
        <v>198</v>
      </c>
      <c r="E288" s="649">
        <v>2</v>
      </c>
      <c r="F288" s="592">
        <v>20000</v>
      </c>
      <c r="G288" s="604">
        <f>F288*E288</f>
        <v>40000</v>
      </c>
      <c r="H288" s="590">
        <v>1</v>
      </c>
      <c r="I288" s="604">
        <f>H288*F288</f>
        <v>20000</v>
      </c>
      <c r="J288" s="590">
        <v>0</v>
      </c>
      <c r="K288" s="650">
        <v>0</v>
      </c>
      <c r="L288" s="590">
        <v>0</v>
      </c>
      <c r="M288" s="651">
        <v>0</v>
      </c>
      <c r="N288" s="590">
        <v>1</v>
      </c>
      <c r="O288" s="650">
        <f>F288*N288</f>
        <v>20000</v>
      </c>
    </row>
    <row r="289" spans="1:15" x14ac:dyDescent="0.25">
      <c r="A289" s="590">
        <v>2</v>
      </c>
      <c r="B289" s="581" t="s">
        <v>897</v>
      </c>
      <c r="C289" s="578"/>
      <c r="D289" s="590" t="s">
        <v>158</v>
      </c>
      <c r="E289" s="649">
        <v>8</v>
      </c>
      <c r="F289" s="592">
        <v>500</v>
      </c>
      <c r="G289" s="604">
        <f>F289*E289</f>
        <v>4000</v>
      </c>
      <c r="H289" s="590">
        <v>2</v>
      </c>
      <c r="I289" s="604">
        <f>H289*F289</f>
        <v>1000</v>
      </c>
      <c r="J289" s="590">
        <v>2</v>
      </c>
      <c r="K289" s="650">
        <f>J289*F289</f>
        <v>1000</v>
      </c>
      <c r="L289" s="590">
        <v>2</v>
      </c>
      <c r="M289" s="651">
        <f>L289*F289</f>
        <v>1000</v>
      </c>
      <c r="N289" s="590">
        <v>2</v>
      </c>
      <c r="O289" s="650">
        <f>F289*N289</f>
        <v>1000</v>
      </c>
    </row>
    <row r="290" spans="1:15" x14ac:dyDescent="0.25">
      <c r="A290" s="590">
        <v>3</v>
      </c>
      <c r="B290" s="581" t="s">
        <v>898</v>
      </c>
      <c r="C290" s="578"/>
      <c r="D290" s="590" t="s">
        <v>158</v>
      </c>
      <c r="E290" s="649">
        <v>8</v>
      </c>
      <c r="F290" s="592">
        <v>400</v>
      </c>
      <c r="G290" s="604">
        <f>F290*E290</f>
        <v>3200</v>
      </c>
      <c r="H290" s="590">
        <v>2</v>
      </c>
      <c r="I290" s="604">
        <f>H290*F290</f>
        <v>800</v>
      </c>
      <c r="J290" s="590">
        <v>2</v>
      </c>
      <c r="K290" s="650">
        <f>J290*F290</f>
        <v>800</v>
      </c>
      <c r="L290" s="590">
        <v>2</v>
      </c>
      <c r="M290" s="651">
        <f>L290*F290</f>
        <v>800</v>
      </c>
      <c r="N290" s="590">
        <v>2</v>
      </c>
      <c r="O290" s="650">
        <f>N290*F290</f>
        <v>800</v>
      </c>
    </row>
    <row r="291" spans="1:15" x14ac:dyDescent="0.25">
      <c r="A291" s="590">
        <v>4</v>
      </c>
      <c r="B291" s="581" t="s">
        <v>899</v>
      </c>
      <c r="C291" s="578"/>
      <c r="D291" s="590" t="s">
        <v>900</v>
      </c>
      <c r="E291" s="649">
        <v>8</v>
      </c>
      <c r="F291" s="592">
        <v>660</v>
      </c>
      <c r="G291" s="604">
        <f>F291*E291</f>
        <v>5280</v>
      </c>
      <c r="H291" s="590">
        <v>2</v>
      </c>
      <c r="I291" s="604">
        <f>H291*F291</f>
        <v>1320</v>
      </c>
      <c r="J291" s="590">
        <v>2</v>
      </c>
      <c r="K291" s="650">
        <f>J291*F291</f>
        <v>1320</v>
      </c>
      <c r="L291" s="590">
        <v>2</v>
      </c>
      <c r="M291" s="651">
        <f>L291*F291</f>
        <v>1320</v>
      </c>
      <c r="N291" s="590">
        <v>2</v>
      </c>
      <c r="O291" s="650">
        <f>N291*F291</f>
        <v>1320</v>
      </c>
    </row>
    <row r="292" spans="1:15" x14ac:dyDescent="0.25">
      <c r="A292" s="590"/>
      <c r="B292" s="581"/>
      <c r="C292" s="578"/>
      <c r="D292" s="590"/>
      <c r="E292" s="590"/>
      <c r="F292" s="673"/>
      <c r="G292" s="602">
        <f>G288+G289+G290+G291</f>
        <v>52480</v>
      </c>
      <c r="H292" s="590"/>
      <c r="I292" s="603">
        <f>I288+I289+I290+I291</f>
        <v>23120</v>
      </c>
      <c r="J292" s="590"/>
      <c r="K292" s="693">
        <f>K289+K290+K291</f>
        <v>3120</v>
      </c>
      <c r="L292" s="590"/>
      <c r="M292" s="693">
        <f>M289+M290+M291</f>
        <v>3120</v>
      </c>
      <c r="N292" s="590"/>
      <c r="O292" s="656">
        <f>O288+O289+O290+O291</f>
        <v>23120</v>
      </c>
    </row>
    <row r="293" spans="1:15" x14ac:dyDescent="0.25">
      <c r="A293" s="1654"/>
      <c r="B293" s="1654"/>
      <c r="C293" s="1654"/>
      <c r="D293" s="1654"/>
      <c r="E293" s="1654"/>
      <c r="F293" s="1654"/>
      <c r="G293" s="1654"/>
      <c r="H293" s="1654"/>
      <c r="I293" s="1654"/>
      <c r="J293" s="1654"/>
      <c r="K293" s="1654"/>
      <c r="L293" s="1654"/>
      <c r="M293" s="1654"/>
      <c r="N293" s="1654"/>
      <c r="O293" s="1654"/>
    </row>
    <row r="294" spans="1:15" x14ac:dyDescent="0.25">
      <c r="A294" s="634"/>
      <c r="B294" s="634"/>
      <c r="C294" s="634"/>
      <c r="D294" s="634"/>
      <c r="E294" s="634"/>
      <c r="F294" s="634"/>
      <c r="G294" s="401"/>
      <c r="H294" s="634"/>
      <c r="I294" s="634"/>
      <c r="J294" s="634"/>
      <c r="K294" s="634"/>
      <c r="L294" s="634"/>
      <c r="M294" s="634"/>
      <c r="N294" s="634"/>
      <c r="O294" s="658"/>
    </row>
    <row r="295" spans="1:15" x14ac:dyDescent="0.25">
      <c r="A295" s="634"/>
      <c r="B295" s="634"/>
      <c r="C295" s="634"/>
      <c r="D295" s="634"/>
      <c r="E295" s="634"/>
      <c r="F295" s="634"/>
      <c r="G295" s="659"/>
      <c r="H295" s="634"/>
      <c r="I295" s="634"/>
      <c r="J295" s="634"/>
      <c r="K295" s="634"/>
      <c r="L295" s="634"/>
      <c r="M295" s="634"/>
      <c r="N295" s="634"/>
      <c r="O295" s="634"/>
    </row>
    <row r="296" spans="1:15" x14ac:dyDescent="0.25">
      <c r="A296" s="634"/>
      <c r="B296" s="634" t="s">
        <v>560</v>
      </c>
      <c r="C296" s="634"/>
      <c r="D296" s="634"/>
      <c r="E296" s="634"/>
      <c r="F296" s="634"/>
      <c r="G296" s="659"/>
      <c r="H296" s="634"/>
      <c r="I296" s="634" t="s">
        <v>780</v>
      </c>
      <c r="J296" s="634"/>
      <c r="K296" s="634"/>
      <c r="L296" s="634"/>
      <c r="M296" s="634"/>
      <c r="N296" s="634"/>
      <c r="O296" s="634"/>
    </row>
    <row r="297" spans="1:15" x14ac:dyDescent="0.25">
      <c r="A297" s="634"/>
      <c r="B297" s="634"/>
      <c r="C297" s="634"/>
      <c r="D297" s="634"/>
      <c r="E297" s="634"/>
      <c r="F297" s="634"/>
      <c r="G297" s="659"/>
      <c r="H297" s="634"/>
      <c r="I297" s="634"/>
      <c r="J297" s="634"/>
      <c r="K297" s="634"/>
      <c r="L297" s="634"/>
      <c r="M297" s="634"/>
      <c r="N297" s="634"/>
      <c r="O297" s="634"/>
    </row>
    <row r="298" spans="1:15" x14ac:dyDescent="0.25">
      <c r="A298" s="634"/>
      <c r="B298" s="634"/>
      <c r="C298" s="634"/>
      <c r="D298" s="634"/>
      <c r="E298" s="634"/>
      <c r="F298" s="634"/>
      <c r="G298" s="401"/>
      <c r="H298" s="634"/>
      <c r="I298" s="634"/>
      <c r="J298" s="634"/>
      <c r="K298" s="634"/>
      <c r="L298" s="634"/>
      <c r="M298" s="634"/>
      <c r="N298" s="634"/>
      <c r="O298" s="634"/>
    </row>
    <row r="299" spans="1:15" x14ac:dyDescent="0.25">
      <c r="A299" s="634"/>
      <c r="B299" s="634"/>
      <c r="C299" s="660" t="s">
        <v>746</v>
      </c>
      <c r="D299" s="660"/>
      <c r="E299" s="660"/>
      <c r="F299" s="661"/>
      <c r="G299" s="401"/>
      <c r="H299" s="634"/>
      <c r="I299" s="662"/>
      <c r="J299" s="1475" t="s">
        <v>781</v>
      </c>
      <c r="K299" s="1475"/>
      <c r="L299" s="1475"/>
      <c r="M299" s="1475"/>
      <c r="N299" s="634"/>
      <c r="O299" s="634"/>
    </row>
    <row r="300" spans="1:15" x14ac:dyDescent="0.25">
      <c r="A300" s="634"/>
      <c r="B300" s="634"/>
      <c r="C300" s="634" t="s">
        <v>782</v>
      </c>
      <c r="D300" s="380"/>
      <c r="E300" s="634"/>
      <c r="F300" s="634"/>
      <c r="G300" s="634"/>
      <c r="H300" s="634"/>
      <c r="I300" s="634"/>
      <c r="J300" s="1453" t="s">
        <v>486</v>
      </c>
      <c r="K300" s="1453"/>
      <c r="L300" s="1453"/>
      <c r="M300" s="1453"/>
      <c r="N300" s="634"/>
      <c r="O300" s="634"/>
    </row>
    <row r="301" spans="1:15" x14ac:dyDescent="0.25">
      <c r="A301" s="663"/>
      <c r="B301" s="663"/>
      <c r="C301" s="663"/>
      <c r="D301" s="663"/>
      <c r="E301" s="663"/>
      <c r="F301" s="663"/>
      <c r="G301" s="663"/>
      <c r="H301" s="663"/>
      <c r="I301" s="663"/>
      <c r="J301" s="663"/>
      <c r="K301" s="663"/>
      <c r="L301" s="663"/>
      <c r="M301" s="663"/>
      <c r="N301" s="663"/>
      <c r="O301" s="663"/>
    </row>
  </sheetData>
  <sheetProtection algorithmName="SHA-512" hashValue="Tl49g6lr0lZqlAX0S0PM3se3gmLPqVSXGvgEnvjw8mHJQFM9nPJ99ytI8eh9ORKaaF1Q9wYfrDm7giiMDSC60g==" saltValue="q/iVDzcw1fj+jotaLZMmvw==" spinCount="100000" sheet="1" objects="1" scenarios="1" selectLockedCells="1" selectUnlockedCells="1"/>
  <mergeCells count="88">
    <mergeCell ref="N8:O8"/>
    <mergeCell ref="A79:O79"/>
    <mergeCell ref="A1:P1"/>
    <mergeCell ref="A2:P2"/>
    <mergeCell ref="A3:P3"/>
    <mergeCell ref="G5:G6"/>
    <mergeCell ref="H5:I6"/>
    <mergeCell ref="J5:K6"/>
    <mergeCell ref="L5:O6"/>
    <mergeCell ref="G7:O7"/>
    <mergeCell ref="B8:C9"/>
    <mergeCell ref="D8:D9"/>
    <mergeCell ref="E8:E9"/>
    <mergeCell ref="F8:F9"/>
    <mergeCell ref="G8:G9"/>
    <mergeCell ref="H8:I8"/>
    <mergeCell ref="J8:K8"/>
    <mergeCell ref="L64:M64"/>
    <mergeCell ref="B74:D74"/>
    <mergeCell ref="L74:M74"/>
    <mergeCell ref="L8:M8"/>
    <mergeCell ref="B75:D75"/>
    <mergeCell ref="L75:M75"/>
    <mergeCell ref="A80:O80"/>
    <mergeCell ref="D82:G82"/>
    <mergeCell ref="H82:O82"/>
    <mergeCell ref="D83:G83"/>
    <mergeCell ref="H83:I83"/>
    <mergeCell ref="J83:K83"/>
    <mergeCell ref="A124:O124"/>
    <mergeCell ref="D84:G84"/>
    <mergeCell ref="H84:O84"/>
    <mergeCell ref="A85:A86"/>
    <mergeCell ref="B85:C86"/>
    <mergeCell ref="D85:D86"/>
    <mergeCell ref="E85:E86"/>
    <mergeCell ref="F85:F86"/>
    <mergeCell ref="G85:G86"/>
    <mergeCell ref="H85:I85"/>
    <mergeCell ref="J85:K85"/>
    <mergeCell ref="L85:M85"/>
    <mergeCell ref="N85:O85"/>
    <mergeCell ref="A111:O111"/>
    <mergeCell ref="J117:M117"/>
    <mergeCell ref="J118:M118"/>
    <mergeCell ref="A125:O125"/>
    <mergeCell ref="D127:G127"/>
    <mergeCell ref="H127:O127"/>
    <mergeCell ref="D128:G128"/>
    <mergeCell ref="H128:I128"/>
    <mergeCell ref="J128:K128"/>
    <mergeCell ref="D129:G129"/>
    <mergeCell ref="H129:O129"/>
    <mergeCell ref="A130:A131"/>
    <mergeCell ref="B130:C131"/>
    <mergeCell ref="D130:D131"/>
    <mergeCell ref="E130:E131"/>
    <mergeCell ref="F130:F131"/>
    <mergeCell ref="G130:G131"/>
    <mergeCell ref="H130:I130"/>
    <mergeCell ref="J130:K130"/>
    <mergeCell ref="L130:M130"/>
    <mergeCell ref="N130:O130"/>
    <mergeCell ref="A156:O156"/>
    <mergeCell ref="J162:M162"/>
    <mergeCell ref="J163:M163"/>
    <mergeCell ref="A279:O279"/>
    <mergeCell ref="A280:O280"/>
    <mergeCell ref="D282:G282"/>
    <mergeCell ref="H282:O282"/>
    <mergeCell ref="D283:G283"/>
    <mergeCell ref="H283:I283"/>
    <mergeCell ref="J283:K283"/>
    <mergeCell ref="A293:O293"/>
    <mergeCell ref="J299:M299"/>
    <mergeCell ref="J300:M300"/>
    <mergeCell ref="D284:G284"/>
    <mergeCell ref="H284:O284"/>
    <mergeCell ref="A285:A286"/>
    <mergeCell ref="B285:C286"/>
    <mergeCell ref="D285:D286"/>
    <mergeCell ref="E285:E286"/>
    <mergeCell ref="F285:F286"/>
    <mergeCell ref="G285:G286"/>
    <mergeCell ref="H285:I285"/>
    <mergeCell ref="J285:K285"/>
    <mergeCell ref="L285:M285"/>
    <mergeCell ref="N285:O285"/>
  </mergeCells>
  <pageMargins left="0.7" right="0.7" top="0.5" bottom="0.5" header="0.3" footer="0.3"/>
  <pageSetup paperSize="5" scale="75" orientation="landscape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2"/>
  <sheetViews>
    <sheetView topLeftCell="A5" workbookViewId="0">
      <selection activeCell="K50" sqref="K50"/>
    </sheetView>
  </sheetViews>
  <sheetFormatPr defaultRowHeight="12.75" x14ac:dyDescent="0.2"/>
  <cols>
    <col min="1" max="1" width="10.7109375" style="1" customWidth="1"/>
    <col min="2" max="2" width="34.28515625" style="1" customWidth="1"/>
    <col min="3" max="3" width="13.85546875" style="1" customWidth="1"/>
    <col min="4" max="4" width="9.140625" style="1" customWidth="1"/>
    <col min="5" max="5" width="6.42578125" style="1" customWidth="1"/>
    <col min="6" max="6" width="17.7109375" style="1" customWidth="1"/>
    <col min="7" max="7" width="10.7109375" style="1" customWidth="1"/>
    <col min="8" max="8" width="12.28515625" style="1" bestFit="1" customWidth="1"/>
    <col min="9" max="9" width="10.7109375" style="1" customWidth="1"/>
    <col min="10" max="10" width="13" style="1" customWidth="1"/>
    <col min="11" max="11" width="10.7109375" style="1" customWidth="1"/>
    <col min="12" max="12" width="13.140625" style="1" customWidth="1"/>
    <col min="13" max="13" width="10.7109375" style="1" customWidth="1"/>
    <col min="14" max="14" width="13" style="1" customWidth="1"/>
    <col min="15" max="256" width="9.140625" style="5"/>
    <col min="257" max="257" width="10.7109375" style="5" customWidth="1"/>
    <col min="258" max="258" width="34.28515625" style="5" customWidth="1"/>
    <col min="259" max="259" width="13.85546875" style="5" customWidth="1"/>
    <col min="260" max="260" width="7.7109375" style="5" customWidth="1"/>
    <col min="261" max="261" width="6.42578125" style="5" customWidth="1"/>
    <col min="262" max="262" width="17.7109375" style="5" customWidth="1"/>
    <col min="263" max="263" width="10.7109375" style="5" customWidth="1"/>
    <col min="264" max="264" width="15.7109375" style="5" customWidth="1"/>
    <col min="265" max="265" width="10.7109375" style="5" customWidth="1"/>
    <col min="266" max="266" width="15.7109375" style="5" customWidth="1"/>
    <col min="267" max="267" width="10.7109375" style="5" customWidth="1"/>
    <col min="268" max="268" width="15.7109375" style="5" customWidth="1"/>
    <col min="269" max="269" width="10.7109375" style="5" customWidth="1"/>
    <col min="270" max="270" width="15.7109375" style="5" customWidth="1"/>
    <col min="271" max="512" width="9.140625" style="5"/>
    <col min="513" max="513" width="10.7109375" style="5" customWidth="1"/>
    <col min="514" max="514" width="34.28515625" style="5" customWidth="1"/>
    <col min="515" max="515" width="13.85546875" style="5" customWidth="1"/>
    <col min="516" max="516" width="7.7109375" style="5" customWidth="1"/>
    <col min="517" max="517" width="6.42578125" style="5" customWidth="1"/>
    <col min="518" max="518" width="17.7109375" style="5" customWidth="1"/>
    <col min="519" max="519" width="10.7109375" style="5" customWidth="1"/>
    <col min="520" max="520" width="15.7109375" style="5" customWidth="1"/>
    <col min="521" max="521" width="10.7109375" style="5" customWidth="1"/>
    <col min="522" max="522" width="15.7109375" style="5" customWidth="1"/>
    <col min="523" max="523" width="10.7109375" style="5" customWidth="1"/>
    <col min="524" max="524" width="15.7109375" style="5" customWidth="1"/>
    <col min="525" max="525" width="10.7109375" style="5" customWidth="1"/>
    <col min="526" max="526" width="15.7109375" style="5" customWidth="1"/>
    <col min="527" max="768" width="9.140625" style="5"/>
    <col min="769" max="769" width="10.7109375" style="5" customWidth="1"/>
    <col min="770" max="770" width="34.28515625" style="5" customWidth="1"/>
    <col min="771" max="771" width="13.85546875" style="5" customWidth="1"/>
    <col min="772" max="772" width="7.7109375" style="5" customWidth="1"/>
    <col min="773" max="773" width="6.42578125" style="5" customWidth="1"/>
    <col min="774" max="774" width="17.7109375" style="5" customWidth="1"/>
    <col min="775" max="775" width="10.7109375" style="5" customWidth="1"/>
    <col min="776" max="776" width="15.7109375" style="5" customWidth="1"/>
    <col min="777" max="777" width="10.7109375" style="5" customWidth="1"/>
    <col min="778" max="778" width="15.7109375" style="5" customWidth="1"/>
    <col min="779" max="779" width="10.7109375" style="5" customWidth="1"/>
    <col min="780" max="780" width="15.7109375" style="5" customWidth="1"/>
    <col min="781" max="781" width="10.7109375" style="5" customWidth="1"/>
    <col min="782" max="782" width="15.7109375" style="5" customWidth="1"/>
    <col min="783" max="1024" width="9.140625" style="5"/>
    <col min="1025" max="1025" width="10.7109375" style="5" customWidth="1"/>
    <col min="1026" max="1026" width="34.28515625" style="5" customWidth="1"/>
    <col min="1027" max="1027" width="13.85546875" style="5" customWidth="1"/>
    <col min="1028" max="1028" width="7.7109375" style="5" customWidth="1"/>
    <col min="1029" max="1029" width="6.42578125" style="5" customWidth="1"/>
    <col min="1030" max="1030" width="17.7109375" style="5" customWidth="1"/>
    <col min="1031" max="1031" width="10.7109375" style="5" customWidth="1"/>
    <col min="1032" max="1032" width="15.7109375" style="5" customWidth="1"/>
    <col min="1033" max="1033" width="10.7109375" style="5" customWidth="1"/>
    <col min="1034" max="1034" width="15.7109375" style="5" customWidth="1"/>
    <col min="1035" max="1035" width="10.7109375" style="5" customWidth="1"/>
    <col min="1036" max="1036" width="15.7109375" style="5" customWidth="1"/>
    <col min="1037" max="1037" width="10.7109375" style="5" customWidth="1"/>
    <col min="1038" max="1038" width="15.7109375" style="5" customWidth="1"/>
    <col min="1039" max="1280" width="9.140625" style="5"/>
    <col min="1281" max="1281" width="10.7109375" style="5" customWidth="1"/>
    <col min="1282" max="1282" width="34.28515625" style="5" customWidth="1"/>
    <col min="1283" max="1283" width="13.85546875" style="5" customWidth="1"/>
    <col min="1284" max="1284" width="7.7109375" style="5" customWidth="1"/>
    <col min="1285" max="1285" width="6.42578125" style="5" customWidth="1"/>
    <col min="1286" max="1286" width="17.7109375" style="5" customWidth="1"/>
    <col min="1287" max="1287" width="10.7109375" style="5" customWidth="1"/>
    <col min="1288" max="1288" width="15.7109375" style="5" customWidth="1"/>
    <col min="1289" max="1289" width="10.7109375" style="5" customWidth="1"/>
    <col min="1290" max="1290" width="15.7109375" style="5" customWidth="1"/>
    <col min="1291" max="1291" width="10.7109375" style="5" customWidth="1"/>
    <col min="1292" max="1292" width="15.7109375" style="5" customWidth="1"/>
    <col min="1293" max="1293" width="10.7109375" style="5" customWidth="1"/>
    <col min="1294" max="1294" width="15.7109375" style="5" customWidth="1"/>
    <col min="1295" max="1536" width="9.140625" style="5"/>
    <col min="1537" max="1537" width="10.7109375" style="5" customWidth="1"/>
    <col min="1538" max="1538" width="34.28515625" style="5" customWidth="1"/>
    <col min="1539" max="1539" width="13.85546875" style="5" customWidth="1"/>
    <col min="1540" max="1540" width="7.7109375" style="5" customWidth="1"/>
    <col min="1541" max="1541" width="6.42578125" style="5" customWidth="1"/>
    <col min="1542" max="1542" width="17.7109375" style="5" customWidth="1"/>
    <col min="1543" max="1543" width="10.7109375" style="5" customWidth="1"/>
    <col min="1544" max="1544" width="15.7109375" style="5" customWidth="1"/>
    <col min="1545" max="1545" width="10.7109375" style="5" customWidth="1"/>
    <col min="1546" max="1546" width="15.7109375" style="5" customWidth="1"/>
    <col min="1547" max="1547" width="10.7109375" style="5" customWidth="1"/>
    <col min="1548" max="1548" width="15.7109375" style="5" customWidth="1"/>
    <col min="1549" max="1549" width="10.7109375" style="5" customWidth="1"/>
    <col min="1550" max="1550" width="15.7109375" style="5" customWidth="1"/>
    <col min="1551" max="1792" width="9.140625" style="5"/>
    <col min="1793" max="1793" width="10.7109375" style="5" customWidth="1"/>
    <col min="1794" max="1794" width="34.28515625" style="5" customWidth="1"/>
    <col min="1795" max="1795" width="13.85546875" style="5" customWidth="1"/>
    <col min="1796" max="1796" width="7.7109375" style="5" customWidth="1"/>
    <col min="1797" max="1797" width="6.42578125" style="5" customWidth="1"/>
    <col min="1798" max="1798" width="17.7109375" style="5" customWidth="1"/>
    <col min="1799" max="1799" width="10.7109375" style="5" customWidth="1"/>
    <col min="1800" max="1800" width="15.7109375" style="5" customWidth="1"/>
    <col min="1801" max="1801" width="10.7109375" style="5" customWidth="1"/>
    <col min="1802" max="1802" width="15.7109375" style="5" customWidth="1"/>
    <col min="1803" max="1803" width="10.7109375" style="5" customWidth="1"/>
    <col min="1804" max="1804" width="15.7109375" style="5" customWidth="1"/>
    <col min="1805" max="1805" width="10.7109375" style="5" customWidth="1"/>
    <col min="1806" max="1806" width="15.7109375" style="5" customWidth="1"/>
    <col min="1807" max="2048" width="9.140625" style="5"/>
    <col min="2049" max="2049" width="10.7109375" style="5" customWidth="1"/>
    <col min="2050" max="2050" width="34.28515625" style="5" customWidth="1"/>
    <col min="2051" max="2051" width="13.85546875" style="5" customWidth="1"/>
    <col min="2052" max="2052" width="7.7109375" style="5" customWidth="1"/>
    <col min="2053" max="2053" width="6.42578125" style="5" customWidth="1"/>
    <col min="2054" max="2054" width="17.7109375" style="5" customWidth="1"/>
    <col min="2055" max="2055" width="10.7109375" style="5" customWidth="1"/>
    <col min="2056" max="2056" width="15.7109375" style="5" customWidth="1"/>
    <col min="2057" max="2057" width="10.7109375" style="5" customWidth="1"/>
    <col min="2058" max="2058" width="15.7109375" style="5" customWidth="1"/>
    <col min="2059" max="2059" width="10.7109375" style="5" customWidth="1"/>
    <col min="2060" max="2060" width="15.7109375" style="5" customWidth="1"/>
    <col min="2061" max="2061" width="10.7109375" style="5" customWidth="1"/>
    <col min="2062" max="2062" width="15.7109375" style="5" customWidth="1"/>
    <col min="2063" max="2304" width="9.140625" style="5"/>
    <col min="2305" max="2305" width="10.7109375" style="5" customWidth="1"/>
    <col min="2306" max="2306" width="34.28515625" style="5" customWidth="1"/>
    <col min="2307" max="2307" width="13.85546875" style="5" customWidth="1"/>
    <col min="2308" max="2308" width="7.7109375" style="5" customWidth="1"/>
    <col min="2309" max="2309" width="6.42578125" style="5" customWidth="1"/>
    <col min="2310" max="2310" width="17.7109375" style="5" customWidth="1"/>
    <col min="2311" max="2311" width="10.7109375" style="5" customWidth="1"/>
    <col min="2312" max="2312" width="15.7109375" style="5" customWidth="1"/>
    <col min="2313" max="2313" width="10.7109375" style="5" customWidth="1"/>
    <col min="2314" max="2314" width="15.7109375" style="5" customWidth="1"/>
    <col min="2315" max="2315" width="10.7109375" style="5" customWidth="1"/>
    <col min="2316" max="2316" width="15.7109375" style="5" customWidth="1"/>
    <col min="2317" max="2317" width="10.7109375" style="5" customWidth="1"/>
    <col min="2318" max="2318" width="15.7109375" style="5" customWidth="1"/>
    <col min="2319" max="2560" width="9.140625" style="5"/>
    <col min="2561" max="2561" width="10.7109375" style="5" customWidth="1"/>
    <col min="2562" max="2562" width="34.28515625" style="5" customWidth="1"/>
    <col min="2563" max="2563" width="13.85546875" style="5" customWidth="1"/>
    <col min="2564" max="2564" width="7.7109375" style="5" customWidth="1"/>
    <col min="2565" max="2565" width="6.42578125" style="5" customWidth="1"/>
    <col min="2566" max="2566" width="17.7109375" style="5" customWidth="1"/>
    <col min="2567" max="2567" width="10.7109375" style="5" customWidth="1"/>
    <col min="2568" max="2568" width="15.7109375" style="5" customWidth="1"/>
    <col min="2569" max="2569" width="10.7109375" style="5" customWidth="1"/>
    <col min="2570" max="2570" width="15.7109375" style="5" customWidth="1"/>
    <col min="2571" max="2571" width="10.7109375" style="5" customWidth="1"/>
    <col min="2572" max="2572" width="15.7109375" style="5" customWidth="1"/>
    <col min="2573" max="2573" width="10.7109375" style="5" customWidth="1"/>
    <col min="2574" max="2574" width="15.7109375" style="5" customWidth="1"/>
    <col min="2575" max="2816" width="9.140625" style="5"/>
    <col min="2817" max="2817" width="10.7109375" style="5" customWidth="1"/>
    <col min="2818" max="2818" width="34.28515625" style="5" customWidth="1"/>
    <col min="2819" max="2819" width="13.85546875" style="5" customWidth="1"/>
    <col min="2820" max="2820" width="7.7109375" style="5" customWidth="1"/>
    <col min="2821" max="2821" width="6.42578125" style="5" customWidth="1"/>
    <col min="2822" max="2822" width="17.7109375" style="5" customWidth="1"/>
    <col min="2823" max="2823" width="10.7109375" style="5" customWidth="1"/>
    <col min="2824" max="2824" width="15.7109375" style="5" customWidth="1"/>
    <col min="2825" max="2825" width="10.7109375" style="5" customWidth="1"/>
    <col min="2826" max="2826" width="15.7109375" style="5" customWidth="1"/>
    <col min="2827" max="2827" width="10.7109375" style="5" customWidth="1"/>
    <col min="2828" max="2828" width="15.7109375" style="5" customWidth="1"/>
    <col min="2829" max="2829" width="10.7109375" style="5" customWidth="1"/>
    <col min="2830" max="2830" width="15.7109375" style="5" customWidth="1"/>
    <col min="2831" max="3072" width="9.140625" style="5"/>
    <col min="3073" max="3073" width="10.7109375" style="5" customWidth="1"/>
    <col min="3074" max="3074" width="34.28515625" style="5" customWidth="1"/>
    <col min="3075" max="3075" width="13.85546875" style="5" customWidth="1"/>
    <col min="3076" max="3076" width="7.7109375" style="5" customWidth="1"/>
    <col min="3077" max="3077" width="6.42578125" style="5" customWidth="1"/>
    <col min="3078" max="3078" width="17.7109375" style="5" customWidth="1"/>
    <col min="3079" max="3079" width="10.7109375" style="5" customWidth="1"/>
    <col min="3080" max="3080" width="15.7109375" style="5" customWidth="1"/>
    <col min="3081" max="3081" width="10.7109375" style="5" customWidth="1"/>
    <col min="3082" max="3082" width="15.7109375" style="5" customWidth="1"/>
    <col min="3083" max="3083" width="10.7109375" style="5" customWidth="1"/>
    <col min="3084" max="3084" width="15.7109375" style="5" customWidth="1"/>
    <col min="3085" max="3085" width="10.7109375" style="5" customWidth="1"/>
    <col min="3086" max="3086" width="15.7109375" style="5" customWidth="1"/>
    <col min="3087" max="3328" width="9.140625" style="5"/>
    <col min="3329" max="3329" width="10.7109375" style="5" customWidth="1"/>
    <col min="3330" max="3330" width="34.28515625" style="5" customWidth="1"/>
    <col min="3331" max="3331" width="13.85546875" style="5" customWidth="1"/>
    <col min="3332" max="3332" width="7.7109375" style="5" customWidth="1"/>
    <col min="3333" max="3333" width="6.42578125" style="5" customWidth="1"/>
    <col min="3334" max="3334" width="17.7109375" style="5" customWidth="1"/>
    <col min="3335" max="3335" width="10.7109375" style="5" customWidth="1"/>
    <col min="3336" max="3336" width="15.7109375" style="5" customWidth="1"/>
    <col min="3337" max="3337" width="10.7109375" style="5" customWidth="1"/>
    <col min="3338" max="3338" width="15.7109375" style="5" customWidth="1"/>
    <col min="3339" max="3339" width="10.7109375" style="5" customWidth="1"/>
    <col min="3340" max="3340" width="15.7109375" style="5" customWidth="1"/>
    <col min="3341" max="3341" width="10.7109375" style="5" customWidth="1"/>
    <col min="3342" max="3342" width="15.7109375" style="5" customWidth="1"/>
    <col min="3343" max="3584" width="9.140625" style="5"/>
    <col min="3585" max="3585" width="10.7109375" style="5" customWidth="1"/>
    <col min="3586" max="3586" width="34.28515625" style="5" customWidth="1"/>
    <col min="3587" max="3587" width="13.85546875" style="5" customWidth="1"/>
    <col min="3588" max="3588" width="7.7109375" style="5" customWidth="1"/>
    <col min="3589" max="3589" width="6.42578125" style="5" customWidth="1"/>
    <col min="3590" max="3590" width="17.7109375" style="5" customWidth="1"/>
    <col min="3591" max="3591" width="10.7109375" style="5" customWidth="1"/>
    <col min="3592" max="3592" width="15.7109375" style="5" customWidth="1"/>
    <col min="3593" max="3593" width="10.7109375" style="5" customWidth="1"/>
    <col min="3594" max="3594" width="15.7109375" style="5" customWidth="1"/>
    <col min="3595" max="3595" width="10.7109375" style="5" customWidth="1"/>
    <col min="3596" max="3596" width="15.7109375" style="5" customWidth="1"/>
    <col min="3597" max="3597" width="10.7109375" style="5" customWidth="1"/>
    <col min="3598" max="3598" width="15.7109375" style="5" customWidth="1"/>
    <col min="3599" max="3840" width="9.140625" style="5"/>
    <col min="3841" max="3841" width="10.7109375" style="5" customWidth="1"/>
    <col min="3842" max="3842" width="34.28515625" style="5" customWidth="1"/>
    <col min="3843" max="3843" width="13.85546875" style="5" customWidth="1"/>
    <col min="3844" max="3844" width="7.7109375" style="5" customWidth="1"/>
    <col min="3845" max="3845" width="6.42578125" style="5" customWidth="1"/>
    <col min="3846" max="3846" width="17.7109375" style="5" customWidth="1"/>
    <col min="3847" max="3847" width="10.7109375" style="5" customWidth="1"/>
    <col min="3848" max="3848" width="15.7109375" style="5" customWidth="1"/>
    <col min="3849" max="3849" width="10.7109375" style="5" customWidth="1"/>
    <col min="3850" max="3850" width="15.7109375" style="5" customWidth="1"/>
    <col min="3851" max="3851" width="10.7109375" style="5" customWidth="1"/>
    <col min="3852" max="3852" width="15.7109375" style="5" customWidth="1"/>
    <col min="3853" max="3853" width="10.7109375" style="5" customWidth="1"/>
    <col min="3854" max="3854" width="15.7109375" style="5" customWidth="1"/>
    <col min="3855" max="4096" width="9.140625" style="5"/>
    <col min="4097" max="4097" width="10.7109375" style="5" customWidth="1"/>
    <col min="4098" max="4098" width="34.28515625" style="5" customWidth="1"/>
    <col min="4099" max="4099" width="13.85546875" style="5" customWidth="1"/>
    <col min="4100" max="4100" width="7.7109375" style="5" customWidth="1"/>
    <col min="4101" max="4101" width="6.42578125" style="5" customWidth="1"/>
    <col min="4102" max="4102" width="17.7109375" style="5" customWidth="1"/>
    <col min="4103" max="4103" width="10.7109375" style="5" customWidth="1"/>
    <col min="4104" max="4104" width="15.7109375" style="5" customWidth="1"/>
    <col min="4105" max="4105" width="10.7109375" style="5" customWidth="1"/>
    <col min="4106" max="4106" width="15.7109375" style="5" customWidth="1"/>
    <col min="4107" max="4107" width="10.7109375" style="5" customWidth="1"/>
    <col min="4108" max="4108" width="15.7109375" style="5" customWidth="1"/>
    <col min="4109" max="4109" width="10.7109375" style="5" customWidth="1"/>
    <col min="4110" max="4110" width="15.7109375" style="5" customWidth="1"/>
    <col min="4111" max="4352" width="9.140625" style="5"/>
    <col min="4353" max="4353" width="10.7109375" style="5" customWidth="1"/>
    <col min="4354" max="4354" width="34.28515625" style="5" customWidth="1"/>
    <col min="4355" max="4355" width="13.85546875" style="5" customWidth="1"/>
    <col min="4356" max="4356" width="7.7109375" style="5" customWidth="1"/>
    <col min="4357" max="4357" width="6.42578125" style="5" customWidth="1"/>
    <col min="4358" max="4358" width="17.7109375" style="5" customWidth="1"/>
    <col min="4359" max="4359" width="10.7109375" style="5" customWidth="1"/>
    <col min="4360" max="4360" width="15.7109375" style="5" customWidth="1"/>
    <col min="4361" max="4361" width="10.7109375" style="5" customWidth="1"/>
    <col min="4362" max="4362" width="15.7109375" style="5" customWidth="1"/>
    <col min="4363" max="4363" width="10.7109375" style="5" customWidth="1"/>
    <col min="4364" max="4364" width="15.7109375" style="5" customWidth="1"/>
    <col min="4365" max="4365" width="10.7109375" style="5" customWidth="1"/>
    <col min="4366" max="4366" width="15.7109375" style="5" customWidth="1"/>
    <col min="4367" max="4608" width="9.140625" style="5"/>
    <col min="4609" max="4609" width="10.7109375" style="5" customWidth="1"/>
    <col min="4610" max="4610" width="34.28515625" style="5" customWidth="1"/>
    <col min="4611" max="4611" width="13.85546875" style="5" customWidth="1"/>
    <col min="4612" max="4612" width="7.7109375" style="5" customWidth="1"/>
    <col min="4613" max="4613" width="6.42578125" style="5" customWidth="1"/>
    <col min="4614" max="4614" width="17.7109375" style="5" customWidth="1"/>
    <col min="4615" max="4615" width="10.7109375" style="5" customWidth="1"/>
    <col min="4616" max="4616" width="15.7109375" style="5" customWidth="1"/>
    <col min="4617" max="4617" width="10.7109375" style="5" customWidth="1"/>
    <col min="4618" max="4618" width="15.7109375" style="5" customWidth="1"/>
    <col min="4619" max="4619" width="10.7109375" style="5" customWidth="1"/>
    <col min="4620" max="4620" width="15.7109375" style="5" customWidth="1"/>
    <col min="4621" max="4621" width="10.7109375" style="5" customWidth="1"/>
    <col min="4622" max="4622" width="15.7109375" style="5" customWidth="1"/>
    <col min="4623" max="4864" width="9.140625" style="5"/>
    <col min="4865" max="4865" width="10.7109375" style="5" customWidth="1"/>
    <col min="4866" max="4866" width="34.28515625" style="5" customWidth="1"/>
    <col min="4867" max="4867" width="13.85546875" style="5" customWidth="1"/>
    <col min="4868" max="4868" width="7.7109375" style="5" customWidth="1"/>
    <col min="4869" max="4869" width="6.42578125" style="5" customWidth="1"/>
    <col min="4870" max="4870" width="17.7109375" style="5" customWidth="1"/>
    <col min="4871" max="4871" width="10.7109375" style="5" customWidth="1"/>
    <col min="4872" max="4872" width="15.7109375" style="5" customWidth="1"/>
    <col min="4873" max="4873" width="10.7109375" style="5" customWidth="1"/>
    <col min="4874" max="4874" width="15.7109375" style="5" customWidth="1"/>
    <col min="4875" max="4875" width="10.7109375" style="5" customWidth="1"/>
    <col min="4876" max="4876" width="15.7109375" style="5" customWidth="1"/>
    <col min="4877" max="4877" width="10.7109375" style="5" customWidth="1"/>
    <col min="4878" max="4878" width="15.7109375" style="5" customWidth="1"/>
    <col min="4879" max="5120" width="9.140625" style="5"/>
    <col min="5121" max="5121" width="10.7109375" style="5" customWidth="1"/>
    <col min="5122" max="5122" width="34.28515625" style="5" customWidth="1"/>
    <col min="5123" max="5123" width="13.85546875" style="5" customWidth="1"/>
    <col min="5124" max="5124" width="7.7109375" style="5" customWidth="1"/>
    <col min="5125" max="5125" width="6.42578125" style="5" customWidth="1"/>
    <col min="5126" max="5126" width="17.7109375" style="5" customWidth="1"/>
    <col min="5127" max="5127" width="10.7109375" style="5" customWidth="1"/>
    <col min="5128" max="5128" width="15.7109375" style="5" customWidth="1"/>
    <col min="5129" max="5129" width="10.7109375" style="5" customWidth="1"/>
    <col min="5130" max="5130" width="15.7109375" style="5" customWidth="1"/>
    <col min="5131" max="5131" width="10.7109375" style="5" customWidth="1"/>
    <col min="5132" max="5132" width="15.7109375" style="5" customWidth="1"/>
    <col min="5133" max="5133" width="10.7109375" style="5" customWidth="1"/>
    <col min="5134" max="5134" width="15.7109375" style="5" customWidth="1"/>
    <col min="5135" max="5376" width="9.140625" style="5"/>
    <col min="5377" max="5377" width="10.7109375" style="5" customWidth="1"/>
    <col min="5378" max="5378" width="34.28515625" style="5" customWidth="1"/>
    <col min="5379" max="5379" width="13.85546875" style="5" customWidth="1"/>
    <col min="5380" max="5380" width="7.7109375" style="5" customWidth="1"/>
    <col min="5381" max="5381" width="6.42578125" style="5" customWidth="1"/>
    <col min="5382" max="5382" width="17.7109375" style="5" customWidth="1"/>
    <col min="5383" max="5383" width="10.7109375" style="5" customWidth="1"/>
    <col min="5384" max="5384" width="15.7109375" style="5" customWidth="1"/>
    <col min="5385" max="5385" width="10.7109375" style="5" customWidth="1"/>
    <col min="5386" max="5386" width="15.7109375" style="5" customWidth="1"/>
    <col min="5387" max="5387" width="10.7109375" style="5" customWidth="1"/>
    <col min="5388" max="5388" width="15.7109375" style="5" customWidth="1"/>
    <col min="5389" max="5389" width="10.7109375" style="5" customWidth="1"/>
    <col min="5390" max="5390" width="15.7109375" style="5" customWidth="1"/>
    <col min="5391" max="5632" width="9.140625" style="5"/>
    <col min="5633" max="5633" width="10.7109375" style="5" customWidth="1"/>
    <col min="5634" max="5634" width="34.28515625" style="5" customWidth="1"/>
    <col min="5635" max="5635" width="13.85546875" style="5" customWidth="1"/>
    <col min="5636" max="5636" width="7.7109375" style="5" customWidth="1"/>
    <col min="5637" max="5637" width="6.42578125" style="5" customWidth="1"/>
    <col min="5638" max="5638" width="17.7109375" style="5" customWidth="1"/>
    <col min="5639" max="5639" width="10.7109375" style="5" customWidth="1"/>
    <col min="5640" max="5640" width="15.7109375" style="5" customWidth="1"/>
    <col min="5641" max="5641" width="10.7109375" style="5" customWidth="1"/>
    <col min="5642" max="5642" width="15.7109375" style="5" customWidth="1"/>
    <col min="5643" max="5643" width="10.7109375" style="5" customWidth="1"/>
    <col min="5644" max="5644" width="15.7109375" style="5" customWidth="1"/>
    <col min="5645" max="5645" width="10.7109375" style="5" customWidth="1"/>
    <col min="5646" max="5646" width="15.7109375" style="5" customWidth="1"/>
    <col min="5647" max="5888" width="9.140625" style="5"/>
    <col min="5889" max="5889" width="10.7109375" style="5" customWidth="1"/>
    <col min="5890" max="5890" width="34.28515625" style="5" customWidth="1"/>
    <col min="5891" max="5891" width="13.85546875" style="5" customWidth="1"/>
    <col min="5892" max="5892" width="7.7109375" style="5" customWidth="1"/>
    <col min="5893" max="5893" width="6.42578125" style="5" customWidth="1"/>
    <col min="5894" max="5894" width="17.7109375" style="5" customWidth="1"/>
    <col min="5895" max="5895" width="10.7109375" style="5" customWidth="1"/>
    <col min="5896" max="5896" width="15.7109375" style="5" customWidth="1"/>
    <col min="5897" max="5897" width="10.7109375" style="5" customWidth="1"/>
    <col min="5898" max="5898" width="15.7109375" style="5" customWidth="1"/>
    <col min="5899" max="5899" width="10.7109375" style="5" customWidth="1"/>
    <col min="5900" max="5900" width="15.7109375" style="5" customWidth="1"/>
    <col min="5901" max="5901" width="10.7109375" style="5" customWidth="1"/>
    <col min="5902" max="5902" width="15.7109375" style="5" customWidth="1"/>
    <col min="5903" max="6144" width="9.140625" style="5"/>
    <col min="6145" max="6145" width="10.7109375" style="5" customWidth="1"/>
    <col min="6146" max="6146" width="34.28515625" style="5" customWidth="1"/>
    <col min="6147" max="6147" width="13.85546875" style="5" customWidth="1"/>
    <col min="6148" max="6148" width="7.7109375" style="5" customWidth="1"/>
    <col min="6149" max="6149" width="6.42578125" style="5" customWidth="1"/>
    <col min="6150" max="6150" width="17.7109375" style="5" customWidth="1"/>
    <col min="6151" max="6151" width="10.7109375" style="5" customWidth="1"/>
    <col min="6152" max="6152" width="15.7109375" style="5" customWidth="1"/>
    <col min="6153" max="6153" width="10.7109375" style="5" customWidth="1"/>
    <col min="6154" max="6154" width="15.7109375" style="5" customWidth="1"/>
    <col min="6155" max="6155" width="10.7109375" style="5" customWidth="1"/>
    <col min="6156" max="6156" width="15.7109375" style="5" customWidth="1"/>
    <col min="6157" max="6157" width="10.7109375" style="5" customWidth="1"/>
    <col min="6158" max="6158" width="15.7109375" style="5" customWidth="1"/>
    <col min="6159" max="6400" width="9.140625" style="5"/>
    <col min="6401" max="6401" width="10.7109375" style="5" customWidth="1"/>
    <col min="6402" max="6402" width="34.28515625" style="5" customWidth="1"/>
    <col min="6403" max="6403" width="13.85546875" style="5" customWidth="1"/>
    <col min="6404" max="6404" width="7.7109375" style="5" customWidth="1"/>
    <col min="6405" max="6405" width="6.42578125" style="5" customWidth="1"/>
    <col min="6406" max="6406" width="17.7109375" style="5" customWidth="1"/>
    <col min="6407" max="6407" width="10.7109375" style="5" customWidth="1"/>
    <col min="6408" max="6408" width="15.7109375" style="5" customWidth="1"/>
    <col min="6409" max="6409" width="10.7109375" style="5" customWidth="1"/>
    <col min="6410" max="6410" width="15.7109375" style="5" customWidth="1"/>
    <col min="6411" max="6411" width="10.7109375" style="5" customWidth="1"/>
    <col min="6412" max="6412" width="15.7109375" style="5" customWidth="1"/>
    <col min="6413" max="6413" width="10.7109375" style="5" customWidth="1"/>
    <col min="6414" max="6414" width="15.7109375" style="5" customWidth="1"/>
    <col min="6415" max="6656" width="9.140625" style="5"/>
    <col min="6657" max="6657" width="10.7109375" style="5" customWidth="1"/>
    <col min="6658" max="6658" width="34.28515625" style="5" customWidth="1"/>
    <col min="6659" max="6659" width="13.85546875" style="5" customWidth="1"/>
    <col min="6660" max="6660" width="7.7109375" style="5" customWidth="1"/>
    <col min="6661" max="6661" width="6.42578125" style="5" customWidth="1"/>
    <col min="6662" max="6662" width="17.7109375" style="5" customWidth="1"/>
    <col min="6663" max="6663" width="10.7109375" style="5" customWidth="1"/>
    <col min="6664" max="6664" width="15.7109375" style="5" customWidth="1"/>
    <col min="6665" max="6665" width="10.7109375" style="5" customWidth="1"/>
    <col min="6666" max="6666" width="15.7109375" style="5" customWidth="1"/>
    <col min="6667" max="6667" width="10.7109375" style="5" customWidth="1"/>
    <col min="6668" max="6668" width="15.7109375" style="5" customWidth="1"/>
    <col min="6669" max="6669" width="10.7109375" style="5" customWidth="1"/>
    <col min="6670" max="6670" width="15.7109375" style="5" customWidth="1"/>
    <col min="6671" max="6912" width="9.140625" style="5"/>
    <col min="6913" max="6913" width="10.7109375" style="5" customWidth="1"/>
    <col min="6914" max="6914" width="34.28515625" style="5" customWidth="1"/>
    <col min="6915" max="6915" width="13.85546875" style="5" customWidth="1"/>
    <col min="6916" max="6916" width="7.7109375" style="5" customWidth="1"/>
    <col min="6917" max="6917" width="6.42578125" style="5" customWidth="1"/>
    <col min="6918" max="6918" width="17.7109375" style="5" customWidth="1"/>
    <col min="6919" max="6919" width="10.7109375" style="5" customWidth="1"/>
    <col min="6920" max="6920" width="15.7109375" style="5" customWidth="1"/>
    <col min="6921" max="6921" width="10.7109375" style="5" customWidth="1"/>
    <col min="6922" max="6922" width="15.7109375" style="5" customWidth="1"/>
    <col min="6923" max="6923" width="10.7109375" style="5" customWidth="1"/>
    <col min="6924" max="6924" width="15.7109375" style="5" customWidth="1"/>
    <col min="6925" max="6925" width="10.7109375" style="5" customWidth="1"/>
    <col min="6926" max="6926" width="15.7109375" style="5" customWidth="1"/>
    <col min="6927" max="7168" width="9.140625" style="5"/>
    <col min="7169" max="7169" width="10.7109375" style="5" customWidth="1"/>
    <col min="7170" max="7170" width="34.28515625" style="5" customWidth="1"/>
    <col min="7171" max="7171" width="13.85546875" style="5" customWidth="1"/>
    <col min="7172" max="7172" width="7.7109375" style="5" customWidth="1"/>
    <col min="7173" max="7173" width="6.42578125" style="5" customWidth="1"/>
    <col min="7174" max="7174" width="17.7109375" style="5" customWidth="1"/>
    <col min="7175" max="7175" width="10.7109375" style="5" customWidth="1"/>
    <col min="7176" max="7176" width="15.7109375" style="5" customWidth="1"/>
    <col min="7177" max="7177" width="10.7109375" style="5" customWidth="1"/>
    <col min="7178" max="7178" width="15.7109375" style="5" customWidth="1"/>
    <col min="7179" max="7179" width="10.7109375" style="5" customWidth="1"/>
    <col min="7180" max="7180" width="15.7109375" style="5" customWidth="1"/>
    <col min="7181" max="7181" width="10.7109375" style="5" customWidth="1"/>
    <col min="7182" max="7182" width="15.7109375" style="5" customWidth="1"/>
    <col min="7183" max="7424" width="9.140625" style="5"/>
    <col min="7425" max="7425" width="10.7109375" style="5" customWidth="1"/>
    <col min="7426" max="7426" width="34.28515625" style="5" customWidth="1"/>
    <col min="7427" max="7427" width="13.85546875" style="5" customWidth="1"/>
    <col min="7428" max="7428" width="7.7109375" style="5" customWidth="1"/>
    <col min="7429" max="7429" width="6.42578125" style="5" customWidth="1"/>
    <col min="7430" max="7430" width="17.7109375" style="5" customWidth="1"/>
    <col min="7431" max="7431" width="10.7109375" style="5" customWidth="1"/>
    <col min="7432" max="7432" width="15.7109375" style="5" customWidth="1"/>
    <col min="7433" max="7433" width="10.7109375" style="5" customWidth="1"/>
    <col min="7434" max="7434" width="15.7109375" style="5" customWidth="1"/>
    <col min="7435" max="7435" width="10.7109375" style="5" customWidth="1"/>
    <col min="7436" max="7436" width="15.7109375" style="5" customWidth="1"/>
    <col min="7437" max="7437" width="10.7109375" style="5" customWidth="1"/>
    <col min="7438" max="7438" width="15.7109375" style="5" customWidth="1"/>
    <col min="7439" max="7680" width="9.140625" style="5"/>
    <col min="7681" max="7681" width="10.7109375" style="5" customWidth="1"/>
    <col min="7682" max="7682" width="34.28515625" style="5" customWidth="1"/>
    <col min="7683" max="7683" width="13.85546875" style="5" customWidth="1"/>
    <col min="7684" max="7684" width="7.7109375" style="5" customWidth="1"/>
    <col min="7685" max="7685" width="6.42578125" style="5" customWidth="1"/>
    <col min="7686" max="7686" width="17.7109375" style="5" customWidth="1"/>
    <col min="7687" max="7687" width="10.7109375" style="5" customWidth="1"/>
    <col min="7688" max="7688" width="15.7109375" style="5" customWidth="1"/>
    <col min="7689" max="7689" width="10.7109375" style="5" customWidth="1"/>
    <col min="7690" max="7690" width="15.7109375" style="5" customWidth="1"/>
    <col min="7691" max="7691" width="10.7109375" style="5" customWidth="1"/>
    <col min="7692" max="7692" width="15.7109375" style="5" customWidth="1"/>
    <col min="7693" max="7693" width="10.7109375" style="5" customWidth="1"/>
    <col min="7694" max="7694" width="15.7109375" style="5" customWidth="1"/>
    <col min="7695" max="7936" width="9.140625" style="5"/>
    <col min="7937" max="7937" width="10.7109375" style="5" customWidth="1"/>
    <col min="7938" max="7938" width="34.28515625" style="5" customWidth="1"/>
    <col min="7939" max="7939" width="13.85546875" style="5" customWidth="1"/>
    <col min="7940" max="7940" width="7.7109375" style="5" customWidth="1"/>
    <col min="7941" max="7941" width="6.42578125" style="5" customWidth="1"/>
    <col min="7942" max="7942" width="17.7109375" style="5" customWidth="1"/>
    <col min="7943" max="7943" width="10.7109375" style="5" customWidth="1"/>
    <col min="7944" max="7944" width="15.7109375" style="5" customWidth="1"/>
    <col min="7945" max="7945" width="10.7109375" style="5" customWidth="1"/>
    <col min="7946" max="7946" width="15.7109375" style="5" customWidth="1"/>
    <col min="7947" max="7947" width="10.7109375" style="5" customWidth="1"/>
    <col min="7948" max="7948" width="15.7109375" style="5" customWidth="1"/>
    <col min="7949" max="7949" width="10.7109375" style="5" customWidth="1"/>
    <col min="7950" max="7950" width="15.7109375" style="5" customWidth="1"/>
    <col min="7951" max="8192" width="9.140625" style="5"/>
    <col min="8193" max="8193" width="10.7109375" style="5" customWidth="1"/>
    <col min="8194" max="8194" width="34.28515625" style="5" customWidth="1"/>
    <col min="8195" max="8195" width="13.85546875" style="5" customWidth="1"/>
    <col min="8196" max="8196" width="7.7109375" style="5" customWidth="1"/>
    <col min="8197" max="8197" width="6.42578125" style="5" customWidth="1"/>
    <col min="8198" max="8198" width="17.7109375" style="5" customWidth="1"/>
    <col min="8199" max="8199" width="10.7109375" style="5" customWidth="1"/>
    <col min="8200" max="8200" width="15.7109375" style="5" customWidth="1"/>
    <col min="8201" max="8201" width="10.7109375" style="5" customWidth="1"/>
    <col min="8202" max="8202" width="15.7109375" style="5" customWidth="1"/>
    <col min="8203" max="8203" width="10.7109375" style="5" customWidth="1"/>
    <col min="8204" max="8204" width="15.7109375" style="5" customWidth="1"/>
    <col min="8205" max="8205" width="10.7109375" style="5" customWidth="1"/>
    <col min="8206" max="8206" width="15.7109375" style="5" customWidth="1"/>
    <col min="8207" max="8448" width="9.140625" style="5"/>
    <col min="8449" max="8449" width="10.7109375" style="5" customWidth="1"/>
    <col min="8450" max="8450" width="34.28515625" style="5" customWidth="1"/>
    <col min="8451" max="8451" width="13.85546875" style="5" customWidth="1"/>
    <col min="8452" max="8452" width="7.7109375" style="5" customWidth="1"/>
    <col min="8453" max="8453" width="6.42578125" style="5" customWidth="1"/>
    <col min="8454" max="8454" width="17.7109375" style="5" customWidth="1"/>
    <col min="8455" max="8455" width="10.7109375" style="5" customWidth="1"/>
    <col min="8456" max="8456" width="15.7109375" style="5" customWidth="1"/>
    <col min="8457" max="8457" width="10.7109375" style="5" customWidth="1"/>
    <col min="8458" max="8458" width="15.7109375" style="5" customWidth="1"/>
    <col min="8459" max="8459" width="10.7109375" style="5" customWidth="1"/>
    <col min="8460" max="8460" width="15.7109375" style="5" customWidth="1"/>
    <col min="8461" max="8461" width="10.7109375" style="5" customWidth="1"/>
    <col min="8462" max="8462" width="15.7109375" style="5" customWidth="1"/>
    <col min="8463" max="8704" width="9.140625" style="5"/>
    <col min="8705" max="8705" width="10.7109375" style="5" customWidth="1"/>
    <col min="8706" max="8706" width="34.28515625" style="5" customWidth="1"/>
    <col min="8707" max="8707" width="13.85546875" style="5" customWidth="1"/>
    <col min="8708" max="8708" width="7.7109375" style="5" customWidth="1"/>
    <col min="8709" max="8709" width="6.42578125" style="5" customWidth="1"/>
    <col min="8710" max="8710" width="17.7109375" style="5" customWidth="1"/>
    <col min="8711" max="8711" width="10.7109375" style="5" customWidth="1"/>
    <col min="8712" max="8712" width="15.7109375" style="5" customWidth="1"/>
    <col min="8713" max="8713" width="10.7109375" style="5" customWidth="1"/>
    <col min="8714" max="8714" width="15.7109375" style="5" customWidth="1"/>
    <col min="8715" max="8715" width="10.7109375" style="5" customWidth="1"/>
    <col min="8716" max="8716" width="15.7109375" style="5" customWidth="1"/>
    <col min="8717" max="8717" width="10.7109375" style="5" customWidth="1"/>
    <col min="8718" max="8718" width="15.7109375" style="5" customWidth="1"/>
    <col min="8719" max="8960" width="9.140625" style="5"/>
    <col min="8961" max="8961" width="10.7109375" style="5" customWidth="1"/>
    <col min="8962" max="8962" width="34.28515625" style="5" customWidth="1"/>
    <col min="8963" max="8963" width="13.85546875" style="5" customWidth="1"/>
    <col min="8964" max="8964" width="7.7109375" style="5" customWidth="1"/>
    <col min="8965" max="8965" width="6.42578125" style="5" customWidth="1"/>
    <col min="8966" max="8966" width="17.7109375" style="5" customWidth="1"/>
    <col min="8967" max="8967" width="10.7109375" style="5" customWidth="1"/>
    <col min="8968" max="8968" width="15.7109375" style="5" customWidth="1"/>
    <col min="8969" max="8969" width="10.7109375" style="5" customWidth="1"/>
    <col min="8970" max="8970" width="15.7109375" style="5" customWidth="1"/>
    <col min="8971" max="8971" width="10.7109375" style="5" customWidth="1"/>
    <col min="8972" max="8972" width="15.7109375" style="5" customWidth="1"/>
    <col min="8973" max="8973" width="10.7109375" style="5" customWidth="1"/>
    <col min="8974" max="8974" width="15.7109375" style="5" customWidth="1"/>
    <col min="8975" max="9216" width="9.140625" style="5"/>
    <col min="9217" max="9217" width="10.7109375" style="5" customWidth="1"/>
    <col min="9218" max="9218" width="34.28515625" style="5" customWidth="1"/>
    <col min="9219" max="9219" width="13.85546875" style="5" customWidth="1"/>
    <col min="9220" max="9220" width="7.7109375" style="5" customWidth="1"/>
    <col min="9221" max="9221" width="6.42578125" style="5" customWidth="1"/>
    <col min="9222" max="9222" width="17.7109375" style="5" customWidth="1"/>
    <col min="9223" max="9223" width="10.7109375" style="5" customWidth="1"/>
    <col min="9224" max="9224" width="15.7109375" style="5" customWidth="1"/>
    <col min="9225" max="9225" width="10.7109375" style="5" customWidth="1"/>
    <col min="9226" max="9226" width="15.7109375" style="5" customWidth="1"/>
    <col min="9227" max="9227" width="10.7109375" style="5" customWidth="1"/>
    <col min="9228" max="9228" width="15.7109375" style="5" customWidth="1"/>
    <col min="9229" max="9229" width="10.7109375" style="5" customWidth="1"/>
    <col min="9230" max="9230" width="15.7109375" style="5" customWidth="1"/>
    <col min="9231" max="9472" width="9.140625" style="5"/>
    <col min="9473" max="9473" width="10.7109375" style="5" customWidth="1"/>
    <col min="9474" max="9474" width="34.28515625" style="5" customWidth="1"/>
    <col min="9475" max="9475" width="13.85546875" style="5" customWidth="1"/>
    <col min="9476" max="9476" width="7.7109375" style="5" customWidth="1"/>
    <col min="9477" max="9477" width="6.42578125" style="5" customWidth="1"/>
    <col min="9478" max="9478" width="17.7109375" style="5" customWidth="1"/>
    <col min="9479" max="9479" width="10.7109375" style="5" customWidth="1"/>
    <col min="9480" max="9480" width="15.7109375" style="5" customWidth="1"/>
    <col min="9481" max="9481" width="10.7109375" style="5" customWidth="1"/>
    <col min="9482" max="9482" width="15.7109375" style="5" customWidth="1"/>
    <col min="9483" max="9483" width="10.7109375" style="5" customWidth="1"/>
    <col min="9484" max="9484" width="15.7109375" style="5" customWidth="1"/>
    <col min="9485" max="9485" width="10.7109375" style="5" customWidth="1"/>
    <col min="9486" max="9486" width="15.7109375" style="5" customWidth="1"/>
    <col min="9487" max="9728" width="9.140625" style="5"/>
    <col min="9729" max="9729" width="10.7109375" style="5" customWidth="1"/>
    <col min="9730" max="9730" width="34.28515625" style="5" customWidth="1"/>
    <col min="9731" max="9731" width="13.85546875" style="5" customWidth="1"/>
    <col min="9732" max="9732" width="7.7109375" style="5" customWidth="1"/>
    <col min="9733" max="9733" width="6.42578125" style="5" customWidth="1"/>
    <col min="9734" max="9734" width="17.7109375" style="5" customWidth="1"/>
    <col min="9735" max="9735" width="10.7109375" style="5" customWidth="1"/>
    <col min="9736" max="9736" width="15.7109375" style="5" customWidth="1"/>
    <col min="9737" max="9737" width="10.7109375" style="5" customWidth="1"/>
    <col min="9738" max="9738" width="15.7109375" style="5" customWidth="1"/>
    <col min="9739" max="9739" width="10.7109375" style="5" customWidth="1"/>
    <col min="9740" max="9740" width="15.7109375" style="5" customWidth="1"/>
    <col min="9741" max="9741" width="10.7109375" style="5" customWidth="1"/>
    <col min="9742" max="9742" width="15.7109375" style="5" customWidth="1"/>
    <col min="9743" max="9984" width="9.140625" style="5"/>
    <col min="9985" max="9985" width="10.7109375" style="5" customWidth="1"/>
    <col min="9986" max="9986" width="34.28515625" style="5" customWidth="1"/>
    <col min="9987" max="9987" width="13.85546875" style="5" customWidth="1"/>
    <col min="9988" max="9988" width="7.7109375" style="5" customWidth="1"/>
    <col min="9989" max="9989" width="6.42578125" style="5" customWidth="1"/>
    <col min="9990" max="9990" width="17.7109375" style="5" customWidth="1"/>
    <col min="9991" max="9991" width="10.7109375" style="5" customWidth="1"/>
    <col min="9992" max="9992" width="15.7109375" style="5" customWidth="1"/>
    <col min="9993" max="9993" width="10.7109375" style="5" customWidth="1"/>
    <col min="9994" max="9994" width="15.7109375" style="5" customWidth="1"/>
    <col min="9995" max="9995" width="10.7109375" style="5" customWidth="1"/>
    <col min="9996" max="9996" width="15.7109375" style="5" customWidth="1"/>
    <col min="9997" max="9997" width="10.7109375" style="5" customWidth="1"/>
    <col min="9998" max="9998" width="15.7109375" style="5" customWidth="1"/>
    <col min="9999" max="10240" width="9.140625" style="5"/>
    <col min="10241" max="10241" width="10.7109375" style="5" customWidth="1"/>
    <col min="10242" max="10242" width="34.28515625" style="5" customWidth="1"/>
    <col min="10243" max="10243" width="13.85546875" style="5" customWidth="1"/>
    <col min="10244" max="10244" width="7.7109375" style="5" customWidth="1"/>
    <col min="10245" max="10245" width="6.42578125" style="5" customWidth="1"/>
    <col min="10246" max="10246" width="17.7109375" style="5" customWidth="1"/>
    <col min="10247" max="10247" width="10.7109375" style="5" customWidth="1"/>
    <col min="10248" max="10248" width="15.7109375" style="5" customWidth="1"/>
    <col min="10249" max="10249" width="10.7109375" style="5" customWidth="1"/>
    <col min="10250" max="10250" width="15.7109375" style="5" customWidth="1"/>
    <col min="10251" max="10251" width="10.7109375" style="5" customWidth="1"/>
    <col min="10252" max="10252" width="15.7109375" style="5" customWidth="1"/>
    <col min="10253" max="10253" width="10.7109375" style="5" customWidth="1"/>
    <col min="10254" max="10254" width="15.7109375" style="5" customWidth="1"/>
    <col min="10255" max="10496" width="9.140625" style="5"/>
    <col min="10497" max="10497" width="10.7109375" style="5" customWidth="1"/>
    <col min="10498" max="10498" width="34.28515625" style="5" customWidth="1"/>
    <col min="10499" max="10499" width="13.85546875" style="5" customWidth="1"/>
    <col min="10500" max="10500" width="7.7109375" style="5" customWidth="1"/>
    <col min="10501" max="10501" width="6.42578125" style="5" customWidth="1"/>
    <col min="10502" max="10502" width="17.7109375" style="5" customWidth="1"/>
    <col min="10503" max="10503" width="10.7109375" style="5" customWidth="1"/>
    <col min="10504" max="10504" width="15.7109375" style="5" customWidth="1"/>
    <col min="10505" max="10505" width="10.7109375" style="5" customWidth="1"/>
    <col min="10506" max="10506" width="15.7109375" style="5" customWidth="1"/>
    <col min="10507" max="10507" width="10.7109375" style="5" customWidth="1"/>
    <col min="10508" max="10508" width="15.7109375" style="5" customWidth="1"/>
    <col min="10509" max="10509" width="10.7109375" style="5" customWidth="1"/>
    <col min="10510" max="10510" width="15.7109375" style="5" customWidth="1"/>
    <col min="10511" max="10752" width="9.140625" style="5"/>
    <col min="10753" max="10753" width="10.7109375" style="5" customWidth="1"/>
    <col min="10754" max="10754" width="34.28515625" style="5" customWidth="1"/>
    <col min="10755" max="10755" width="13.85546875" style="5" customWidth="1"/>
    <col min="10756" max="10756" width="7.7109375" style="5" customWidth="1"/>
    <col min="10757" max="10757" width="6.42578125" style="5" customWidth="1"/>
    <col min="10758" max="10758" width="17.7109375" style="5" customWidth="1"/>
    <col min="10759" max="10759" width="10.7109375" style="5" customWidth="1"/>
    <col min="10760" max="10760" width="15.7109375" style="5" customWidth="1"/>
    <col min="10761" max="10761" width="10.7109375" style="5" customWidth="1"/>
    <col min="10762" max="10762" width="15.7109375" style="5" customWidth="1"/>
    <col min="10763" max="10763" width="10.7109375" style="5" customWidth="1"/>
    <col min="10764" max="10764" width="15.7109375" style="5" customWidth="1"/>
    <col min="10765" max="10765" width="10.7109375" style="5" customWidth="1"/>
    <col min="10766" max="10766" width="15.7109375" style="5" customWidth="1"/>
    <col min="10767" max="11008" width="9.140625" style="5"/>
    <col min="11009" max="11009" width="10.7109375" style="5" customWidth="1"/>
    <col min="11010" max="11010" width="34.28515625" style="5" customWidth="1"/>
    <col min="11011" max="11011" width="13.85546875" style="5" customWidth="1"/>
    <col min="11012" max="11012" width="7.7109375" style="5" customWidth="1"/>
    <col min="11013" max="11013" width="6.42578125" style="5" customWidth="1"/>
    <col min="11014" max="11014" width="17.7109375" style="5" customWidth="1"/>
    <col min="11015" max="11015" width="10.7109375" style="5" customWidth="1"/>
    <col min="11016" max="11016" width="15.7109375" style="5" customWidth="1"/>
    <col min="11017" max="11017" width="10.7109375" style="5" customWidth="1"/>
    <col min="11018" max="11018" width="15.7109375" style="5" customWidth="1"/>
    <col min="11019" max="11019" width="10.7109375" style="5" customWidth="1"/>
    <col min="11020" max="11020" width="15.7109375" style="5" customWidth="1"/>
    <col min="11021" max="11021" width="10.7109375" style="5" customWidth="1"/>
    <col min="11022" max="11022" width="15.7109375" style="5" customWidth="1"/>
    <col min="11023" max="11264" width="9.140625" style="5"/>
    <col min="11265" max="11265" width="10.7109375" style="5" customWidth="1"/>
    <col min="11266" max="11266" width="34.28515625" style="5" customWidth="1"/>
    <col min="11267" max="11267" width="13.85546875" style="5" customWidth="1"/>
    <col min="11268" max="11268" width="7.7109375" style="5" customWidth="1"/>
    <col min="11269" max="11269" width="6.42578125" style="5" customWidth="1"/>
    <col min="11270" max="11270" width="17.7109375" style="5" customWidth="1"/>
    <col min="11271" max="11271" width="10.7109375" style="5" customWidth="1"/>
    <col min="11272" max="11272" width="15.7109375" style="5" customWidth="1"/>
    <col min="11273" max="11273" width="10.7109375" style="5" customWidth="1"/>
    <col min="11274" max="11274" width="15.7109375" style="5" customWidth="1"/>
    <col min="11275" max="11275" width="10.7109375" style="5" customWidth="1"/>
    <col min="11276" max="11276" width="15.7109375" style="5" customWidth="1"/>
    <col min="11277" max="11277" width="10.7109375" style="5" customWidth="1"/>
    <col min="11278" max="11278" width="15.7109375" style="5" customWidth="1"/>
    <col min="11279" max="11520" width="9.140625" style="5"/>
    <col min="11521" max="11521" width="10.7109375" style="5" customWidth="1"/>
    <col min="11522" max="11522" width="34.28515625" style="5" customWidth="1"/>
    <col min="11523" max="11523" width="13.85546875" style="5" customWidth="1"/>
    <col min="11524" max="11524" width="7.7109375" style="5" customWidth="1"/>
    <col min="11525" max="11525" width="6.42578125" style="5" customWidth="1"/>
    <col min="11526" max="11526" width="17.7109375" style="5" customWidth="1"/>
    <col min="11527" max="11527" width="10.7109375" style="5" customWidth="1"/>
    <col min="11528" max="11528" width="15.7109375" style="5" customWidth="1"/>
    <col min="11529" max="11529" width="10.7109375" style="5" customWidth="1"/>
    <col min="11530" max="11530" width="15.7109375" style="5" customWidth="1"/>
    <col min="11531" max="11531" width="10.7109375" style="5" customWidth="1"/>
    <col min="11532" max="11532" width="15.7109375" style="5" customWidth="1"/>
    <col min="11533" max="11533" width="10.7109375" style="5" customWidth="1"/>
    <col min="11534" max="11534" width="15.7109375" style="5" customWidth="1"/>
    <col min="11535" max="11776" width="9.140625" style="5"/>
    <col min="11777" max="11777" width="10.7109375" style="5" customWidth="1"/>
    <col min="11778" max="11778" width="34.28515625" style="5" customWidth="1"/>
    <col min="11779" max="11779" width="13.85546875" style="5" customWidth="1"/>
    <col min="11780" max="11780" width="7.7109375" style="5" customWidth="1"/>
    <col min="11781" max="11781" width="6.42578125" style="5" customWidth="1"/>
    <col min="11782" max="11782" width="17.7109375" style="5" customWidth="1"/>
    <col min="11783" max="11783" width="10.7109375" style="5" customWidth="1"/>
    <col min="11784" max="11784" width="15.7109375" style="5" customWidth="1"/>
    <col min="11785" max="11785" width="10.7109375" style="5" customWidth="1"/>
    <col min="11786" max="11786" width="15.7109375" style="5" customWidth="1"/>
    <col min="11787" max="11787" width="10.7109375" style="5" customWidth="1"/>
    <col min="11788" max="11788" width="15.7109375" style="5" customWidth="1"/>
    <col min="11789" max="11789" width="10.7109375" style="5" customWidth="1"/>
    <col min="11790" max="11790" width="15.7109375" style="5" customWidth="1"/>
    <col min="11791" max="12032" width="9.140625" style="5"/>
    <col min="12033" max="12033" width="10.7109375" style="5" customWidth="1"/>
    <col min="12034" max="12034" width="34.28515625" style="5" customWidth="1"/>
    <col min="12035" max="12035" width="13.85546875" style="5" customWidth="1"/>
    <col min="12036" max="12036" width="7.7109375" style="5" customWidth="1"/>
    <col min="12037" max="12037" width="6.42578125" style="5" customWidth="1"/>
    <col min="12038" max="12038" width="17.7109375" style="5" customWidth="1"/>
    <col min="12039" max="12039" width="10.7109375" style="5" customWidth="1"/>
    <col min="12040" max="12040" width="15.7109375" style="5" customWidth="1"/>
    <col min="12041" max="12041" width="10.7109375" style="5" customWidth="1"/>
    <col min="12042" max="12042" width="15.7109375" style="5" customWidth="1"/>
    <col min="12043" max="12043" width="10.7109375" style="5" customWidth="1"/>
    <col min="12044" max="12044" width="15.7109375" style="5" customWidth="1"/>
    <col min="12045" max="12045" width="10.7109375" style="5" customWidth="1"/>
    <col min="12046" max="12046" width="15.7109375" style="5" customWidth="1"/>
    <col min="12047" max="12288" width="9.140625" style="5"/>
    <col min="12289" max="12289" width="10.7109375" style="5" customWidth="1"/>
    <col min="12290" max="12290" width="34.28515625" style="5" customWidth="1"/>
    <col min="12291" max="12291" width="13.85546875" style="5" customWidth="1"/>
    <col min="12292" max="12292" width="7.7109375" style="5" customWidth="1"/>
    <col min="12293" max="12293" width="6.42578125" style="5" customWidth="1"/>
    <col min="12294" max="12294" width="17.7109375" style="5" customWidth="1"/>
    <col min="12295" max="12295" width="10.7109375" style="5" customWidth="1"/>
    <col min="12296" max="12296" width="15.7109375" style="5" customWidth="1"/>
    <col min="12297" max="12297" width="10.7109375" style="5" customWidth="1"/>
    <col min="12298" max="12298" width="15.7109375" style="5" customWidth="1"/>
    <col min="12299" max="12299" width="10.7109375" style="5" customWidth="1"/>
    <col min="12300" max="12300" width="15.7109375" style="5" customWidth="1"/>
    <col min="12301" max="12301" width="10.7109375" style="5" customWidth="1"/>
    <col min="12302" max="12302" width="15.7109375" style="5" customWidth="1"/>
    <col min="12303" max="12544" width="9.140625" style="5"/>
    <col min="12545" max="12545" width="10.7109375" style="5" customWidth="1"/>
    <col min="12546" max="12546" width="34.28515625" style="5" customWidth="1"/>
    <col min="12547" max="12547" width="13.85546875" style="5" customWidth="1"/>
    <col min="12548" max="12548" width="7.7109375" style="5" customWidth="1"/>
    <col min="12549" max="12549" width="6.42578125" style="5" customWidth="1"/>
    <col min="12550" max="12550" width="17.7109375" style="5" customWidth="1"/>
    <col min="12551" max="12551" width="10.7109375" style="5" customWidth="1"/>
    <col min="12552" max="12552" width="15.7109375" style="5" customWidth="1"/>
    <col min="12553" max="12553" width="10.7109375" style="5" customWidth="1"/>
    <col min="12554" max="12554" width="15.7109375" style="5" customWidth="1"/>
    <col min="12555" max="12555" width="10.7109375" style="5" customWidth="1"/>
    <col min="12556" max="12556" width="15.7109375" style="5" customWidth="1"/>
    <col min="12557" max="12557" width="10.7109375" style="5" customWidth="1"/>
    <col min="12558" max="12558" width="15.7109375" style="5" customWidth="1"/>
    <col min="12559" max="12800" width="9.140625" style="5"/>
    <col min="12801" max="12801" width="10.7109375" style="5" customWidth="1"/>
    <col min="12802" max="12802" width="34.28515625" style="5" customWidth="1"/>
    <col min="12803" max="12803" width="13.85546875" style="5" customWidth="1"/>
    <col min="12804" max="12804" width="7.7109375" style="5" customWidth="1"/>
    <col min="12805" max="12805" width="6.42578125" style="5" customWidth="1"/>
    <col min="12806" max="12806" width="17.7109375" style="5" customWidth="1"/>
    <col min="12807" max="12807" width="10.7109375" style="5" customWidth="1"/>
    <col min="12808" max="12808" width="15.7109375" style="5" customWidth="1"/>
    <col min="12809" max="12809" width="10.7109375" style="5" customWidth="1"/>
    <col min="12810" max="12810" width="15.7109375" style="5" customWidth="1"/>
    <col min="12811" max="12811" width="10.7109375" style="5" customWidth="1"/>
    <col min="12812" max="12812" width="15.7109375" style="5" customWidth="1"/>
    <col min="12813" max="12813" width="10.7109375" style="5" customWidth="1"/>
    <col min="12814" max="12814" width="15.7109375" style="5" customWidth="1"/>
    <col min="12815" max="13056" width="9.140625" style="5"/>
    <col min="13057" max="13057" width="10.7109375" style="5" customWidth="1"/>
    <col min="13058" max="13058" width="34.28515625" style="5" customWidth="1"/>
    <col min="13059" max="13059" width="13.85546875" style="5" customWidth="1"/>
    <col min="13060" max="13060" width="7.7109375" style="5" customWidth="1"/>
    <col min="13061" max="13061" width="6.42578125" style="5" customWidth="1"/>
    <col min="13062" max="13062" width="17.7109375" style="5" customWidth="1"/>
    <col min="13063" max="13063" width="10.7109375" style="5" customWidth="1"/>
    <col min="13064" max="13064" width="15.7109375" style="5" customWidth="1"/>
    <col min="13065" max="13065" width="10.7109375" style="5" customWidth="1"/>
    <col min="13066" max="13066" width="15.7109375" style="5" customWidth="1"/>
    <col min="13067" max="13067" width="10.7109375" style="5" customWidth="1"/>
    <col min="13068" max="13068" width="15.7109375" style="5" customWidth="1"/>
    <col min="13069" max="13069" width="10.7109375" style="5" customWidth="1"/>
    <col min="13070" max="13070" width="15.7109375" style="5" customWidth="1"/>
    <col min="13071" max="13312" width="9.140625" style="5"/>
    <col min="13313" max="13313" width="10.7109375" style="5" customWidth="1"/>
    <col min="13314" max="13314" width="34.28515625" style="5" customWidth="1"/>
    <col min="13315" max="13315" width="13.85546875" style="5" customWidth="1"/>
    <col min="13316" max="13316" width="7.7109375" style="5" customWidth="1"/>
    <col min="13317" max="13317" width="6.42578125" style="5" customWidth="1"/>
    <col min="13318" max="13318" width="17.7109375" style="5" customWidth="1"/>
    <col min="13319" max="13319" width="10.7109375" style="5" customWidth="1"/>
    <col min="13320" max="13320" width="15.7109375" style="5" customWidth="1"/>
    <col min="13321" max="13321" width="10.7109375" style="5" customWidth="1"/>
    <col min="13322" max="13322" width="15.7109375" style="5" customWidth="1"/>
    <col min="13323" max="13323" width="10.7109375" style="5" customWidth="1"/>
    <col min="13324" max="13324" width="15.7109375" style="5" customWidth="1"/>
    <col min="13325" max="13325" width="10.7109375" style="5" customWidth="1"/>
    <col min="13326" max="13326" width="15.7109375" style="5" customWidth="1"/>
    <col min="13327" max="13568" width="9.140625" style="5"/>
    <col min="13569" max="13569" width="10.7109375" style="5" customWidth="1"/>
    <col min="13570" max="13570" width="34.28515625" style="5" customWidth="1"/>
    <col min="13571" max="13571" width="13.85546875" style="5" customWidth="1"/>
    <col min="13572" max="13572" width="7.7109375" style="5" customWidth="1"/>
    <col min="13573" max="13573" width="6.42578125" style="5" customWidth="1"/>
    <col min="13574" max="13574" width="17.7109375" style="5" customWidth="1"/>
    <col min="13575" max="13575" width="10.7109375" style="5" customWidth="1"/>
    <col min="13576" max="13576" width="15.7109375" style="5" customWidth="1"/>
    <col min="13577" max="13577" width="10.7109375" style="5" customWidth="1"/>
    <col min="13578" max="13578" width="15.7109375" style="5" customWidth="1"/>
    <col min="13579" max="13579" width="10.7109375" style="5" customWidth="1"/>
    <col min="13580" max="13580" width="15.7109375" style="5" customWidth="1"/>
    <col min="13581" max="13581" width="10.7109375" style="5" customWidth="1"/>
    <col min="13582" max="13582" width="15.7109375" style="5" customWidth="1"/>
    <col min="13583" max="13824" width="9.140625" style="5"/>
    <col min="13825" max="13825" width="10.7109375" style="5" customWidth="1"/>
    <col min="13826" max="13826" width="34.28515625" style="5" customWidth="1"/>
    <col min="13827" max="13827" width="13.85546875" style="5" customWidth="1"/>
    <col min="13828" max="13828" width="7.7109375" style="5" customWidth="1"/>
    <col min="13829" max="13829" width="6.42578125" style="5" customWidth="1"/>
    <col min="13830" max="13830" width="17.7109375" style="5" customWidth="1"/>
    <col min="13831" max="13831" width="10.7109375" style="5" customWidth="1"/>
    <col min="13832" max="13832" width="15.7109375" style="5" customWidth="1"/>
    <col min="13833" max="13833" width="10.7109375" style="5" customWidth="1"/>
    <col min="13834" max="13834" width="15.7109375" style="5" customWidth="1"/>
    <col min="13835" max="13835" width="10.7109375" style="5" customWidth="1"/>
    <col min="13836" max="13836" width="15.7109375" style="5" customWidth="1"/>
    <col min="13837" max="13837" width="10.7109375" style="5" customWidth="1"/>
    <col min="13838" max="13838" width="15.7109375" style="5" customWidth="1"/>
    <col min="13839" max="14080" width="9.140625" style="5"/>
    <col min="14081" max="14081" width="10.7109375" style="5" customWidth="1"/>
    <col min="14082" max="14082" width="34.28515625" style="5" customWidth="1"/>
    <col min="14083" max="14083" width="13.85546875" style="5" customWidth="1"/>
    <col min="14084" max="14084" width="7.7109375" style="5" customWidth="1"/>
    <col min="14085" max="14085" width="6.42578125" style="5" customWidth="1"/>
    <col min="14086" max="14086" width="17.7109375" style="5" customWidth="1"/>
    <col min="14087" max="14087" width="10.7109375" style="5" customWidth="1"/>
    <col min="14088" max="14088" width="15.7109375" style="5" customWidth="1"/>
    <col min="14089" max="14089" width="10.7109375" style="5" customWidth="1"/>
    <col min="14090" max="14090" width="15.7109375" style="5" customWidth="1"/>
    <col min="14091" max="14091" width="10.7109375" style="5" customWidth="1"/>
    <col min="14092" max="14092" width="15.7109375" style="5" customWidth="1"/>
    <col min="14093" max="14093" width="10.7109375" style="5" customWidth="1"/>
    <col min="14094" max="14094" width="15.7109375" style="5" customWidth="1"/>
    <col min="14095" max="14336" width="9.140625" style="5"/>
    <col min="14337" max="14337" width="10.7109375" style="5" customWidth="1"/>
    <col min="14338" max="14338" width="34.28515625" style="5" customWidth="1"/>
    <col min="14339" max="14339" width="13.85546875" style="5" customWidth="1"/>
    <col min="14340" max="14340" width="7.7109375" style="5" customWidth="1"/>
    <col min="14341" max="14341" width="6.42578125" style="5" customWidth="1"/>
    <col min="14342" max="14342" width="17.7109375" style="5" customWidth="1"/>
    <col min="14343" max="14343" width="10.7109375" style="5" customWidth="1"/>
    <col min="14344" max="14344" width="15.7109375" style="5" customWidth="1"/>
    <col min="14345" max="14345" width="10.7109375" style="5" customWidth="1"/>
    <col min="14346" max="14346" width="15.7109375" style="5" customWidth="1"/>
    <col min="14347" max="14347" width="10.7109375" style="5" customWidth="1"/>
    <col min="14348" max="14348" width="15.7109375" style="5" customWidth="1"/>
    <col min="14349" max="14349" width="10.7109375" style="5" customWidth="1"/>
    <col min="14350" max="14350" width="15.7109375" style="5" customWidth="1"/>
    <col min="14351" max="14592" width="9.140625" style="5"/>
    <col min="14593" max="14593" width="10.7109375" style="5" customWidth="1"/>
    <col min="14594" max="14594" width="34.28515625" style="5" customWidth="1"/>
    <col min="14595" max="14595" width="13.85546875" style="5" customWidth="1"/>
    <col min="14596" max="14596" width="7.7109375" style="5" customWidth="1"/>
    <col min="14597" max="14597" width="6.42578125" style="5" customWidth="1"/>
    <col min="14598" max="14598" width="17.7109375" style="5" customWidth="1"/>
    <col min="14599" max="14599" width="10.7109375" style="5" customWidth="1"/>
    <col min="14600" max="14600" width="15.7109375" style="5" customWidth="1"/>
    <col min="14601" max="14601" width="10.7109375" style="5" customWidth="1"/>
    <col min="14602" max="14602" width="15.7109375" style="5" customWidth="1"/>
    <col min="14603" max="14603" width="10.7109375" style="5" customWidth="1"/>
    <col min="14604" max="14604" width="15.7109375" style="5" customWidth="1"/>
    <col min="14605" max="14605" width="10.7109375" style="5" customWidth="1"/>
    <col min="14606" max="14606" width="15.7109375" style="5" customWidth="1"/>
    <col min="14607" max="14848" width="9.140625" style="5"/>
    <col min="14849" max="14849" width="10.7109375" style="5" customWidth="1"/>
    <col min="14850" max="14850" width="34.28515625" style="5" customWidth="1"/>
    <col min="14851" max="14851" width="13.85546875" style="5" customWidth="1"/>
    <col min="14852" max="14852" width="7.7109375" style="5" customWidth="1"/>
    <col min="14853" max="14853" width="6.42578125" style="5" customWidth="1"/>
    <col min="14854" max="14854" width="17.7109375" style="5" customWidth="1"/>
    <col min="14855" max="14855" width="10.7109375" style="5" customWidth="1"/>
    <col min="14856" max="14856" width="15.7109375" style="5" customWidth="1"/>
    <col min="14857" max="14857" width="10.7109375" style="5" customWidth="1"/>
    <col min="14858" max="14858" width="15.7109375" style="5" customWidth="1"/>
    <col min="14859" max="14859" width="10.7109375" style="5" customWidth="1"/>
    <col min="14860" max="14860" width="15.7109375" style="5" customWidth="1"/>
    <col min="14861" max="14861" width="10.7109375" style="5" customWidth="1"/>
    <col min="14862" max="14862" width="15.7109375" style="5" customWidth="1"/>
    <col min="14863" max="15104" width="9.140625" style="5"/>
    <col min="15105" max="15105" width="10.7109375" style="5" customWidth="1"/>
    <col min="15106" max="15106" width="34.28515625" style="5" customWidth="1"/>
    <col min="15107" max="15107" width="13.85546875" style="5" customWidth="1"/>
    <col min="15108" max="15108" width="7.7109375" style="5" customWidth="1"/>
    <col min="15109" max="15109" width="6.42578125" style="5" customWidth="1"/>
    <col min="15110" max="15110" width="17.7109375" style="5" customWidth="1"/>
    <col min="15111" max="15111" width="10.7109375" style="5" customWidth="1"/>
    <col min="15112" max="15112" width="15.7109375" style="5" customWidth="1"/>
    <col min="15113" max="15113" width="10.7109375" style="5" customWidth="1"/>
    <col min="15114" max="15114" width="15.7109375" style="5" customWidth="1"/>
    <col min="15115" max="15115" width="10.7109375" style="5" customWidth="1"/>
    <col min="15116" max="15116" width="15.7109375" style="5" customWidth="1"/>
    <col min="15117" max="15117" width="10.7109375" style="5" customWidth="1"/>
    <col min="15118" max="15118" width="15.7109375" style="5" customWidth="1"/>
    <col min="15119" max="15360" width="9.140625" style="5"/>
    <col min="15361" max="15361" width="10.7109375" style="5" customWidth="1"/>
    <col min="15362" max="15362" width="34.28515625" style="5" customWidth="1"/>
    <col min="15363" max="15363" width="13.85546875" style="5" customWidth="1"/>
    <col min="15364" max="15364" width="7.7109375" style="5" customWidth="1"/>
    <col min="15365" max="15365" width="6.42578125" style="5" customWidth="1"/>
    <col min="15366" max="15366" width="17.7109375" style="5" customWidth="1"/>
    <col min="15367" max="15367" width="10.7109375" style="5" customWidth="1"/>
    <col min="15368" max="15368" width="15.7109375" style="5" customWidth="1"/>
    <col min="15369" max="15369" width="10.7109375" style="5" customWidth="1"/>
    <col min="15370" max="15370" width="15.7109375" style="5" customWidth="1"/>
    <col min="15371" max="15371" width="10.7109375" style="5" customWidth="1"/>
    <col min="15372" max="15372" width="15.7109375" style="5" customWidth="1"/>
    <col min="15373" max="15373" width="10.7109375" style="5" customWidth="1"/>
    <col min="15374" max="15374" width="15.7109375" style="5" customWidth="1"/>
    <col min="15375" max="15616" width="9.140625" style="5"/>
    <col min="15617" max="15617" width="10.7109375" style="5" customWidth="1"/>
    <col min="15618" max="15618" width="34.28515625" style="5" customWidth="1"/>
    <col min="15619" max="15619" width="13.85546875" style="5" customWidth="1"/>
    <col min="15620" max="15620" width="7.7109375" style="5" customWidth="1"/>
    <col min="15621" max="15621" width="6.42578125" style="5" customWidth="1"/>
    <col min="15622" max="15622" width="17.7109375" style="5" customWidth="1"/>
    <col min="15623" max="15623" width="10.7109375" style="5" customWidth="1"/>
    <col min="15624" max="15624" width="15.7109375" style="5" customWidth="1"/>
    <col min="15625" max="15625" width="10.7109375" style="5" customWidth="1"/>
    <col min="15626" max="15626" width="15.7109375" style="5" customWidth="1"/>
    <col min="15627" max="15627" width="10.7109375" style="5" customWidth="1"/>
    <col min="15628" max="15628" width="15.7109375" style="5" customWidth="1"/>
    <col min="15629" max="15629" width="10.7109375" style="5" customWidth="1"/>
    <col min="15630" max="15630" width="15.7109375" style="5" customWidth="1"/>
    <col min="15631" max="15872" width="9.140625" style="5"/>
    <col min="15873" max="15873" width="10.7109375" style="5" customWidth="1"/>
    <col min="15874" max="15874" width="34.28515625" style="5" customWidth="1"/>
    <col min="15875" max="15875" width="13.85546875" style="5" customWidth="1"/>
    <col min="15876" max="15876" width="7.7109375" style="5" customWidth="1"/>
    <col min="15877" max="15877" width="6.42578125" style="5" customWidth="1"/>
    <col min="15878" max="15878" width="17.7109375" style="5" customWidth="1"/>
    <col min="15879" max="15879" width="10.7109375" style="5" customWidth="1"/>
    <col min="15880" max="15880" width="15.7109375" style="5" customWidth="1"/>
    <col min="15881" max="15881" width="10.7109375" style="5" customWidth="1"/>
    <col min="15882" max="15882" width="15.7109375" style="5" customWidth="1"/>
    <col min="15883" max="15883" width="10.7109375" style="5" customWidth="1"/>
    <col min="15884" max="15884" width="15.7109375" style="5" customWidth="1"/>
    <col min="15885" max="15885" width="10.7109375" style="5" customWidth="1"/>
    <col min="15886" max="15886" width="15.7109375" style="5" customWidth="1"/>
    <col min="15887" max="16128" width="9.140625" style="5"/>
    <col min="16129" max="16129" width="10.7109375" style="5" customWidth="1"/>
    <col min="16130" max="16130" width="34.28515625" style="5" customWidth="1"/>
    <col min="16131" max="16131" width="13.85546875" style="5" customWidth="1"/>
    <col min="16132" max="16132" width="7.7109375" style="5" customWidth="1"/>
    <col min="16133" max="16133" width="6.42578125" style="5" customWidth="1"/>
    <col min="16134" max="16134" width="17.7109375" style="5" customWidth="1"/>
    <col min="16135" max="16135" width="10.7109375" style="5" customWidth="1"/>
    <col min="16136" max="16136" width="15.7109375" style="5" customWidth="1"/>
    <col min="16137" max="16137" width="10.7109375" style="5" customWidth="1"/>
    <col min="16138" max="16138" width="15.7109375" style="5" customWidth="1"/>
    <col min="16139" max="16139" width="10.7109375" style="5" customWidth="1"/>
    <col min="16140" max="16140" width="15.7109375" style="5" customWidth="1"/>
    <col min="16141" max="16141" width="10.7109375" style="5" customWidth="1"/>
    <col min="16142" max="16142" width="15.7109375" style="5" customWidth="1"/>
    <col min="16143" max="16384" width="9.140625" style="5"/>
  </cols>
  <sheetData>
    <row r="1" spans="1:15" x14ac:dyDescent="0.2">
      <c r="A1" s="1" t="s">
        <v>0</v>
      </c>
      <c r="K1" s="2" t="s">
        <v>1</v>
      </c>
      <c r="L1" s="3"/>
      <c r="M1" s="3"/>
      <c r="N1" s="4"/>
    </row>
    <row r="2" spans="1:15" x14ac:dyDescent="0.2">
      <c r="K2" s="6" t="s">
        <v>2</v>
      </c>
      <c r="L2" s="7"/>
      <c r="M2" s="7"/>
      <c r="N2" s="8"/>
    </row>
    <row r="3" spans="1:15" ht="13.5" thickBot="1" x14ac:dyDescent="0.25">
      <c r="K3" s="9" t="s">
        <v>3</v>
      </c>
      <c r="L3" s="10"/>
      <c r="M3" s="10"/>
      <c r="N3" s="11"/>
    </row>
    <row r="4" spans="1:15" x14ac:dyDescent="0.2">
      <c r="A4" s="1525" t="s">
        <v>4</v>
      </c>
      <c r="B4" s="1525"/>
      <c r="C4" s="1525"/>
      <c r="D4" s="1525"/>
      <c r="E4" s="1525"/>
      <c r="F4" s="1525"/>
      <c r="G4" s="1525"/>
      <c r="H4" s="1525"/>
      <c r="I4" s="1525"/>
      <c r="J4" s="1525"/>
      <c r="K4" s="1525"/>
      <c r="L4" s="1525"/>
      <c r="M4" s="1525"/>
      <c r="N4" s="1525"/>
      <c r="O4" s="12"/>
    </row>
    <row r="5" spans="1:15" x14ac:dyDescent="0.2">
      <c r="A5" s="1526" t="s">
        <v>5</v>
      </c>
      <c r="B5" s="1526"/>
      <c r="C5" s="1526"/>
      <c r="D5" s="1526"/>
      <c r="E5" s="1526"/>
      <c r="F5" s="1526"/>
      <c r="G5" s="1526"/>
      <c r="H5" s="1526"/>
      <c r="I5" s="1526"/>
      <c r="J5" s="1526"/>
      <c r="K5" s="1526"/>
      <c r="L5" s="1526"/>
      <c r="M5" s="1526"/>
      <c r="N5" s="1526"/>
      <c r="O5" s="13"/>
    </row>
    <row r="6" spans="1:15" x14ac:dyDescent="0.2">
      <c r="C6" s="14"/>
      <c r="D6" s="15"/>
      <c r="E6" s="16"/>
      <c r="F6" s="7"/>
    </row>
    <row r="7" spans="1:15" x14ac:dyDescent="0.2">
      <c r="A7" s="17" t="s">
        <v>6</v>
      </c>
      <c r="B7" s="17"/>
      <c r="C7" s="14"/>
      <c r="D7" s="15"/>
      <c r="E7" s="16"/>
    </row>
    <row r="8" spans="1:15" x14ac:dyDescent="0.2">
      <c r="A8" s="18" t="s">
        <v>7</v>
      </c>
      <c r="B8" s="19"/>
      <c r="C8" s="20"/>
      <c r="D8" s="21"/>
      <c r="E8" s="22"/>
      <c r="F8" s="23" t="s">
        <v>8</v>
      </c>
      <c r="G8" s="24"/>
      <c r="H8" s="24"/>
      <c r="I8" s="24"/>
      <c r="J8" s="25"/>
      <c r="K8" s="26" t="s">
        <v>9</v>
      </c>
      <c r="L8" s="26"/>
      <c r="M8" s="26"/>
      <c r="N8" s="27"/>
    </row>
    <row r="9" spans="1:15" x14ac:dyDescent="0.2">
      <c r="A9" s="28" t="s">
        <v>10</v>
      </c>
      <c r="B9" s="17"/>
      <c r="C9" s="29"/>
      <c r="D9" s="30"/>
      <c r="E9" s="31"/>
      <c r="F9" s="32" t="s">
        <v>11</v>
      </c>
      <c r="G9" s="32" t="s">
        <v>12</v>
      </c>
      <c r="H9" s="33"/>
      <c r="I9" s="23" t="s">
        <v>13</v>
      </c>
      <c r="J9" s="25"/>
      <c r="K9" s="34" t="s">
        <v>14</v>
      </c>
      <c r="L9" s="34"/>
      <c r="M9" s="34"/>
      <c r="N9" s="33"/>
    </row>
    <row r="10" spans="1:15" x14ac:dyDescent="0.2">
      <c r="A10" s="35"/>
      <c r="B10" s="18"/>
      <c r="C10" s="36"/>
      <c r="D10" s="37"/>
      <c r="E10" s="38"/>
      <c r="F10" s="18"/>
      <c r="G10" s="1527" t="s">
        <v>15</v>
      </c>
      <c r="H10" s="1528"/>
      <c r="I10" s="1528"/>
      <c r="J10" s="1528"/>
      <c r="K10" s="1528"/>
      <c r="L10" s="1528"/>
      <c r="M10" s="1528"/>
      <c r="N10" s="1529"/>
    </row>
    <row r="11" spans="1:15" x14ac:dyDescent="0.2">
      <c r="A11" s="39" t="s">
        <v>16</v>
      </c>
      <c r="B11" s="1424" t="s">
        <v>17</v>
      </c>
      <c r="C11" s="41" t="s">
        <v>18</v>
      </c>
      <c r="D11" s="1530" t="s">
        <v>19</v>
      </c>
      <c r="E11" s="1531"/>
      <c r="F11" s="1424" t="s">
        <v>20</v>
      </c>
      <c r="G11" s="1527" t="s">
        <v>21</v>
      </c>
      <c r="H11" s="1529"/>
      <c r="I11" s="1527" t="s">
        <v>22</v>
      </c>
      <c r="J11" s="1529"/>
      <c r="K11" s="1527" t="s">
        <v>23</v>
      </c>
      <c r="L11" s="1529"/>
      <c r="M11" s="1527" t="s">
        <v>24</v>
      </c>
      <c r="N11" s="1529"/>
    </row>
    <row r="12" spans="1:15" x14ac:dyDescent="0.2">
      <c r="A12" s="42"/>
      <c r="B12" s="32"/>
      <c r="C12" s="43"/>
      <c r="D12" s="44"/>
      <c r="E12" s="45"/>
      <c r="F12" s="32"/>
      <c r="G12" s="46" t="s">
        <v>25</v>
      </c>
      <c r="H12" s="46" t="s">
        <v>26</v>
      </c>
      <c r="I12" s="46" t="s">
        <v>25</v>
      </c>
      <c r="J12" s="46" t="s">
        <v>27</v>
      </c>
      <c r="K12" s="46" t="s">
        <v>25</v>
      </c>
      <c r="L12" s="47" t="s">
        <v>27</v>
      </c>
      <c r="M12" s="46" t="s">
        <v>25</v>
      </c>
      <c r="N12" s="46" t="s">
        <v>26</v>
      </c>
    </row>
    <row r="13" spans="1:15" s="54" customFormat="1" x14ac:dyDescent="0.2">
      <c r="A13" s="48">
        <v>1</v>
      </c>
      <c r="B13" s="49" t="s">
        <v>381</v>
      </c>
      <c r="C13" s="50">
        <v>220</v>
      </c>
      <c r="D13" s="51">
        <f t="shared" ref="D13:D47" si="0">G13+I13+K13+M13</f>
        <v>40</v>
      </c>
      <c r="E13" s="48" t="s">
        <v>30</v>
      </c>
      <c r="F13" s="52">
        <f t="shared" ref="F13:F37" si="1">H13+J13+L13+N13</f>
        <v>8800</v>
      </c>
      <c r="G13" s="48">
        <v>10</v>
      </c>
      <c r="H13" s="53">
        <f t="shared" ref="H13:H37" si="2">G13*C13</f>
        <v>2200</v>
      </c>
      <c r="I13" s="48">
        <v>10</v>
      </c>
      <c r="J13" s="53">
        <f t="shared" ref="J13:J47" si="3">I13*C13</f>
        <v>2200</v>
      </c>
      <c r="K13" s="48">
        <v>10</v>
      </c>
      <c r="L13" s="53">
        <f t="shared" ref="L13:L37" si="4">K13*C13</f>
        <v>2200</v>
      </c>
      <c r="M13" s="48">
        <v>10</v>
      </c>
      <c r="N13" s="53">
        <f t="shared" ref="N13:N47" si="5">M13*C13</f>
        <v>2200</v>
      </c>
    </row>
    <row r="14" spans="1:15" s="54" customFormat="1" x14ac:dyDescent="0.2">
      <c r="A14" s="48">
        <v>2</v>
      </c>
      <c r="B14" s="49" t="s">
        <v>382</v>
      </c>
      <c r="C14" s="50">
        <v>215</v>
      </c>
      <c r="D14" s="51">
        <f t="shared" si="0"/>
        <v>40</v>
      </c>
      <c r="E14" s="48" t="s">
        <v>30</v>
      </c>
      <c r="F14" s="52">
        <f t="shared" si="1"/>
        <v>8600</v>
      </c>
      <c r="G14" s="48">
        <v>10</v>
      </c>
      <c r="H14" s="53">
        <f t="shared" si="2"/>
        <v>2150</v>
      </c>
      <c r="I14" s="48">
        <v>10</v>
      </c>
      <c r="J14" s="53">
        <f t="shared" si="3"/>
        <v>2150</v>
      </c>
      <c r="K14" s="48">
        <v>10</v>
      </c>
      <c r="L14" s="53">
        <f t="shared" si="4"/>
        <v>2150</v>
      </c>
      <c r="M14" s="48">
        <v>10</v>
      </c>
      <c r="N14" s="53">
        <f t="shared" si="5"/>
        <v>2150</v>
      </c>
    </row>
    <row r="15" spans="1:15" s="54" customFormat="1" x14ac:dyDescent="0.2">
      <c r="A15" s="48">
        <v>3</v>
      </c>
      <c r="B15" s="49" t="s">
        <v>160</v>
      </c>
      <c r="C15" s="50">
        <v>15</v>
      </c>
      <c r="D15" s="51">
        <f t="shared" si="0"/>
        <v>50</v>
      </c>
      <c r="E15" s="48" t="s">
        <v>30</v>
      </c>
      <c r="F15" s="52">
        <f t="shared" si="1"/>
        <v>750</v>
      </c>
      <c r="G15" s="48">
        <v>25</v>
      </c>
      <c r="H15" s="53">
        <f t="shared" si="2"/>
        <v>375</v>
      </c>
      <c r="I15" s="48"/>
      <c r="J15" s="53">
        <f t="shared" si="3"/>
        <v>0</v>
      </c>
      <c r="K15" s="48">
        <v>25</v>
      </c>
      <c r="L15" s="53">
        <f t="shared" si="4"/>
        <v>375</v>
      </c>
      <c r="M15" s="48"/>
      <c r="N15" s="53">
        <f t="shared" si="5"/>
        <v>0</v>
      </c>
    </row>
    <row r="16" spans="1:15" s="54" customFormat="1" x14ac:dyDescent="0.2">
      <c r="A16" s="48">
        <v>4</v>
      </c>
      <c r="B16" s="49" t="s">
        <v>383</v>
      </c>
      <c r="C16" s="55">
        <v>20</v>
      </c>
      <c r="D16" s="51">
        <f t="shared" si="0"/>
        <v>20</v>
      </c>
      <c r="E16" s="48" t="s">
        <v>34</v>
      </c>
      <c r="F16" s="52">
        <f t="shared" si="1"/>
        <v>400</v>
      </c>
      <c r="G16" s="48">
        <v>10</v>
      </c>
      <c r="H16" s="53">
        <f t="shared" si="2"/>
        <v>200</v>
      </c>
      <c r="I16" s="48"/>
      <c r="J16" s="53">
        <f t="shared" si="3"/>
        <v>0</v>
      </c>
      <c r="K16" s="48">
        <v>10</v>
      </c>
      <c r="L16" s="53">
        <f t="shared" si="4"/>
        <v>200</v>
      </c>
      <c r="M16" s="48"/>
      <c r="N16" s="53">
        <f t="shared" si="5"/>
        <v>0</v>
      </c>
    </row>
    <row r="17" spans="1:14" s="54" customFormat="1" x14ac:dyDescent="0.2">
      <c r="A17" s="48">
        <v>5</v>
      </c>
      <c r="B17" s="49" t="s">
        <v>384</v>
      </c>
      <c r="C17" s="55">
        <v>370</v>
      </c>
      <c r="D17" s="51">
        <f t="shared" si="0"/>
        <v>10</v>
      </c>
      <c r="E17" s="48" t="s">
        <v>34</v>
      </c>
      <c r="F17" s="52">
        <f t="shared" si="1"/>
        <v>3700</v>
      </c>
      <c r="G17" s="48">
        <v>5</v>
      </c>
      <c r="H17" s="53">
        <f t="shared" si="2"/>
        <v>1850</v>
      </c>
      <c r="I17" s="48"/>
      <c r="J17" s="53">
        <f t="shared" si="3"/>
        <v>0</v>
      </c>
      <c r="K17" s="48">
        <v>5</v>
      </c>
      <c r="L17" s="53">
        <f t="shared" si="4"/>
        <v>1850</v>
      </c>
      <c r="M17" s="48"/>
      <c r="N17" s="53">
        <f t="shared" si="5"/>
        <v>0</v>
      </c>
    </row>
    <row r="18" spans="1:14" s="54" customFormat="1" x14ac:dyDescent="0.2">
      <c r="A18" s="48">
        <v>6</v>
      </c>
      <c r="B18" s="49" t="s">
        <v>40</v>
      </c>
      <c r="C18" s="50">
        <v>75</v>
      </c>
      <c r="D18" s="51">
        <f t="shared" si="0"/>
        <v>20</v>
      </c>
      <c r="E18" s="48" t="s">
        <v>34</v>
      </c>
      <c r="F18" s="52">
        <f t="shared" si="1"/>
        <v>1500</v>
      </c>
      <c r="G18" s="48">
        <v>10</v>
      </c>
      <c r="H18" s="53">
        <f t="shared" si="2"/>
        <v>750</v>
      </c>
      <c r="I18" s="48"/>
      <c r="J18" s="53">
        <f t="shared" si="3"/>
        <v>0</v>
      </c>
      <c r="K18" s="48">
        <v>10</v>
      </c>
      <c r="L18" s="53">
        <f t="shared" si="4"/>
        <v>750</v>
      </c>
      <c r="M18" s="48"/>
      <c r="N18" s="53">
        <f t="shared" si="5"/>
        <v>0</v>
      </c>
    </row>
    <row r="19" spans="1:14" s="54" customFormat="1" x14ac:dyDescent="0.2">
      <c r="A19" s="48">
        <v>7</v>
      </c>
      <c r="B19" s="49" t="s">
        <v>385</v>
      </c>
      <c r="C19" s="50">
        <v>5</v>
      </c>
      <c r="D19" s="51">
        <f t="shared" si="0"/>
        <v>70</v>
      </c>
      <c r="E19" s="48" t="s">
        <v>34</v>
      </c>
      <c r="F19" s="52">
        <f t="shared" si="1"/>
        <v>350</v>
      </c>
      <c r="G19" s="48">
        <v>35</v>
      </c>
      <c r="H19" s="53">
        <f t="shared" si="2"/>
        <v>175</v>
      </c>
      <c r="I19" s="48"/>
      <c r="J19" s="53">
        <f t="shared" si="3"/>
        <v>0</v>
      </c>
      <c r="K19" s="48">
        <v>35</v>
      </c>
      <c r="L19" s="53">
        <f t="shared" si="4"/>
        <v>175</v>
      </c>
      <c r="M19" s="48"/>
      <c r="N19" s="53">
        <f t="shared" si="5"/>
        <v>0</v>
      </c>
    </row>
    <row r="20" spans="1:14" s="54" customFormat="1" x14ac:dyDescent="0.2">
      <c r="A20" s="48">
        <v>8</v>
      </c>
      <c r="B20" s="49" t="s">
        <v>386</v>
      </c>
      <c r="C20" s="50">
        <v>6</v>
      </c>
      <c r="D20" s="51">
        <f t="shared" si="0"/>
        <v>70</v>
      </c>
      <c r="E20" s="48" t="s">
        <v>39</v>
      </c>
      <c r="F20" s="52">
        <f t="shared" si="1"/>
        <v>420</v>
      </c>
      <c r="G20" s="48">
        <v>35</v>
      </c>
      <c r="H20" s="53">
        <f t="shared" si="2"/>
        <v>210</v>
      </c>
      <c r="I20" s="48"/>
      <c r="J20" s="53">
        <f t="shared" si="3"/>
        <v>0</v>
      </c>
      <c r="K20" s="48">
        <v>35</v>
      </c>
      <c r="L20" s="53">
        <f t="shared" si="4"/>
        <v>210</v>
      </c>
      <c r="M20" s="48"/>
      <c r="N20" s="53">
        <f t="shared" si="5"/>
        <v>0</v>
      </c>
    </row>
    <row r="21" spans="1:14" s="54" customFormat="1" x14ac:dyDescent="0.2">
      <c r="A21" s="48">
        <v>9</v>
      </c>
      <c r="B21" s="49" t="s">
        <v>387</v>
      </c>
      <c r="C21" s="50">
        <v>700</v>
      </c>
      <c r="D21" s="51">
        <f t="shared" si="0"/>
        <v>1</v>
      </c>
      <c r="E21" s="48" t="s">
        <v>39</v>
      </c>
      <c r="F21" s="52">
        <f t="shared" si="1"/>
        <v>700</v>
      </c>
      <c r="G21" s="48">
        <v>1</v>
      </c>
      <c r="H21" s="53">
        <f t="shared" si="2"/>
        <v>700</v>
      </c>
      <c r="I21" s="48"/>
      <c r="J21" s="53">
        <f t="shared" si="3"/>
        <v>0</v>
      </c>
      <c r="K21" s="48"/>
      <c r="L21" s="53">
        <f t="shared" si="4"/>
        <v>0</v>
      </c>
      <c r="M21" s="48"/>
      <c r="N21" s="53">
        <f t="shared" si="5"/>
        <v>0</v>
      </c>
    </row>
    <row r="22" spans="1:14" s="54" customFormat="1" x14ac:dyDescent="0.2">
      <c r="A22" s="48">
        <v>10</v>
      </c>
      <c r="B22" s="49" t="s">
        <v>388</v>
      </c>
      <c r="C22" s="50">
        <v>750</v>
      </c>
      <c r="D22" s="51">
        <f t="shared" si="0"/>
        <v>1</v>
      </c>
      <c r="E22" s="48" t="s">
        <v>42</v>
      </c>
      <c r="F22" s="52">
        <f t="shared" si="1"/>
        <v>750</v>
      </c>
      <c r="G22" s="48">
        <v>1</v>
      </c>
      <c r="H22" s="53">
        <f t="shared" si="2"/>
        <v>750</v>
      </c>
      <c r="I22" s="48"/>
      <c r="J22" s="53">
        <f t="shared" si="3"/>
        <v>0</v>
      </c>
      <c r="K22" s="48"/>
      <c r="L22" s="53">
        <f t="shared" si="4"/>
        <v>0</v>
      </c>
      <c r="M22" s="48"/>
      <c r="N22" s="53">
        <f t="shared" si="5"/>
        <v>0</v>
      </c>
    </row>
    <row r="23" spans="1:14" s="54" customFormat="1" x14ac:dyDescent="0.2">
      <c r="A23" s="48">
        <v>11</v>
      </c>
      <c r="B23" s="49" t="s">
        <v>389</v>
      </c>
      <c r="C23" s="50">
        <v>30</v>
      </c>
      <c r="D23" s="51">
        <f t="shared" si="0"/>
        <v>100</v>
      </c>
      <c r="E23" s="48" t="s">
        <v>42</v>
      </c>
      <c r="F23" s="52">
        <f t="shared" si="1"/>
        <v>3000</v>
      </c>
      <c r="G23" s="48">
        <v>50</v>
      </c>
      <c r="H23" s="53">
        <f t="shared" si="2"/>
        <v>1500</v>
      </c>
      <c r="I23" s="48"/>
      <c r="J23" s="53">
        <f t="shared" si="3"/>
        <v>0</v>
      </c>
      <c r="K23" s="48">
        <v>50</v>
      </c>
      <c r="L23" s="53">
        <f t="shared" si="4"/>
        <v>1500</v>
      </c>
      <c r="M23" s="48"/>
      <c r="N23" s="53">
        <f t="shared" si="5"/>
        <v>0</v>
      </c>
    </row>
    <row r="24" spans="1:14" s="54" customFormat="1" x14ac:dyDescent="0.2">
      <c r="A24" s="48">
        <v>12</v>
      </c>
      <c r="B24" s="49" t="s">
        <v>390</v>
      </c>
      <c r="C24" s="50">
        <v>25</v>
      </c>
      <c r="D24" s="51">
        <f t="shared" si="0"/>
        <v>2</v>
      </c>
      <c r="E24" s="48" t="s">
        <v>45</v>
      </c>
      <c r="F24" s="52">
        <f t="shared" si="1"/>
        <v>50</v>
      </c>
      <c r="G24" s="48">
        <v>1</v>
      </c>
      <c r="H24" s="53">
        <f t="shared" si="2"/>
        <v>25</v>
      </c>
      <c r="I24" s="48"/>
      <c r="J24" s="53">
        <f t="shared" si="3"/>
        <v>0</v>
      </c>
      <c r="K24" s="48">
        <v>1</v>
      </c>
      <c r="L24" s="53">
        <f t="shared" si="4"/>
        <v>25</v>
      </c>
      <c r="M24" s="48"/>
      <c r="N24" s="53">
        <f t="shared" si="5"/>
        <v>0</v>
      </c>
    </row>
    <row r="25" spans="1:14" s="54" customFormat="1" x14ac:dyDescent="0.2">
      <c r="A25" s="48">
        <v>13</v>
      </c>
      <c r="B25" s="49" t="s">
        <v>391</v>
      </c>
      <c r="C25" s="50">
        <v>300</v>
      </c>
      <c r="D25" s="51">
        <f t="shared" si="0"/>
        <v>1</v>
      </c>
      <c r="E25" s="48" t="s">
        <v>42</v>
      </c>
      <c r="F25" s="52">
        <f t="shared" si="1"/>
        <v>300</v>
      </c>
      <c r="G25" s="48">
        <v>1</v>
      </c>
      <c r="H25" s="53">
        <f t="shared" si="2"/>
        <v>300</v>
      </c>
      <c r="I25" s="48"/>
      <c r="J25" s="53">
        <f t="shared" si="3"/>
        <v>0</v>
      </c>
      <c r="K25" s="48"/>
      <c r="L25" s="53">
        <f t="shared" si="4"/>
        <v>0</v>
      </c>
      <c r="M25" s="48"/>
      <c r="N25" s="53">
        <f t="shared" si="5"/>
        <v>0</v>
      </c>
    </row>
    <row r="26" spans="1:14" s="54" customFormat="1" x14ac:dyDescent="0.2">
      <c r="A26" s="48">
        <v>14</v>
      </c>
      <c r="B26" s="49" t="s">
        <v>392</v>
      </c>
      <c r="C26" s="50">
        <v>20</v>
      </c>
      <c r="D26" s="51">
        <f t="shared" si="0"/>
        <v>6</v>
      </c>
      <c r="E26" s="48" t="s">
        <v>39</v>
      </c>
      <c r="F26" s="52">
        <f t="shared" si="1"/>
        <v>120</v>
      </c>
      <c r="G26" s="48">
        <v>3</v>
      </c>
      <c r="H26" s="53">
        <f t="shared" si="2"/>
        <v>60</v>
      </c>
      <c r="I26" s="48"/>
      <c r="J26" s="53">
        <f t="shared" si="3"/>
        <v>0</v>
      </c>
      <c r="K26" s="48">
        <v>3</v>
      </c>
      <c r="L26" s="53">
        <f t="shared" si="4"/>
        <v>60</v>
      </c>
      <c r="M26" s="48"/>
      <c r="N26" s="53">
        <f t="shared" si="5"/>
        <v>0</v>
      </c>
    </row>
    <row r="27" spans="1:14" s="54" customFormat="1" x14ac:dyDescent="0.2">
      <c r="A27" s="48">
        <v>15</v>
      </c>
      <c r="B27" s="49" t="s">
        <v>393</v>
      </c>
      <c r="C27" s="50">
        <v>30</v>
      </c>
      <c r="D27" s="51">
        <f t="shared" si="0"/>
        <v>2</v>
      </c>
      <c r="E27" s="48" t="s">
        <v>39</v>
      </c>
      <c r="F27" s="52">
        <f t="shared" si="1"/>
        <v>60</v>
      </c>
      <c r="G27" s="48">
        <v>2</v>
      </c>
      <c r="H27" s="53">
        <f t="shared" si="2"/>
        <v>60</v>
      </c>
      <c r="I27" s="48"/>
      <c r="J27" s="53">
        <f t="shared" si="3"/>
        <v>0</v>
      </c>
      <c r="K27" s="48"/>
      <c r="L27" s="53">
        <f t="shared" si="4"/>
        <v>0</v>
      </c>
      <c r="M27" s="48"/>
      <c r="N27" s="53">
        <f t="shared" si="5"/>
        <v>0</v>
      </c>
    </row>
    <row r="28" spans="1:14" s="54" customFormat="1" x14ac:dyDescent="0.2">
      <c r="A28" s="48">
        <v>16</v>
      </c>
      <c r="B28" s="49" t="s">
        <v>394</v>
      </c>
      <c r="C28" s="50">
        <v>350</v>
      </c>
      <c r="D28" s="51">
        <f t="shared" si="0"/>
        <v>2</v>
      </c>
      <c r="E28" s="48" t="s">
        <v>39</v>
      </c>
      <c r="F28" s="52">
        <f t="shared" si="1"/>
        <v>700</v>
      </c>
      <c r="G28" s="48">
        <v>1</v>
      </c>
      <c r="H28" s="53">
        <f t="shared" si="2"/>
        <v>350</v>
      </c>
      <c r="I28" s="48"/>
      <c r="J28" s="53">
        <f t="shared" si="3"/>
        <v>0</v>
      </c>
      <c r="K28" s="48">
        <v>1</v>
      </c>
      <c r="L28" s="53">
        <f t="shared" si="4"/>
        <v>350</v>
      </c>
      <c r="M28" s="48"/>
      <c r="N28" s="53">
        <f t="shared" si="5"/>
        <v>0</v>
      </c>
    </row>
    <row r="29" spans="1:14" s="54" customFormat="1" x14ac:dyDescent="0.2">
      <c r="A29" s="48">
        <v>17</v>
      </c>
      <c r="B29" s="49" t="s">
        <v>298</v>
      </c>
      <c r="C29" s="50">
        <v>100</v>
      </c>
      <c r="D29" s="51">
        <f t="shared" si="0"/>
        <v>2</v>
      </c>
      <c r="E29" s="48" t="s">
        <v>39</v>
      </c>
      <c r="F29" s="52">
        <f t="shared" si="1"/>
        <v>200</v>
      </c>
      <c r="G29" s="48">
        <v>1</v>
      </c>
      <c r="H29" s="53">
        <f t="shared" si="2"/>
        <v>100</v>
      </c>
      <c r="I29" s="48"/>
      <c r="J29" s="53">
        <f t="shared" si="3"/>
        <v>0</v>
      </c>
      <c r="K29" s="48">
        <v>1</v>
      </c>
      <c r="L29" s="53">
        <f t="shared" si="4"/>
        <v>100</v>
      </c>
      <c r="M29" s="48"/>
      <c r="N29" s="53">
        <f t="shared" si="5"/>
        <v>0</v>
      </c>
    </row>
    <row r="30" spans="1:14" s="54" customFormat="1" x14ac:dyDescent="0.2">
      <c r="A30" s="48">
        <v>18</v>
      </c>
      <c r="B30" s="49" t="s">
        <v>395</v>
      </c>
      <c r="C30" s="50">
        <v>90</v>
      </c>
      <c r="D30" s="51">
        <f t="shared" si="0"/>
        <v>20</v>
      </c>
      <c r="E30" s="48" t="s">
        <v>52</v>
      </c>
      <c r="F30" s="52">
        <f t="shared" si="1"/>
        <v>1800</v>
      </c>
      <c r="G30" s="48">
        <v>10</v>
      </c>
      <c r="H30" s="53">
        <f t="shared" si="2"/>
        <v>900</v>
      </c>
      <c r="I30" s="48"/>
      <c r="J30" s="53">
        <f t="shared" si="3"/>
        <v>0</v>
      </c>
      <c r="K30" s="48">
        <v>10</v>
      </c>
      <c r="L30" s="53">
        <f t="shared" si="4"/>
        <v>900</v>
      </c>
      <c r="M30" s="48"/>
      <c r="N30" s="53">
        <f t="shared" si="5"/>
        <v>0</v>
      </c>
    </row>
    <row r="31" spans="1:14" s="54" customFormat="1" x14ac:dyDescent="0.2">
      <c r="A31" s="48">
        <v>19</v>
      </c>
      <c r="B31" s="49" t="s">
        <v>161</v>
      </c>
      <c r="C31" s="55">
        <v>35</v>
      </c>
      <c r="D31" s="51">
        <f t="shared" si="0"/>
        <v>6</v>
      </c>
      <c r="E31" s="48" t="s">
        <v>39</v>
      </c>
      <c r="F31" s="52">
        <f t="shared" si="1"/>
        <v>210</v>
      </c>
      <c r="G31" s="48">
        <v>3</v>
      </c>
      <c r="H31" s="53">
        <f t="shared" si="2"/>
        <v>105</v>
      </c>
      <c r="I31" s="48"/>
      <c r="J31" s="53">
        <f t="shared" si="3"/>
        <v>0</v>
      </c>
      <c r="K31" s="48">
        <v>3</v>
      </c>
      <c r="L31" s="53">
        <f t="shared" si="4"/>
        <v>105</v>
      </c>
      <c r="M31" s="48"/>
      <c r="N31" s="53">
        <f t="shared" si="5"/>
        <v>0</v>
      </c>
    </row>
    <row r="32" spans="1:14" s="54" customFormat="1" x14ac:dyDescent="0.2">
      <c r="A32" s="48">
        <v>20</v>
      </c>
      <c r="B32" s="49" t="s">
        <v>396</v>
      </c>
      <c r="C32" s="55">
        <v>75</v>
      </c>
      <c r="D32" s="51">
        <f t="shared" si="0"/>
        <v>2</v>
      </c>
      <c r="E32" s="48" t="s">
        <v>39</v>
      </c>
      <c r="F32" s="52">
        <f t="shared" si="1"/>
        <v>150</v>
      </c>
      <c r="G32" s="48">
        <v>1</v>
      </c>
      <c r="H32" s="53">
        <f t="shared" si="2"/>
        <v>75</v>
      </c>
      <c r="I32" s="48"/>
      <c r="J32" s="53">
        <f t="shared" si="3"/>
        <v>0</v>
      </c>
      <c r="K32" s="48">
        <v>1</v>
      </c>
      <c r="L32" s="53">
        <f t="shared" si="4"/>
        <v>75</v>
      </c>
      <c r="M32" s="48"/>
      <c r="N32" s="53">
        <f t="shared" si="5"/>
        <v>0</v>
      </c>
    </row>
    <row r="33" spans="1:14" s="54" customFormat="1" x14ac:dyDescent="0.2">
      <c r="A33" s="48">
        <v>21</v>
      </c>
      <c r="B33" s="49" t="s">
        <v>124</v>
      </c>
      <c r="C33" s="55">
        <v>40</v>
      </c>
      <c r="D33" s="51">
        <f t="shared" si="0"/>
        <v>2</v>
      </c>
      <c r="E33" s="48" t="s">
        <v>39</v>
      </c>
      <c r="F33" s="52">
        <f t="shared" si="1"/>
        <v>80</v>
      </c>
      <c r="G33" s="48">
        <v>2</v>
      </c>
      <c r="H33" s="53">
        <f t="shared" si="2"/>
        <v>80</v>
      </c>
      <c r="I33" s="48"/>
      <c r="J33" s="53">
        <f t="shared" si="3"/>
        <v>0</v>
      </c>
      <c r="K33" s="48"/>
      <c r="L33" s="53">
        <f t="shared" si="4"/>
        <v>0</v>
      </c>
      <c r="M33" s="48"/>
      <c r="N33" s="53">
        <f t="shared" si="5"/>
        <v>0</v>
      </c>
    </row>
    <row r="34" spans="1:14" s="54" customFormat="1" x14ac:dyDescent="0.2">
      <c r="A34" s="48">
        <v>22</v>
      </c>
      <c r="B34" s="49" t="s">
        <v>397</v>
      </c>
      <c r="C34" s="55">
        <v>45</v>
      </c>
      <c r="D34" s="51">
        <f t="shared" si="0"/>
        <v>5</v>
      </c>
      <c r="E34" s="48" t="s">
        <v>39</v>
      </c>
      <c r="F34" s="52">
        <f t="shared" si="1"/>
        <v>225</v>
      </c>
      <c r="G34" s="48">
        <v>3</v>
      </c>
      <c r="H34" s="53">
        <f t="shared" si="2"/>
        <v>135</v>
      </c>
      <c r="I34" s="48"/>
      <c r="J34" s="53">
        <f t="shared" si="3"/>
        <v>0</v>
      </c>
      <c r="K34" s="48">
        <v>2</v>
      </c>
      <c r="L34" s="53">
        <f t="shared" si="4"/>
        <v>90</v>
      </c>
      <c r="M34" s="48"/>
      <c r="N34" s="53">
        <f t="shared" si="5"/>
        <v>0</v>
      </c>
    </row>
    <row r="35" spans="1:14" s="54" customFormat="1" x14ac:dyDescent="0.2">
      <c r="A35" s="48">
        <v>23</v>
      </c>
      <c r="B35" s="49" t="s">
        <v>112</v>
      </c>
      <c r="C35" s="55">
        <v>100</v>
      </c>
      <c r="D35" s="51">
        <f t="shared" si="0"/>
        <v>2</v>
      </c>
      <c r="E35" s="48" t="s">
        <v>39</v>
      </c>
      <c r="F35" s="52">
        <f t="shared" si="1"/>
        <v>200</v>
      </c>
      <c r="G35" s="48">
        <v>1</v>
      </c>
      <c r="H35" s="53">
        <f t="shared" si="2"/>
        <v>100</v>
      </c>
      <c r="I35" s="48"/>
      <c r="J35" s="53">
        <f t="shared" si="3"/>
        <v>0</v>
      </c>
      <c r="K35" s="48">
        <v>1</v>
      </c>
      <c r="L35" s="53">
        <f t="shared" si="4"/>
        <v>100</v>
      </c>
      <c r="M35" s="48"/>
      <c r="N35" s="53">
        <f t="shared" si="5"/>
        <v>0</v>
      </c>
    </row>
    <row r="36" spans="1:14" s="54" customFormat="1" x14ac:dyDescent="0.2">
      <c r="A36" s="48">
        <v>24</v>
      </c>
      <c r="B36" s="49" t="s">
        <v>398</v>
      </c>
      <c r="C36" s="55">
        <v>475</v>
      </c>
      <c r="D36" s="51">
        <f t="shared" si="0"/>
        <v>3</v>
      </c>
      <c r="E36" s="48" t="s">
        <v>39</v>
      </c>
      <c r="F36" s="52">
        <f t="shared" si="1"/>
        <v>1425</v>
      </c>
      <c r="G36" s="48">
        <v>2</v>
      </c>
      <c r="H36" s="53">
        <f t="shared" si="2"/>
        <v>950</v>
      </c>
      <c r="I36" s="48"/>
      <c r="J36" s="53">
        <f t="shared" si="3"/>
        <v>0</v>
      </c>
      <c r="K36" s="48">
        <v>1</v>
      </c>
      <c r="L36" s="53">
        <f t="shared" si="4"/>
        <v>475</v>
      </c>
      <c r="M36" s="48"/>
      <c r="N36" s="53">
        <f t="shared" si="5"/>
        <v>0</v>
      </c>
    </row>
    <row r="37" spans="1:14" s="54" customFormat="1" x14ac:dyDescent="0.2">
      <c r="A37" s="48">
        <v>25</v>
      </c>
      <c r="B37" s="49" t="s">
        <v>399</v>
      </c>
      <c r="C37" s="55">
        <v>750</v>
      </c>
      <c r="D37" s="51">
        <f t="shared" si="0"/>
        <v>4</v>
      </c>
      <c r="E37" s="48" t="s">
        <v>39</v>
      </c>
      <c r="F37" s="52">
        <f t="shared" si="1"/>
        <v>3000</v>
      </c>
      <c r="G37" s="48">
        <v>2</v>
      </c>
      <c r="H37" s="53">
        <f t="shared" si="2"/>
        <v>1500</v>
      </c>
      <c r="I37" s="48"/>
      <c r="J37" s="53">
        <f t="shared" si="3"/>
        <v>0</v>
      </c>
      <c r="K37" s="48">
        <v>2</v>
      </c>
      <c r="L37" s="53">
        <f t="shared" si="4"/>
        <v>1500</v>
      </c>
      <c r="M37" s="48"/>
      <c r="N37" s="53">
        <f t="shared" si="5"/>
        <v>0</v>
      </c>
    </row>
    <row r="38" spans="1:14" s="54" customFormat="1" x14ac:dyDescent="0.2">
      <c r="A38" s="48">
        <v>26</v>
      </c>
      <c r="B38" s="49" t="s">
        <v>400</v>
      </c>
      <c r="C38" s="55"/>
      <c r="D38" s="51">
        <f t="shared" si="0"/>
        <v>0</v>
      </c>
      <c r="E38" s="48" t="s">
        <v>39</v>
      </c>
      <c r="F38" s="52">
        <v>6488</v>
      </c>
      <c r="G38" s="48"/>
      <c r="H38" s="53">
        <v>3244</v>
      </c>
      <c r="I38" s="48"/>
      <c r="J38" s="53">
        <f t="shared" si="3"/>
        <v>0</v>
      </c>
      <c r="K38" s="48"/>
      <c r="L38" s="53">
        <v>3244</v>
      </c>
      <c r="M38" s="48"/>
      <c r="N38" s="53">
        <f t="shared" si="5"/>
        <v>0</v>
      </c>
    </row>
    <row r="39" spans="1:14" s="54" customFormat="1" x14ac:dyDescent="0.2">
      <c r="A39" s="48">
        <v>27</v>
      </c>
      <c r="B39" s="49" t="s">
        <v>401</v>
      </c>
      <c r="C39" s="50">
        <v>50000</v>
      </c>
      <c r="D39" s="51">
        <f t="shared" si="0"/>
        <v>0</v>
      </c>
      <c r="E39" s="48" t="s">
        <v>39</v>
      </c>
      <c r="F39" s="52">
        <v>50000</v>
      </c>
      <c r="G39" s="48"/>
      <c r="H39" s="53">
        <v>40000</v>
      </c>
      <c r="I39" s="48"/>
      <c r="J39" s="53">
        <f t="shared" si="3"/>
        <v>0</v>
      </c>
      <c r="K39" s="48"/>
      <c r="L39" s="53">
        <v>10000</v>
      </c>
      <c r="M39" s="48"/>
      <c r="N39" s="53">
        <f t="shared" si="5"/>
        <v>0</v>
      </c>
    </row>
    <row r="40" spans="1:14" s="54" customFormat="1" x14ac:dyDescent="0.2">
      <c r="A40" s="48">
        <v>28</v>
      </c>
      <c r="B40" s="49" t="s">
        <v>199</v>
      </c>
      <c r="C40" s="50">
        <v>35000</v>
      </c>
      <c r="D40" s="51">
        <f t="shared" si="0"/>
        <v>2</v>
      </c>
      <c r="E40" s="48" t="s">
        <v>39</v>
      </c>
      <c r="F40" s="52">
        <f t="shared" ref="F40:F47" si="6">H40+J40+L40+N40</f>
        <v>70000</v>
      </c>
      <c r="G40" s="48">
        <v>1</v>
      </c>
      <c r="H40" s="53">
        <f t="shared" ref="H40:H47" si="7">G40*C40</f>
        <v>35000</v>
      </c>
      <c r="I40" s="48"/>
      <c r="J40" s="53">
        <f t="shared" si="3"/>
        <v>0</v>
      </c>
      <c r="K40" s="48">
        <v>1</v>
      </c>
      <c r="L40" s="53">
        <f t="shared" ref="L40:L47" si="8">K40*C40</f>
        <v>35000</v>
      </c>
      <c r="M40" s="48"/>
      <c r="N40" s="53">
        <f t="shared" si="5"/>
        <v>0</v>
      </c>
    </row>
    <row r="41" spans="1:14" s="54" customFormat="1" x14ac:dyDescent="0.2">
      <c r="A41" s="48">
        <v>29</v>
      </c>
      <c r="B41" s="49" t="s">
        <v>402</v>
      </c>
      <c r="C41" s="50">
        <v>12000</v>
      </c>
      <c r="D41" s="51">
        <f t="shared" si="0"/>
        <v>1</v>
      </c>
      <c r="E41" s="48" t="s">
        <v>52</v>
      </c>
      <c r="F41" s="52">
        <f t="shared" si="6"/>
        <v>12000</v>
      </c>
      <c r="G41" s="48">
        <v>1</v>
      </c>
      <c r="H41" s="53">
        <f t="shared" si="7"/>
        <v>12000</v>
      </c>
      <c r="I41" s="48"/>
      <c r="J41" s="53">
        <f t="shared" si="3"/>
        <v>0</v>
      </c>
      <c r="K41" s="48"/>
      <c r="L41" s="53">
        <f t="shared" si="8"/>
        <v>0</v>
      </c>
      <c r="M41" s="48"/>
      <c r="N41" s="53">
        <f t="shared" si="5"/>
        <v>0</v>
      </c>
    </row>
    <row r="42" spans="1:14" s="54" customFormat="1" x14ac:dyDescent="0.2">
      <c r="A42" s="48">
        <v>30</v>
      </c>
      <c r="B42" s="49" t="s">
        <v>316</v>
      </c>
      <c r="C42" s="55">
        <v>300</v>
      </c>
      <c r="D42" s="51">
        <f t="shared" si="0"/>
        <v>24</v>
      </c>
      <c r="E42" s="48" t="s">
        <v>39</v>
      </c>
      <c r="F42" s="52">
        <f t="shared" si="6"/>
        <v>7200</v>
      </c>
      <c r="G42" s="48">
        <v>12</v>
      </c>
      <c r="H42" s="53">
        <f t="shared" si="7"/>
        <v>3600</v>
      </c>
      <c r="I42" s="48"/>
      <c r="J42" s="53">
        <f t="shared" si="3"/>
        <v>0</v>
      </c>
      <c r="K42" s="48">
        <v>12</v>
      </c>
      <c r="L42" s="53">
        <f t="shared" si="8"/>
        <v>3600</v>
      </c>
      <c r="M42" s="48"/>
      <c r="N42" s="53">
        <f t="shared" si="5"/>
        <v>0</v>
      </c>
    </row>
    <row r="43" spans="1:14" s="54" customFormat="1" x14ac:dyDescent="0.2">
      <c r="A43" s="48">
        <v>31</v>
      </c>
      <c r="B43" s="49" t="s">
        <v>403</v>
      </c>
      <c r="C43" s="50">
        <v>100</v>
      </c>
      <c r="D43" s="51">
        <f t="shared" si="0"/>
        <v>1</v>
      </c>
      <c r="E43" s="48" t="s">
        <v>39</v>
      </c>
      <c r="F43" s="52">
        <f t="shared" si="6"/>
        <v>100</v>
      </c>
      <c r="G43" s="48">
        <v>1</v>
      </c>
      <c r="H43" s="53">
        <f t="shared" si="7"/>
        <v>100</v>
      </c>
      <c r="I43" s="48"/>
      <c r="J43" s="53">
        <f t="shared" si="3"/>
        <v>0</v>
      </c>
      <c r="K43" s="48"/>
      <c r="L43" s="53">
        <f t="shared" si="8"/>
        <v>0</v>
      </c>
      <c r="M43" s="48"/>
      <c r="N43" s="53">
        <f t="shared" si="5"/>
        <v>0</v>
      </c>
    </row>
    <row r="44" spans="1:14" x14ac:dyDescent="0.2">
      <c r="A44" s="48">
        <v>32</v>
      </c>
      <c r="B44" s="49" t="s">
        <v>404</v>
      </c>
      <c r="C44" s="50">
        <v>150</v>
      </c>
      <c r="D44" s="51">
        <f t="shared" si="0"/>
        <v>3</v>
      </c>
      <c r="E44" s="48" t="s">
        <v>52</v>
      </c>
      <c r="F44" s="52">
        <f t="shared" si="6"/>
        <v>450</v>
      </c>
      <c r="G44" s="48">
        <v>3</v>
      </c>
      <c r="H44" s="53">
        <f t="shared" si="7"/>
        <v>450</v>
      </c>
      <c r="I44" s="48"/>
      <c r="J44" s="53">
        <f t="shared" si="3"/>
        <v>0</v>
      </c>
      <c r="K44" s="48"/>
      <c r="L44" s="53">
        <f t="shared" si="8"/>
        <v>0</v>
      </c>
      <c r="M44" s="48"/>
      <c r="N44" s="53">
        <f t="shared" si="5"/>
        <v>0</v>
      </c>
    </row>
    <row r="45" spans="1:14" x14ac:dyDescent="0.2">
      <c r="A45" s="48">
        <v>33</v>
      </c>
      <c r="B45" s="49" t="s">
        <v>405</v>
      </c>
      <c r="C45" s="50">
        <v>300</v>
      </c>
      <c r="D45" s="51">
        <f t="shared" si="0"/>
        <v>1</v>
      </c>
      <c r="E45" s="48" t="s">
        <v>52</v>
      </c>
      <c r="F45" s="52">
        <f t="shared" si="6"/>
        <v>300</v>
      </c>
      <c r="G45" s="48">
        <v>1</v>
      </c>
      <c r="H45" s="53">
        <f t="shared" si="7"/>
        <v>300</v>
      </c>
      <c r="I45" s="48"/>
      <c r="J45" s="53">
        <f t="shared" si="3"/>
        <v>0</v>
      </c>
      <c r="K45" s="48"/>
      <c r="L45" s="53">
        <f t="shared" si="8"/>
        <v>0</v>
      </c>
      <c r="M45" s="48"/>
      <c r="N45" s="53">
        <f t="shared" si="5"/>
        <v>0</v>
      </c>
    </row>
    <row r="46" spans="1:14" x14ac:dyDescent="0.2">
      <c r="A46" s="48">
        <v>34</v>
      </c>
      <c r="B46" s="49" t="s">
        <v>406</v>
      </c>
      <c r="C46" s="50">
        <v>47</v>
      </c>
      <c r="D46" s="51">
        <f t="shared" si="0"/>
        <v>600</v>
      </c>
      <c r="E46" s="48" t="s">
        <v>39</v>
      </c>
      <c r="F46" s="52">
        <f t="shared" si="6"/>
        <v>28200</v>
      </c>
      <c r="G46" s="48">
        <v>150</v>
      </c>
      <c r="H46" s="53">
        <f t="shared" si="7"/>
        <v>7050</v>
      </c>
      <c r="I46" s="48">
        <v>150</v>
      </c>
      <c r="J46" s="53">
        <f t="shared" si="3"/>
        <v>7050</v>
      </c>
      <c r="K46" s="48">
        <v>150</v>
      </c>
      <c r="L46" s="53">
        <f t="shared" si="8"/>
        <v>7050</v>
      </c>
      <c r="M46" s="48">
        <v>150</v>
      </c>
      <c r="N46" s="53">
        <f t="shared" si="5"/>
        <v>7050</v>
      </c>
    </row>
    <row r="47" spans="1:14" x14ac:dyDescent="0.2">
      <c r="A47" s="48">
        <v>35</v>
      </c>
      <c r="B47" s="49" t="s">
        <v>407</v>
      </c>
      <c r="C47" s="50">
        <v>42</v>
      </c>
      <c r="D47" s="51">
        <f t="shared" si="0"/>
        <v>600</v>
      </c>
      <c r="E47" s="48" t="s">
        <v>39</v>
      </c>
      <c r="F47" s="52">
        <f t="shared" si="6"/>
        <v>25200</v>
      </c>
      <c r="G47" s="48">
        <v>150</v>
      </c>
      <c r="H47" s="53">
        <f t="shared" si="7"/>
        <v>6300</v>
      </c>
      <c r="I47" s="48">
        <v>150</v>
      </c>
      <c r="J47" s="53">
        <f t="shared" si="3"/>
        <v>6300</v>
      </c>
      <c r="K47" s="48">
        <v>150</v>
      </c>
      <c r="L47" s="53">
        <f t="shared" si="8"/>
        <v>6300</v>
      </c>
      <c r="M47" s="48">
        <v>150</v>
      </c>
      <c r="N47" s="53">
        <f t="shared" si="5"/>
        <v>6300</v>
      </c>
    </row>
    <row r="48" spans="1:14" s="83" customFormat="1" x14ac:dyDescent="0.2">
      <c r="A48" s="1535" t="s">
        <v>13</v>
      </c>
      <c r="B48" s="1536"/>
      <c r="C48" s="71">
        <f t="shared" ref="C48:N48" si="9">SUM(C13:C47)</f>
        <v>102780</v>
      </c>
      <c r="D48" s="71">
        <f t="shared" si="9"/>
        <v>1713</v>
      </c>
      <c r="E48" s="71">
        <f t="shared" si="9"/>
        <v>0</v>
      </c>
      <c r="F48" s="71">
        <f t="shared" si="9"/>
        <v>237428</v>
      </c>
      <c r="G48" s="71">
        <f t="shared" si="9"/>
        <v>544</v>
      </c>
      <c r="H48" s="71">
        <f t="shared" si="9"/>
        <v>123644</v>
      </c>
      <c r="I48" s="71">
        <f t="shared" si="9"/>
        <v>320</v>
      </c>
      <c r="J48" s="71">
        <f t="shared" si="9"/>
        <v>17700</v>
      </c>
      <c r="K48" s="71">
        <f t="shared" si="9"/>
        <v>529</v>
      </c>
      <c r="L48" s="71">
        <f t="shared" si="9"/>
        <v>78384</v>
      </c>
      <c r="M48" s="71">
        <f t="shared" si="9"/>
        <v>320</v>
      </c>
      <c r="N48" s="71">
        <f t="shared" si="9"/>
        <v>17700</v>
      </c>
    </row>
    <row r="49" spans="1:14" x14ac:dyDescent="0.2">
      <c r="A49" s="18"/>
      <c r="B49" s="26"/>
      <c r="C49" s="59"/>
      <c r="D49" s="60"/>
      <c r="E49" s="61"/>
      <c r="F49" s="62"/>
      <c r="G49" s="62"/>
      <c r="H49" s="26"/>
      <c r="I49" s="26"/>
      <c r="J49" s="26"/>
      <c r="K49" s="26"/>
      <c r="L49" s="26"/>
      <c r="M49" s="26"/>
      <c r="N49" s="27"/>
    </row>
    <row r="50" spans="1:14" x14ac:dyDescent="0.2">
      <c r="A50" s="63"/>
      <c r="B50" s="62" t="s">
        <v>67</v>
      </c>
      <c r="C50" s="64"/>
      <c r="D50" s="65"/>
      <c r="E50" s="66"/>
      <c r="F50" s="62"/>
      <c r="G50" s="62"/>
      <c r="H50" s="62"/>
      <c r="I50" s="62"/>
      <c r="J50" s="62"/>
      <c r="K50" s="62"/>
      <c r="L50" s="62"/>
      <c r="M50" s="62"/>
      <c r="N50" s="67"/>
    </row>
    <row r="51" spans="1:14" x14ac:dyDescent="0.2">
      <c r="A51" s="63"/>
      <c r="B51" s="62"/>
      <c r="C51" s="64"/>
      <c r="D51" s="65"/>
      <c r="E51" s="66"/>
      <c r="F51" s="62"/>
      <c r="G51" s="62"/>
      <c r="H51" s="62" t="s">
        <v>68</v>
      </c>
      <c r="I51" s="62"/>
      <c r="J51" s="1537" t="s">
        <v>1754</v>
      </c>
      <c r="K51" s="1537"/>
      <c r="L51" s="1537"/>
      <c r="M51" s="62"/>
      <c r="N51" s="67"/>
    </row>
    <row r="52" spans="1:14" x14ac:dyDescent="0.2">
      <c r="A52" s="63"/>
      <c r="B52" s="62"/>
      <c r="C52" s="64"/>
      <c r="D52" s="65"/>
      <c r="E52" s="66"/>
      <c r="F52" s="62"/>
      <c r="G52" s="62"/>
      <c r="H52" s="62"/>
      <c r="I52" s="62"/>
      <c r="J52" s="1524" t="s">
        <v>70</v>
      </c>
      <c r="K52" s="1524"/>
      <c r="L52" s="1524"/>
      <c r="M52" s="62"/>
      <c r="N52" s="67"/>
    </row>
    <row r="53" spans="1:14" x14ac:dyDescent="0.2">
      <c r="A53" s="32"/>
      <c r="B53" s="34"/>
      <c r="C53" s="29"/>
      <c r="D53" s="30"/>
      <c r="E53" s="31"/>
      <c r="F53" s="34"/>
      <c r="G53" s="34"/>
      <c r="H53" s="34"/>
      <c r="I53" s="34"/>
      <c r="J53" s="34"/>
      <c r="K53" s="34"/>
      <c r="L53" s="34"/>
      <c r="M53" s="34"/>
      <c r="N53" s="33"/>
    </row>
    <row r="57" spans="1:14" ht="15" x14ac:dyDescent="0.25">
      <c r="A57" t="s">
        <v>1744</v>
      </c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18.75" x14ac:dyDescent="0.3">
      <c r="A60" s="1665" t="s">
        <v>4</v>
      </c>
      <c r="B60" s="1665"/>
      <c r="C60" s="1665"/>
      <c r="D60" s="1665"/>
      <c r="E60" s="1665"/>
      <c r="F60" s="1665"/>
      <c r="G60" s="1665"/>
      <c r="H60" s="1665"/>
      <c r="I60" s="1665"/>
      <c r="J60" s="1665"/>
      <c r="K60" s="1665"/>
      <c r="L60" s="1665"/>
      <c r="M60" s="1665"/>
      <c r="N60" s="1665"/>
    </row>
    <row r="61" spans="1:14" ht="15.75" x14ac:dyDescent="0.25">
      <c r="A61" s="1503" t="s">
        <v>1745</v>
      </c>
      <c r="B61" s="1503"/>
      <c r="C61" s="1503"/>
      <c r="D61" s="1503"/>
      <c r="E61" s="1503"/>
      <c r="F61" s="1503"/>
      <c r="G61" s="1503"/>
      <c r="H61" s="1503"/>
      <c r="I61" s="1503"/>
      <c r="J61" s="1503"/>
      <c r="K61" s="1503"/>
      <c r="L61" s="1503"/>
      <c r="M61" s="1503"/>
      <c r="N61" s="1503"/>
    </row>
    <row r="62" spans="1:14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15" x14ac:dyDescent="0.25">
      <c r="A63" t="s">
        <v>1295</v>
      </c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15" x14ac:dyDescent="0.25">
      <c r="A64" s="616" t="s">
        <v>1746</v>
      </c>
      <c r="B64" s="622"/>
      <c r="C64" s="622"/>
      <c r="D64" s="622"/>
      <c r="E64" s="617"/>
      <c r="F64" s="581" t="s">
        <v>8</v>
      </c>
      <c r="G64" s="577"/>
      <c r="H64" s="577"/>
      <c r="I64" s="577"/>
      <c r="J64" s="578"/>
      <c r="K64" s="616" t="s">
        <v>1747</v>
      </c>
      <c r="L64" s="622"/>
      <c r="M64" s="622"/>
      <c r="N64" s="617"/>
    </row>
    <row r="65" spans="1:14" ht="15" x14ac:dyDescent="0.25">
      <c r="A65" s="625" t="s">
        <v>1756</v>
      </c>
      <c r="B65" s="623"/>
      <c r="C65" s="623"/>
      <c r="D65" s="380"/>
      <c r="E65" s="1417"/>
      <c r="F65" s="331" t="s">
        <v>492</v>
      </c>
      <c r="G65" s="581" t="s">
        <v>12</v>
      </c>
      <c r="H65" s="578"/>
      <c r="I65" s="577" t="s">
        <v>482</v>
      </c>
      <c r="J65" s="578"/>
      <c r="K65" s="625" t="s">
        <v>14</v>
      </c>
      <c r="L65" s="623"/>
      <c r="M65" s="623"/>
      <c r="N65" s="626"/>
    </row>
    <row r="66" spans="1:14" ht="15" x14ac:dyDescent="0.25">
      <c r="A66" s="631"/>
      <c r="B66" s="631"/>
      <c r="C66" s="616"/>
      <c r="D66" s="616"/>
      <c r="E66" s="617"/>
      <c r="F66" s="631"/>
      <c r="G66"/>
      <c r="H66"/>
      <c r="I66"/>
      <c r="J66"/>
      <c r="K66"/>
      <c r="L66"/>
      <c r="M66"/>
      <c r="N66" s="578"/>
    </row>
    <row r="67" spans="1:14" ht="15" x14ac:dyDescent="0.25">
      <c r="A67" s="1418" t="s">
        <v>16</v>
      </c>
      <c r="B67" s="1423" t="s">
        <v>17</v>
      </c>
      <c r="C67" s="1425" t="s">
        <v>493</v>
      </c>
      <c r="D67" s="1666" t="s">
        <v>19</v>
      </c>
      <c r="E67" s="1506"/>
      <c r="F67" s="1423" t="s">
        <v>20</v>
      </c>
      <c r="G67" s="1663" t="s">
        <v>495</v>
      </c>
      <c r="H67" s="1667"/>
      <c r="I67" s="1667"/>
      <c r="J67" s="1667"/>
      <c r="K67" s="1667"/>
      <c r="L67" s="1667"/>
      <c r="M67" s="1667"/>
      <c r="N67" s="1664"/>
    </row>
    <row r="68" spans="1:14" ht="15" x14ac:dyDescent="0.25">
      <c r="A68" s="331"/>
      <c r="B68" s="331"/>
      <c r="C68" s="331"/>
      <c r="D68" s="331"/>
      <c r="E68" s="331"/>
      <c r="F68" s="331"/>
      <c r="G68" s="1663" t="s">
        <v>496</v>
      </c>
      <c r="H68" s="1664"/>
      <c r="I68" s="1663" t="s">
        <v>497</v>
      </c>
      <c r="J68" s="1664"/>
      <c r="K68" s="1663" t="s">
        <v>498</v>
      </c>
      <c r="L68" s="1664"/>
      <c r="M68" s="1663" t="s">
        <v>499</v>
      </c>
      <c r="N68" s="1664"/>
    </row>
    <row r="69" spans="1:14" ht="15" x14ac:dyDescent="0.25">
      <c r="A69" s="331"/>
      <c r="B69" s="331"/>
      <c r="C69" s="331"/>
      <c r="D69" s="331"/>
      <c r="E69" s="331"/>
      <c r="F69" s="331"/>
      <c r="G69" s="590" t="s">
        <v>1748</v>
      </c>
      <c r="H69" s="590" t="s">
        <v>26</v>
      </c>
      <c r="I69" s="590" t="s">
        <v>1748</v>
      </c>
      <c r="J69" s="590" t="s">
        <v>26</v>
      </c>
      <c r="K69" s="590" t="s">
        <v>1748</v>
      </c>
      <c r="L69" s="590" t="s">
        <v>26</v>
      </c>
      <c r="M69" s="590" t="s">
        <v>1748</v>
      </c>
      <c r="N69" s="590" t="s">
        <v>26</v>
      </c>
    </row>
    <row r="70" spans="1:14" ht="15" x14ac:dyDescent="0.25">
      <c r="A70" s="590">
        <v>1</v>
      </c>
      <c r="B70" s="331" t="s">
        <v>1749</v>
      </c>
      <c r="C70" s="363">
        <v>20000</v>
      </c>
      <c r="D70" s="590">
        <v>2</v>
      </c>
      <c r="E70" s="590" t="s">
        <v>198</v>
      </c>
      <c r="F70" s="363">
        <v>40000</v>
      </c>
      <c r="G70" s="590">
        <v>2</v>
      </c>
      <c r="H70" s="592">
        <v>40000</v>
      </c>
      <c r="I70" s="331"/>
      <c r="J70" s="331"/>
      <c r="K70" s="331"/>
      <c r="L70" s="331"/>
      <c r="M70" s="331"/>
      <c r="N70" s="331"/>
    </row>
    <row r="71" spans="1:14" ht="15" x14ac:dyDescent="0.25">
      <c r="A71" s="590">
        <v>2</v>
      </c>
      <c r="B71" s="331" t="s">
        <v>1750</v>
      </c>
      <c r="C71" s="592">
        <v>80000</v>
      </c>
      <c r="D71" s="590">
        <v>1</v>
      </c>
      <c r="E71" s="590" t="s">
        <v>198</v>
      </c>
      <c r="F71" s="592">
        <v>80000</v>
      </c>
      <c r="G71" s="590">
        <v>1</v>
      </c>
      <c r="H71" s="591">
        <v>80000</v>
      </c>
      <c r="I71" s="331"/>
      <c r="J71" s="331"/>
      <c r="K71" s="331"/>
      <c r="L71" s="331"/>
      <c r="M71" s="331"/>
      <c r="N71" s="331"/>
    </row>
    <row r="72" spans="1:14" ht="15" x14ac:dyDescent="0.25">
      <c r="A72" s="590">
        <v>3</v>
      </c>
      <c r="B72" s="331" t="s">
        <v>1751</v>
      </c>
      <c r="C72" s="363">
        <v>31000</v>
      </c>
      <c r="D72" s="590">
        <v>2</v>
      </c>
      <c r="E72" s="590" t="s">
        <v>205</v>
      </c>
      <c r="F72" s="363">
        <v>62000</v>
      </c>
      <c r="G72" s="590">
        <v>2</v>
      </c>
      <c r="H72" s="1419">
        <v>62000</v>
      </c>
      <c r="I72" s="331"/>
      <c r="J72" s="331"/>
      <c r="K72" s="331"/>
      <c r="L72" s="331"/>
      <c r="M72" s="331"/>
      <c r="N72" s="331"/>
    </row>
    <row r="73" spans="1:14" ht="15" x14ac:dyDescent="0.25">
      <c r="A73" s="331"/>
      <c r="B73" s="331"/>
      <c r="C73" s="331"/>
      <c r="D73" s="331"/>
      <c r="E73" s="331"/>
      <c r="F73" s="689">
        <f>SUM(F70:F72)</f>
        <v>182000</v>
      </c>
      <c r="G73" s="331"/>
      <c r="H73" s="604">
        <f>SUM(H70:H72)</f>
        <v>182000</v>
      </c>
      <c r="I73" s="331"/>
      <c r="J73" s="331"/>
      <c r="K73" s="331"/>
      <c r="L73" s="331"/>
      <c r="M73" s="331"/>
      <c r="N73" s="331"/>
    </row>
    <row r="74" spans="1:14" ht="15" x14ac:dyDescent="0.25">
      <c r="A74"/>
      <c r="B74"/>
      <c r="C74" s="667" t="s">
        <v>1752</v>
      </c>
      <c r="D74" s="667"/>
      <c r="E74" s="667"/>
      <c r="F74" s="667"/>
      <c r="G74" s="667"/>
      <c r="H74" s="667"/>
      <c r="I74" s="667"/>
      <c r="J74" s="667"/>
      <c r="K74"/>
      <c r="L74"/>
      <c r="M74"/>
      <c r="N74"/>
    </row>
    <row r="75" spans="1:14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" x14ac:dyDescent="0.25">
      <c r="A77" t="s">
        <v>1753</v>
      </c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15" x14ac:dyDescent="0.25">
      <c r="A80"/>
      <c r="B80" s="1421" t="s">
        <v>1754</v>
      </c>
      <c r="C80"/>
      <c r="D80"/>
      <c r="E80"/>
      <c r="F80"/>
      <c r="G80"/>
      <c r="H80"/>
      <c r="I80"/>
      <c r="J80"/>
      <c r="K80"/>
      <c r="L80"/>
      <c r="M80"/>
      <c r="N80"/>
    </row>
    <row r="81" spans="1:14" ht="15" x14ac:dyDescent="0.25">
      <c r="A81"/>
      <c r="B81" s="1422" t="s">
        <v>1755</v>
      </c>
      <c r="C81"/>
      <c r="D81"/>
      <c r="E81"/>
      <c r="F81"/>
      <c r="G81"/>
      <c r="H81"/>
      <c r="I81"/>
      <c r="J81"/>
      <c r="K81"/>
      <c r="L81"/>
      <c r="M81"/>
      <c r="N81"/>
    </row>
    <row r="82" spans="1:14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</sheetData>
  <sheetProtection algorithmName="SHA-512" hashValue="z2r04IU7unAoBF1O3PacaHXXjwUQNAB8oDESYlmgNrANPcVa/XgAuFFHq5NUlBH4F6CGxqFgzF+K4pg3BsLhCA==" saltValue="lVnFOohNpaWNua4hvuSvGA==" spinCount="100000" sheet="1" objects="1" scenarios="1" selectLockedCells="1" selectUnlockedCells="1"/>
  <mergeCells count="19">
    <mergeCell ref="A4:N4"/>
    <mergeCell ref="A5:N5"/>
    <mergeCell ref="G10:N10"/>
    <mergeCell ref="D11:E11"/>
    <mergeCell ref="G11:H11"/>
    <mergeCell ref="I11:J11"/>
    <mergeCell ref="K11:L11"/>
    <mergeCell ref="M11:N11"/>
    <mergeCell ref="G68:H68"/>
    <mergeCell ref="I68:J68"/>
    <mergeCell ref="K68:L68"/>
    <mergeCell ref="M68:N68"/>
    <mergeCell ref="A48:B48"/>
    <mergeCell ref="J51:L51"/>
    <mergeCell ref="J52:L52"/>
    <mergeCell ref="A60:N60"/>
    <mergeCell ref="A61:N61"/>
    <mergeCell ref="D67:E67"/>
    <mergeCell ref="G67:N67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1"/>
  <sheetViews>
    <sheetView zoomScale="140" zoomScaleNormal="140" workbookViewId="0">
      <selection activeCell="G72" sqref="G72"/>
    </sheetView>
  </sheetViews>
  <sheetFormatPr defaultRowHeight="13.5" x14ac:dyDescent="0.25"/>
  <cols>
    <col min="1" max="1" width="8.5703125" style="402" customWidth="1"/>
    <col min="2" max="2" width="30.7109375" style="402" customWidth="1"/>
    <col min="3" max="3" width="10.7109375" style="402" customWidth="1"/>
    <col min="4" max="4" width="5.85546875" style="402" customWidth="1"/>
    <col min="5" max="5" width="6.85546875" style="402" customWidth="1"/>
    <col min="6" max="6" width="11.28515625" style="402" customWidth="1"/>
    <col min="7" max="7" width="10" style="402" customWidth="1"/>
    <col min="8" max="8" width="10.7109375" style="402" customWidth="1"/>
    <col min="9" max="9" width="8.42578125" style="402" customWidth="1"/>
    <col min="10" max="10" width="9.5703125" style="402" bestFit="1" customWidth="1"/>
    <col min="11" max="12" width="9.140625" style="402"/>
    <col min="13" max="13" width="7.140625" style="402" customWidth="1"/>
    <col min="14" max="14" width="9.42578125" style="402" customWidth="1"/>
    <col min="15" max="16384" width="9.140625" style="402"/>
  </cols>
  <sheetData>
    <row r="1" spans="1:14" ht="13.5" customHeight="1" x14ac:dyDescent="0.25">
      <c r="A1" s="402" t="s">
        <v>0</v>
      </c>
      <c r="I1" s="403" t="s">
        <v>1</v>
      </c>
      <c r="J1" s="404"/>
      <c r="K1" s="404"/>
      <c r="L1" s="404"/>
      <c r="M1" s="404"/>
      <c r="N1" s="405"/>
    </row>
    <row r="2" spans="1:14" ht="14.25" customHeight="1" x14ac:dyDescent="0.25">
      <c r="I2" s="406" t="s">
        <v>2</v>
      </c>
      <c r="J2" s="407"/>
      <c r="K2" s="407"/>
      <c r="L2" s="407"/>
      <c r="M2" s="407"/>
      <c r="N2" s="408"/>
    </row>
    <row r="3" spans="1:14" ht="14.25" customHeight="1" thickBot="1" x14ac:dyDescent="0.3">
      <c r="I3" s="409" t="s">
        <v>3</v>
      </c>
      <c r="J3" s="410"/>
      <c r="K3" s="410"/>
      <c r="L3" s="410"/>
      <c r="M3" s="410"/>
      <c r="N3" s="411"/>
    </row>
    <row r="4" spans="1:14" ht="13.5" customHeight="1" x14ac:dyDescent="0.25">
      <c r="A4" s="1690" t="s">
        <v>4</v>
      </c>
      <c r="B4" s="1690"/>
      <c r="C4" s="1690"/>
      <c r="D4" s="1690"/>
      <c r="E4" s="1690"/>
      <c r="F4" s="1690"/>
      <c r="G4" s="1690"/>
      <c r="H4" s="1690"/>
      <c r="I4" s="1690"/>
      <c r="J4" s="1690"/>
      <c r="K4" s="1690"/>
      <c r="L4" s="1690"/>
      <c r="M4" s="1690"/>
      <c r="N4" s="1690"/>
    </row>
    <row r="5" spans="1:14" ht="11.25" customHeight="1" x14ac:dyDescent="0.25">
      <c r="A5" s="1690" t="s">
        <v>487</v>
      </c>
      <c r="B5" s="1690"/>
      <c r="C5" s="1690"/>
      <c r="D5" s="1690"/>
      <c r="E5" s="1690"/>
      <c r="F5" s="1690"/>
      <c r="G5" s="1690"/>
      <c r="H5" s="1690"/>
      <c r="I5" s="1690"/>
      <c r="J5" s="1690"/>
      <c r="K5" s="1690"/>
      <c r="L5" s="1690"/>
      <c r="M5" s="1690"/>
      <c r="N5" s="1690"/>
    </row>
    <row r="6" spans="1:14" ht="18.75" customHeight="1" thickBot="1" x14ac:dyDescent="0.3">
      <c r="A6" s="402" t="s">
        <v>488</v>
      </c>
    </row>
    <row r="7" spans="1:14" ht="15.75" customHeight="1" x14ac:dyDescent="0.25">
      <c r="A7" s="1691" t="s">
        <v>489</v>
      </c>
      <c r="B7" s="1692"/>
      <c r="C7" s="1692"/>
      <c r="D7" s="1692"/>
      <c r="E7" s="1693"/>
      <c r="F7" s="1694" t="s">
        <v>8</v>
      </c>
      <c r="G7" s="1692"/>
      <c r="H7" s="1692"/>
      <c r="I7" s="1692"/>
      <c r="J7" s="1693"/>
      <c r="K7" s="1695" t="s">
        <v>490</v>
      </c>
      <c r="L7" s="1696"/>
      <c r="M7" s="1696"/>
      <c r="N7" s="1697"/>
    </row>
    <row r="8" spans="1:14" ht="15" customHeight="1" x14ac:dyDescent="0.25">
      <c r="A8" s="1687" t="s">
        <v>491</v>
      </c>
      <c r="B8" s="1688"/>
      <c r="C8" s="1688"/>
      <c r="D8" s="1688"/>
      <c r="E8" s="1689"/>
      <c r="F8" s="412" t="s">
        <v>492</v>
      </c>
      <c r="G8" s="1675" t="s">
        <v>12</v>
      </c>
      <c r="H8" s="1675"/>
      <c r="I8" s="1675" t="s">
        <v>482</v>
      </c>
      <c r="J8" s="1675"/>
      <c r="K8" s="413" t="s">
        <v>14</v>
      </c>
      <c r="L8" s="414"/>
      <c r="M8" s="414"/>
      <c r="N8" s="415"/>
    </row>
    <row r="9" spans="1:14" ht="14.25" customHeight="1" x14ac:dyDescent="0.25">
      <c r="A9" s="1679" t="s">
        <v>16</v>
      </c>
      <c r="B9" s="1680" t="s">
        <v>17</v>
      </c>
      <c r="C9" s="1680" t="s">
        <v>493</v>
      </c>
      <c r="D9" s="1681" t="s">
        <v>25</v>
      </c>
      <c r="E9" s="1684" t="s">
        <v>494</v>
      </c>
      <c r="F9" s="1680" t="s">
        <v>20</v>
      </c>
      <c r="G9" s="1675" t="s">
        <v>495</v>
      </c>
      <c r="H9" s="1675"/>
      <c r="I9" s="1675"/>
      <c r="J9" s="1675"/>
      <c r="K9" s="1675"/>
      <c r="L9" s="1675"/>
      <c r="M9" s="1675"/>
      <c r="N9" s="1676"/>
    </row>
    <row r="10" spans="1:14" ht="15" customHeight="1" x14ac:dyDescent="0.25">
      <c r="A10" s="1679"/>
      <c r="B10" s="1680"/>
      <c r="C10" s="1680"/>
      <c r="D10" s="1682"/>
      <c r="E10" s="1685"/>
      <c r="F10" s="1680"/>
      <c r="G10" s="1675" t="s">
        <v>496</v>
      </c>
      <c r="H10" s="1675"/>
      <c r="I10" s="1675" t="s">
        <v>497</v>
      </c>
      <c r="J10" s="1675"/>
      <c r="K10" s="1675" t="s">
        <v>498</v>
      </c>
      <c r="L10" s="1675"/>
      <c r="M10" s="1675" t="s">
        <v>499</v>
      </c>
      <c r="N10" s="1676"/>
    </row>
    <row r="11" spans="1:14" ht="13.5" customHeight="1" x14ac:dyDescent="0.25">
      <c r="A11" s="1679"/>
      <c r="B11" s="1680"/>
      <c r="C11" s="1680"/>
      <c r="D11" s="1683"/>
      <c r="E11" s="1686"/>
      <c r="F11" s="1680"/>
      <c r="G11" s="416" t="s">
        <v>25</v>
      </c>
      <c r="H11" s="416" t="s">
        <v>26</v>
      </c>
      <c r="I11" s="416" t="s">
        <v>25</v>
      </c>
      <c r="J11" s="416" t="s">
        <v>26</v>
      </c>
      <c r="K11" s="416" t="s">
        <v>25</v>
      </c>
      <c r="L11" s="416" t="s">
        <v>26</v>
      </c>
      <c r="M11" s="416" t="s">
        <v>25</v>
      </c>
      <c r="N11" s="417" t="s">
        <v>26</v>
      </c>
    </row>
    <row r="12" spans="1:14" ht="13.5" customHeight="1" x14ac:dyDescent="0.25">
      <c r="A12" s="418">
        <v>1</v>
      </c>
      <c r="B12" s="412" t="s">
        <v>500</v>
      </c>
      <c r="C12" s="419">
        <v>300</v>
      </c>
      <c r="D12" s="420">
        <v>6</v>
      </c>
      <c r="E12" s="421" t="s">
        <v>501</v>
      </c>
      <c r="F12" s="419">
        <v>1800</v>
      </c>
      <c r="G12" s="420">
        <v>6</v>
      </c>
      <c r="H12" s="419">
        <v>1800</v>
      </c>
      <c r="I12" s="420"/>
      <c r="J12" s="419"/>
      <c r="K12" s="420"/>
      <c r="L12" s="419"/>
      <c r="M12" s="420"/>
      <c r="N12" s="422"/>
    </row>
    <row r="13" spans="1:14" ht="13.5" customHeight="1" x14ac:dyDescent="0.25">
      <c r="A13" s="418">
        <f>A12+1</f>
        <v>2</v>
      </c>
      <c r="B13" s="412" t="s">
        <v>502</v>
      </c>
      <c r="C13" s="419">
        <v>4500</v>
      </c>
      <c r="D13" s="420">
        <v>1</v>
      </c>
      <c r="E13" s="421" t="s">
        <v>501</v>
      </c>
      <c r="F13" s="419">
        <v>4500</v>
      </c>
      <c r="G13" s="420">
        <v>1</v>
      </c>
      <c r="H13" s="419">
        <v>4500</v>
      </c>
      <c r="I13" s="420"/>
      <c r="J13" s="419"/>
      <c r="K13" s="420"/>
      <c r="L13" s="419"/>
      <c r="M13" s="420"/>
      <c r="N13" s="422"/>
    </row>
    <row r="14" spans="1:14" ht="12" customHeight="1" x14ac:dyDescent="0.25">
      <c r="A14" s="418">
        <f t="shared" ref="A14:A61" si="0">A13+1</f>
        <v>3</v>
      </c>
      <c r="B14" s="423" t="s">
        <v>255</v>
      </c>
      <c r="C14" s="419">
        <v>40</v>
      </c>
      <c r="D14" s="420">
        <v>3</v>
      </c>
      <c r="E14" s="421" t="s">
        <v>501</v>
      </c>
      <c r="F14" s="419">
        <v>120</v>
      </c>
      <c r="G14" s="420">
        <v>3</v>
      </c>
      <c r="H14" s="419">
        <v>120</v>
      </c>
      <c r="I14" s="420"/>
      <c r="J14" s="419"/>
      <c r="K14" s="420"/>
      <c r="L14" s="419"/>
      <c r="M14" s="420"/>
      <c r="N14" s="422"/>
    </row>
    <row r="15" spans="1:14" ht="12.75" customHeight="1" x14ac:dyDescent="0.25">
      <c r="A15" s="418">
        <f t="shared" si="0"/>
        <v>4</v>
      </c>
      <c r="B15" s="412" t="s">
        <v>503</v>
      </c>
      <c r="C15" s="419">
        <v>30</v>
      </c>
      <c r="D15" s="420">
        <v>6</v>
      </c>
      <c r="E15" s="421" t="s">
        <v>504</v>
      </c>
      <c r="F15" s="419">
        <v>180</v>
      </c>
      <c r="G15" s="420"/>
      <c r="H15" s="419"/>
      <c r="I15" s="420">
        <v>2</v>
      </c>
      <c r="J15" s="419">
        <v>60</v>
      </c>
      <c r="K15" s="420">
        <v>2</v>
      </c>
      <c r="L15" s="419">
        <v>60</v>
      </c>
      <c r="M15" s="420">
        <v>2</v>
      </c>
      <c r="N15" s="422">
        <v>60</v>
      </c>
    </row>
    <row r="16" spans="1:14" ht="11.25" customHeight="1" x14ac:dyDescent="0.25">
      <c r="A16" s="418">
        <f t="shared" si="0"/>
        <v>5</v>
      </c>
      <c r="B16" s="412" t="s">
        <v>505</v>
      </c>
      <c r="C16" s="419">
        <v>8000</v>
      </c>
      <c r="D16" s="420">
        <v>1</v>
      </c>
      <c r="E16" s="421" t="s">
        <v>506</v>
      </c>
      <c r="F16" s="419">
        <v>8000</v>
      </c>
      <c r="G16" s="420">
        <v>1</v>
      </c>
      <c r="H16" s="419">
        <v>8000</v>
      </c>
      <c r="I16" s="420"/>
      <c r="J16" s="419"/>
      <c r="K16" s="420"/>
      <c r="L16" s="419"/>
      <c r="M16" s="420"/>
      <c r="N16" s="422"/>
    </row>
    <row r="17" spans="1:14" ht="12" customHeight="1" x14ac:dyDescent="0.25">
      <c r="A17" s="418">
        <f t="shared" si="0"/>
        <v>6</v>
      </c>
      <c r="B17" s="412" t="s">
        <v>507</v>
      </c>
      <c r="C17" s="419">
        <v>20</v>
      </c>
      <c r="D17" s="420">
        <v>8</v>
      </c>
      <c r="E17" s="421" t="s">
        <v>501</v>
      </c>
      <c r="F17" s="419">
        <v>160</v>
      </c>
      <c r="G17" s="420">
        <v>2</v>
      </c>
      <c r="H17" s="419">
        <v>40</v>
      </c>
      <c r="I17" s="420">
        <v>2</v>
      </c>
      <c r="J17" s="419">
        <v>40</v>
      </c>
      <c r="K17" s="420">
        <v>2</v>
      </c>
      <c r="L17" s="419">
        <v>40</v>
      </c>
      <c r="M17" s="420">
        <v>2</v>
      </c>
      <c r="N17" s="422">
        <v>40</v>
      </c>
    </row>
    <row r="18" spans="1:14" ht="12" customHeight="1" x14ac:dyDescent="0.25">
      <c r="A18" s="418">
        <f t="shared" si="0"/>
        <v>7</v>
      </c>
      <c r="B18" s="412" t="s">
        <v>508</v>
      </c>
      <c r="C18" s="419">
        <v>1000</v>
      </c>
      <c r="D18" s="420">
        <v>4</v>
      </c>
      <c r="E18" s="421" t="s">
        <v>501</v>
      </c>
      <c r="F18" s="419">
        <v>4000</v>
      </c>
      <c r="G18" s="420">
        <v>4</v>
      </c>
      <c r="H18" s="419">
        <v>4000</v>
      </c>
      <c r="I18" s="420"/>
      <c r="J18" s="419"/>
      <c r="K18" s="420"/>
      <c r="L18" s="419"/>
      <c r="M18" s="420"/>
      <c r="N18" s="422"/>
    </row>
    <row r="19" spans="1:14" ht="12" customHeight="1" x14ac:dyDescent="0.25">
      <c r="A19" s="418">
        <f t="shared" si="0"/>
        <v>8</v>
      </c>
      <c r="B19" s="412" t="s">
        <v>509</v>
      </c>
      <c r="C19" s="419">
        <v>200</v>
      </c>
      <c r="D19" s="420">
        <v>18</v>
      </c>
      <c r="E19" s="421" t="s">
        <v>501</v>
      </c>
      <c r="F19" s="419">
        <v>3600</v>
      </c>
      <c r="G19" s="420"/>
      <c r="H19" s="419"/>
      <c r="I19" s="420">
        <v>18</v>
      </c>
      <c r="J19" s="419">
        <v>3600</v>
      </c>
      <c r="K19" s="420"/>
      <c r="L19" s="419"/>
      <c r="M19" s="420"/>
      <c r="N19" s="422"/>
    </row>
    <row r="20" spans="1:14" ht="13.5" customHeight="1" x14ac:dyDescent="0.25">
      <c r="A20" s="418">
        <f t="shared" si="0"/>
        <v>9</v>
      </c>
      <c r="B20" s="412" t="s">
        <v>510</v>
      </c>
      <c r="C20" s="419">
        <v>200</v>
      </c>
      <c r="D20" s="420">
        <v>2</v>
      </c>
      <c r="E20" s="421" t="s">
        <v>511</v>
      </c>
      <c r="F20" s="419">
        <v>400</v>
      </c>
      <c r="G20" s="420">
        <v>1</v>
      </c>
      <c r="H20" s="419">
        <v>200</v>
      </c>
      <c r="I20" s="420"/>
      <c r="J20" s="419"/>
      <c r="K20" s="420">
        <v>1</v>
      </c>
      <c r="L20" s="419">
        <v>200</v>
      </c>
      <c r="M20" s="420"/>
      <c r="N20" s="422"/>
    </row>
    <row r="21" spans="1:14" x14ac:dyDescent="0.25">
      <c r="A21" s="418">
        <f t="shared" si="0"/>
        <v>10</v>
      </c>
      <c r="B21" s="412" t="s">
        <v>512</v>
      </c>
      <c r="C21" s="419">
        <v>50</v>
      </c>
      <c r="D21" s="420">
        <v>12</v>
      </c>
      <c r="E21" s="421" t="s">
        <v>513</v>
      </c>
      <c r="F21" s="419">
        <v>600</v>
      </c>
      <c r="G21" s="420">
        <v>12</v>
      </c>
      <c r="H21" s="419">
        <v>600</v>
      </c>
      <c r="I21" s="420"/>
      <c r="J21" s="419"/>
      <c r="K21" s="420"/>
      <c r="L21" s="419"/>
      <c r="M21" s="420"/>
      <c r="N21" s="422"/>
    </row>
    <row r="22" spans="1:14" ht="11.25" customHeight="1" x14ac:dyDescent="0.25">
      <c r="A22" s="418">
        <f t="shared" si="0"/>
        <v>11</v>
      </c>
      <c r="B22" s="412" t="s">
        <v>514</v>
      </c>
      <c r="C22" s="419">
        <v>150</v>
      </c>
      <c r="D22" s="420">
        <v>5</v>
      </c>
      <c r="E22" s="421" t="s">
        <v>501</v>
      </c>
      <c r="F22" s="419">
        <v>750</v>
      </c>
      <c r="G22" s="420">
        <v>5</v>
      </c>
      <c r="H22" s="419">
        <v>750</v>
      </c>
      <c r="I22" s="420"/>
      <c r="J22" s="419"/>
      <c r="K22" s="420"/>
      <c r="L22" s="419"/>
      <c r="M22" s="420"/>
      <c r="N22" s="422"/>
    </row>
    <row r="23" spans="1:14" ht="12" customHeight="1" x14ac:dyDescent="0.25">
      <c r="A23" s="418">
        <f t="shared" si="0"/>
        <v>12</v>
      </c>
      <c r="B23" s="412" t="s">
        <v>515</v>
      </c>
      <c r="C23" s="419">
        <v>250</v>
      </c>
      <c r="D23" s="420">
        <v>15</v>
      </c>
      <c r="E23" s="421" t="s">
        <v>516</v>
      </c>
      <c r="F23" s="419">
        <v>3750</v>
      </c>
      <c r="G23" s="420"/>
      <c r="H23" s="419"/>
      <c r="I23" s="420">
        <v>5</v>
      </c>
      <c r="J23" s="419">
        <v>1250</v>
      </c>
      <c r="K23" s="420">
        <v>5</v>
      </c>
      <c r="L23" s="419">
        <v>1250</v>
      </c>
      <c r="M23" s="420">
        <v>5</v>
      </c>
      <c r="N23" s="422">
        <v>1250</v>
      </c>
    </row>
    <row r="24" spans="1:14" ht="12.75" customHeight="1" x14ac:dyDescent="0.25">
      <c r="A24" s="418">
        <f t="shared" si="0"/>
        <v>13</v>
      </c>
      <c r="B24" s="412" t="s">
        <v>517</v>
      </c>
      <c r="C24" s="419">
        <v>300</v>
      </c>
      <c r="D24" s="420">
        <v>15</v>
      </c>
      <c r="E24" s="421" t="s">
        <v>516</v>
      </c>
      <c r="F24" s="419">
        <v>4500</v>
      </c>
      <c r="G24" s="420"/>
      <c r="H24" s="419"/>
      <c r="I24" s="420">
        <v>5</v>
      </c>
      <c r="J24" s="419">
        <v>1500</v>
      </c>
      <c r="K24" s="420">
        <v>5</v>
      </c>
      <c r="L24" s="419">
        <v>1500</v>
      </c>
      <c r="M24" s="420">
        <v>5</v>
      </c>
      <c r="N24" s="422">
        <v>1500</v>
      </c>
    </row>
    <row r="25" spans="1:14" ht="11.25" customHeight="1" x14ac:dyDescent="0.25">
      <c r="A25" s="418">
        <f t="shared" si="0"/>
        <v>14</v>
      </c>
      <c r="B25" s="412" t="s">
        <v>518</v>
      </c>
      <c r="C25" s="419">
        <v>750</v>
      </c>
      <c r="D25" s="420">
        <v>6</v>
      </c>
      <c r="E25" s="421" t="s">
        <v>516</v>
      </c>
      <c r="F25" s="419">
        <v>4500</v>
      </c>
      <c r="G25" s="420"/>
      <c r="H25" s="419"/>
      <c r="I25" s="420">
        <v>2</v>
      </c>
      <c r="J25" s="419">
        <v>1500</v>
      </c>
      <c r="K25" s="420">
        <v>2</v>
      </c>
      <c r="L25" s="419">
        <v>1500</v>
      </c>
      <c r="M25" s="420">
        <v>2</v>
      </c>
      <c r="N25" s="422">
        <v>1500</v>
      </c>
    </row>
    <row r="26" spans="1:14" ht="12" customHeight="1" x14ac:dyDescent="0.25">
      <c r="A26" s="418">
        <f t="shared" si="0"/>
        <v>15</v>
      </c>
      <c r="B26" s="412" t="s">
        <v>519</v>
      </c>
      <c r="C26" s="419">
        <v>225</v>
      </c>
      <c r="D26" s="420">
        <v>8</v>
      </c>
      <c r="E26" s="421" t="s">
        <v>516</v>
      </c>
      <c r="F26" s="419">
        <v>1800</v>
      </c>
      <c r="G26" s="420">
        <v>2</v>
      </c>
      <c r="H26" s="419">
        <v>450</v>
      </c>
      <c r="I26" s="420">
        <v>2</v>
      </c>
      <c r="J26" s="419">
        <v>450</v>
      </c>
      <c r="K26" s="420">
        <v>2</v>
      </c>
      <c r="L26" s="419">
        <v>450</v>
      </c>
      <c r="M26" s="420">
        <v>2</v>
      </c>
      <c r="N26" s="422">
        <v>450</v>
      </c>
    </row>
    <row r="27" spans="1:14" ht="12" customHeight="1" x14ac:dyDescent="0.25">
      <c r="A27" s="418">
        <f t="shared" si="0"/>
        <v>16</v>
      </c>
      <c r="B27" s="412" t="s">
        <v>520</v>
      </c>
      <c r="C27" s="419">
        <v>50</v>
      </c>
      <c r="D27" s="420">
        <v>36</v>
      </c>
      <c r="E27" s="421" t="s">
        <v>501</v>
      </c>
      <c r="F27" s="419">
        <v>1800</v>
      </c>
      <c r="G27" s="420">
        <v>12</v>
      </c>
      <c r="H27" s="419">
        <v>600</v>
      </c>
      <c r="I27" s="420"/>
      <c r="J27" s="419"/>
      <c r="K27" s="420">
        <v>12</v>
      </c>
      <c r="L27" s="419">
        <v>600</v>
      </c>
      <c r="M27" s="420">
        <v>12</v>
      </c>
      <c r="N27" s="422">
        <v>600</v>
      </c>
    </row>
    <row r="28" spans="1:14" ht="12" customHeight="1" x14ac:dyDescent="0.25">
      <c r="A28" s="418">
        <f t="shared" si="0"/>
        <v>17</v>
      </c>
      <c r="B28" s="412" t="s">
        <v>521</v>
      </c>
      <c r="C28" s="419">
        <v>50</v>
      </c>
      <c r="D28" s="420">
        <v>8</v>
      </c>
      <c r="E28" s="421" t="s">
        <v>501</v>
      </c>
      <c r="F28" s="419">
        <v>400</v>
      </c>
      <c r="G28" s="420"/>
      <c r="H28" s="419"/>
      <c r="I28" s="420">
        <v>4</v>
      </c>
      <c r="J28" s="419">
        <v>200</v>
      </c>
      <c r="K28" s="420"/>
      <c r="L28" s="419"/>
      <c r="M28" s="420">
        <v>4</v>
      </c>
      <c r="N28" s="422">
        <v>200</v>
      </c>
    </row>
    <row r="29" spans="1:14" ht="12" customHeight="1" x14ac:dyDescent="0.25">
      <c r="A29" s="418">
        <f t="shared" si="0"/>
        <v>18</v>
      </c>
      <c r="B29" s="412" t="s">
        <v>522</v>
      </c>
      <c r="C29" s="419">
        <v>4500</v>
      </c>
      <c r="D29" s="420">
        <v>1</v>
      </c>
      <c r="E29" s="421" t="s">
        <v>506</v>
      </c>
      <c r="F29" s="419">
        <v>4500</v>
      </c>
      <c r="G29" s="420">
        <v>1</v>
      </c>
      <c r="H29" s="419">
        <v>4500</v>
      </c>
      <c r="I29" s="420"/>
      <c r="J29" s="419"/>
      <c r="K29" s="420"/>
      <c r="L29" s="419"/>
      <c r="M29" s="420"/>
      <c r="N29" s="422"/>
    </row>
    <row r="30" spans="1:14" ht="12" customHeight="1" x14ac:dyDescent="0.25">
      <c r="A30" s="418">
        <f t="shared" si="0"/>
        <v>19</v>
      </c>
      <c r="B30" s="412" t="s">
        <v>523</v>
      </c>
      <c r="C30" s="419"/>
      <c r="D30" s="420"/>
      <c r="E30" s="421" t="s">
        <v>501</v>
      </c>
      <c r="F30" s="419">
        <v>1700</v>
      </c>
      <c r="G30" s="420"/>
      <c r="H30" s="419"/>
      <c r="I30" s="420"/>
      <c r="J30" s="419">
        <v>1700</v>
      </c>
      <c r="K30" s="420"/>
      <c r="L30" s="419"/>
      <c r="M30" s="420"/>
      <c r="N30" s="422"/>
    </row>
    <row r="31" spans="1:14" ht="12" customHeight="1" x14ac:dyDescent="0.25">
      <c r="A31" s="418">
        <f t="shared" si="0"/>
        <v>20</v>
      </c>
      <c r="B31" s="412" t="s">
        <v>524</v>
      </c>
      <c r="C31" s="419">
        <v>55</v>
      </c>
      <c r="D31" s="420">
        <v>4</v>
      </c>
      <c r="E31" s="421" t="s">
        <v>525</v>
      </c>
      <c r="F31" s="419">
        <v>220</v>
      </c>
      <c r="G31" s="420">
        <v>1</v>
      </c>
      <c r="H31" s="419">
        <v>55</v>
      </c>
      <c r="I31" s="420">
        <v>1</v>
      </c>
      <c r="J31" s="419">
        <v>55</v>
      </c>
      <c r="K31" s="420">
        <v>1</v>
      </c>
      <c r="L31" s="419">
        <v>55</v>
      </c>
      <c r="M31" s="420">
        <v>1</v>
      </c>
      <c r="N31" s="422">
        <v>55</v>
      </c>
    </row>
    <row r="32" spans="1:14" ht="11.25" customHeight="1" x14ac:dyDescent="0.25">
      <c r="A32" s="418">
        <f t="shared" si="0"/>
        <v>21</v>
      </c>
      <c r="B32" s="412" t="s">
        <v>526</v>
      </c>
      <c r="C32" s="419">
        <v>250</v>
      </c>
      <c r="D32" s="420">
        <v>6</v>
      </c>
      <c r="E32" s="421" t="s">
        <v>501</v>
      </c>
      <c r="F32" s="419">
        <v>1500</v>
      </c>
      <c r="G32" s="420">
        <v>6</v>
      </c>
      <c r="H32" s="419">
        <v>1500</v>
      </c>
      <c r="I32" s="420"/>
      <c r="J32" s="419"/>
      <c r="K32" s="420"/>
      <c r="L32" s="419"/>
      <c r="M32" s="420"/>
      <c r="N32" s="422"/>
    </row>
    <row r="33" spans="1:14" ht="12" customHeight="1" x14ac:dyDescent="0.25">
      <c r="A33" s="418">
        <f t="shared" si="0"/>
        <v>22</v>
      </c>
      <c r="B33" s="412" t="s">
        <v>527</v>
      </c>
      <c r="C33" s="419">
        <v>35</v>
      </c>
      <c r="D33" s="420">
        <v>24</v>
      </c>
      <c r="E33" s="421" t="s">
        <v>501</v>
      </c>
      <c r="F33" s="419">
        <v>840</v>
      </c>
      <c r="G33" s="420"/>
      <c r="H33" s="419"/>
      <c r="I33" s="420"/>
      <c r="J33" s="419"/>
      <c r="K33" s="420">
        <v>12</v>
      </c>
      <c r="L33" s="419">
        <v>420</v>
      </c>
      <c r="M33" s="420">
        <v>12</v>
      </c>
      <c r="N33" s="422">
        <v>420</v>
      </c>
    </row>
    <row r="34" spans="1:14" ht="12" customHeight="1" x14ac:dyDescent="0.25">
      <c r="A34" s="418">
        <f t="shared" si="0"/>
        <v>23</v>
      </c>
      <c r="B34" s="412" t="s">
        <v>528</v>
      </c>
      <c r="C34" s="419">
        <v>165</v>
      </c>
      <c r="D34" s="420">
        <v>8</v>
      </c>
      <c r="E34" s="421" t="s">
        <v>529</v>
      </c>
      <c r="F34" s="419">
        <v>1320</v>
      </c>
      <c r="G34" s="420">
        <v>2</v>
      </c>
      <c r="H34" s="419">
        <v>330</v>
      </c>
      <c r="I34" s="420">
        <v>2</v>
      </c>
      <c r="J34" s="419">
        <v>330</v>
      </c>
      <c r="K34" s="420">
        <v>2</v>
      </c>
      <c r="L34" s="419">
        <v>330</v>
      </c>
      <c r="M34" s="420">
        <v>2</v>
      </c>
      <c r="N34" s="422">
        <v>330</v>
      </c>
    </row>
    <row r="35" spans="1:14" ht="12" customHeight="1" x14ac:dyDescent="0.25">
      <c r="A35" s="418">
        <f t="shared" si="0"/>
        <v>24</v>
      </c>
      <c r="B35" s="412" t="s">
        <v>530</v>
      </c>
      <c r="C35" s="419">
        <v>85</v>
      </c>
      <c r="D35" s="420">
        <v>5</v>
      </c>
      <c r="E35" s="421" t="s">
        <v>525</v>
      </c>
      <c r="F35" s="419">
        <v>425</v>
      </c>
      <c r="G35" s="420"/>
      <c r="H35" s="419"/>
      <c r="I35" s="420">
        <v>2</v>
      </c>
      <c r="J35" s="419">
        <v>170</v>
      </c>
      <c r="K35" s="420">
        <v>1</v>
      </c>
      <c r="L35" s="419">
        <v>85</v>
      </c>
      <c r="M35" s="420">
        <v>2</v>
      </c>
      <c r="N35" s="422">
        <v>170</v>
      </c>
    </row>
    <row r="36" spans="1:14" ht="12" customHeight="1" x14ac:dyDescent="0.25">
      <c r="A36" s="418">
        <f t="shared" si="0"/>
        <v>25</v>
      </c>
      <c r="B36" s="412" t="s">
        <v>531</v>
      </c>
      <c r="C36" s="419">
        <v>60</v>
      </c>
      <c r="D36" s="420">
        <v>4</v>
      </c>
      <c r="E36" s="421" t="s">
        <v>532</v>
      </c>
      <c r="F36" s="419">
        <v>240</v>
      </c>
      <c r="G36" s="420"/>
      <c r="H36" s="419"/>
      <c r="I36" s="420">
        <v>2</v>
      </c>
      <c r="J36" s="419">
        <v>120</v>
      </c>
      <c r="K36" s="420"/>
      <c r="L36" s="419"/>
      <c r="M36" s="420">
        <v>2</v>
      </c>
      <c r="N36" s="422">
        <v>120</v>
      </c>
    </row>
    <row r="37" spans="1:14" ht="11.25" customHeight="1" x14ac:dyDescent="0.25">
      <c r="A37" s="418">
        <f t="shared" si="0"/>
        <v>26</v>
      </c>
      <c r="B37" s="412" t="s">
        <v>533</v>
      </c>
      <c r="C37" s="419">
        <v>60</v>
      </c>
      <c r="D37" s="420">
        <v>2</v>
      </c>
      <c r="E37" s="421" t="s">
        <v>501</v>
      </c>
      <c r="F37" s="419">
        <v>120</v>
      </c>
      <c r="G37" s="420"/>
      <c r="H37" s="419"/>
      <c r="I37" s="420">
        <v>1</v>
      </c>
      <c r="J37" s="419">
        <v>60</v>
      </c>
      <c r="K37" s="420"/>
      <c r="L37" s="419"/>
      <c r="M37" s="420">
        <v>1</v>
      </c>
      <c r="N37" s="422">
        <v>60</v>
      </c>
    </row>
    <row r="38" spans="1:14" ht="11.25" customHeight="1" x14ac:dyDescent="0.25">
      <c r="A38" s="418">
        <f t="shared" si="0"/>
        <v>27</v>
      </c>
      <c r="B38" s="412" t="s">
        <v>534</v>
      </c>
      <c r="C38" s="419">
        <v>7.5</v>
      </c>
      <c r="D38" s="420">
        <v>36</v>
      </c>
      <c r="E38" s="421" t="s">
        <v>501</v>
      </c>
      <c r="F38" s="419">
        <v>270</v>
      </c>
      <c r="G38" s="420"/>
      <c r="H38" s="419"/>
      <c r="I38" s="420">
        <v>24</v>
      </c>
      <c r="J38" s="419">
        <v>180</v>
      </c>
      <c r="K38" s="420"/>
      <c r="L38" s="419"/>
      <c r="M38" s="420">
        <v>12</v>
      </c>
      <c r="N38" s="422">
        <v>90</v>
      </c>
    </row>
    <row r="39" spans="1:14" ht="11.25" customHeight="1" x14ac:dyDescent="0.25">
      <c r="A39" s="418">
        <f t="shared" si="0"/>
        <v>28</v>
      </c>
      <c r="B39" s="412" t="s">
        <v>535</v>
      </c>
      <c r="C39" s="419">
        <v>250</v>
      </c>
      <c r="D39" s="420">
        <v>1</v>
      </c>
      <c r="E39" s="421" t="s">
        <v>506</v>
      </c>
      <c r="F39" s="419">
        <v>250</v>
      </c>
      <c r="G39" s="420"/>
      <c r="H39" s="419"/>
      <c r="I39" s="420"/>
      <c r="J39" s="419"/>
      <c r="K39" s="420"/>
      <c r="L39" s="419"/>
      <c r="M39" s="420">
        <v>1</v>
      </c>
      <c r="N39" s="422">
        <v>250</v>
      </c>
    </row>
    <row r="40" spans="1:14" ht="12" customHeight="1" x14ac:dyDescent="0.25">
      <c r="A40" s="418">
        <f>A39+1</f>
        <v>29</v>
      </c>
      <c r="B40" s="424" t="s">
        <v>536</v>
      </c>
      <c r="C40" s="419">
        <v>1500</v>
      </c>
      <c r="D40" s="420">
        <v>1</v>
      </c>
      <c r="E40" s="421" t="s">
        <v>275</v>
      </c>
      <c r="F40" s="419">
        <v>1500</v>
      </c>
      <c r="G40" s="420"/>
      <c r="H40" s="419"/>
      <c r="I40" s="420">
        <v>1</v>
      </c>
      <c r="J40" s="419">
        <v>1500</v>
      </c>
      <c r="K40" s="420"/>
      <c r="L40" s="419"/>
      <c r="M40" s="420"/>
      <c r="N40" s="422"/>
    </row>
    <row r="41" spans="1:14" ht="12" customHeight="1" x14ac:dyDescent="0.25">
      <c r="A41" s="418">
        <f t="shared" si="0"/>
        <v>30</v>
      </c>
      <c r="B41" s="424" t="s">
        <v>537</v>
      </c>
      <c r="C41" s="419">
        <v>175</v>
      </c>
      <c r="D41" s="420">
        <v>1</v>
      </c>
      <c r="E41" s="421" t="s">
        <v>532</v>
      </c>
      <c r="F41" s="419">
        <v>175</v>
      </c>
      <c r="G41" s="420"/>
      <c r="H41" s="419"/>
      <c r="I41" s="420"/>
      <c r="J41" s="419"/>
      <c r="K41" s="420">
        <v>1</v>
      </c>
      <c r="L41" s="419">
        <v>175</v>
      </c>
      <c r="M41" s="420"/>
      <c r="N41" s="422"/>
    </row>
    <row r="42" spans="1:14" ht="12.75" customHeight="1" x14ac:dyDescent="0.25">
      <c r="A42" s="418">
        <f t="shared" si="0"/>
        <v>31</v>
      </c>
      <c r="B42" s="424" t="s">
        <v>538</v>
      </c>
      <c r="C42" s="419">
        <v>350</v>
      </c>
      <c r="D42" s="420">
        <v>12</v>
      </c>
      <c r="E42" s="421" t="s">
        <v>525</v>
      </c>
      <c r="F42" s="419">
        <v>4200</v>
      </c>
      <c r="G42" s="420">
        <v>3</v>
      </c>
      <c r="H42" s="419">
        <v>1050</v>
      </c>
      <c r="I42" s="420">
        <v>3</v>
      </c>
      <c r="J42" s="419">
        <v>1050</v>
      </c>
      <c r="K42" s="420">
        <v>3</v>
      </c>
      <c r="L42" s="419">
        <v>1050</v>
      </c>
      <c r="M42" s="420">
        <v>3</v>
      </c>
      <c r="N42" s="422">
        <v>1050</v>
      </c>
    </row>
    <row r="43" spans="1:14" ht="12" customHeight="1" x14ac:dyDescent="0.25">
      <c r="A43" s="418">
        <f t="shared" si="0"/>
        <v>32</v>
      </c>
      <c r="B43" s="424" t="s">
        <v>539</v>
      </c>
      <c r="C43" s="419">
        <v>350</v>
      </c>
      <c r="D43" s="420">
        <v>4</v>
      </c>
      <c r="E43" s="421" t="s">
        <v>525</v>
      </c>
      <c r="F43" s="419">
        <v>1400</v>
      </c>
      <c r="G43" s="420"/>
      <c r="H43" s="419"/>
      <c r="I43" s="420">
        <v>2</v>
      </c>
      <c r="J43" s="419">
        <v>700</v>
      </c>
      <c r="K43" s="420"/>
      <c r="L43" s="419"/>
      <c r="M43" s="420">
        <v>2</v>
      </c>
      <c r="N43" s="422">
        <v>700</v>
      </c>
    </row>
    <row r="44" spans="1:14" ht="12" customHeight="1" x14ac:dyDescent="0.25">
      <c r="A44" s="418">
        <f t="shared" si="0"/>
        <v>33</v>
      </c>
      <c r="B44" s="424" t="s">
        <v>540</v>
      </c>
      <c r="C44" s="419">
        <v>350</v>
      </c>
      <c r="D44" s="420">
        <v>4</v>
      </c>
      <c r="E44" s="421" t="s">
        <v>525</v>
      </c>
      <c r="F44" s="419">
        <v>1400</v>
      </c>
      <c r="G44" s="420"/>
      <c r="H44" s="419"/>
      <c r="I44" s="420">
        <v>2</v>
      </c>
      <c r="J44" s="419">
        <v>700</v>
      </c>
      <c r="K44" s="420"/>
      <c r="L44" s="419"/>
      <c r="M44" s="420">
        <v>2</v>
      </c>
      <c r="N44" s="422">
        <v>700</v>
      </c>
    </row>
    <row r="45" spans="1:14" ht="12.75" customHeight="1" x14ac:dyDescent="0.25">
      <c r="A45" s="418">
        <f t="shared" si="0"/>
        <v>34</v>
      </c>
      <c r="B45" s="424" t="s">
        <v>541</v>
      </c>
      <c r="C45" s="419">
        <v>350</v>
      </c>
      <c r="D45" s="420">
        <v>4</v>
      </c>
      <c r="E45" s="421" t="s">
        <v>525</v>
      </c>
      <c r="F45" s="419">
        <v>1400</v>
      </c>
      <c r="G45" s="420"/>
      <c r="H45" s="419"/>
      <c r="I45" s="420">
        <v>2</v>
      </c>
      <c r="J45" s="419">
        <v>700</v>
      </c>
      <c r="K45" s="420"/>
      <c r="L45" s="419"/>
      <c r="M45" s="420">
        <v>2</v>
      </c>
      <c r="N45" s="422">
        <v>700</v>
      </c>
    </row>
    <row r="46" spans="1:14" x14ac:dyDescent="0.25">
      <c r="A46" s="418">
        <f t="shared" si="0"/>
        <v>35</v>
      </c>
      <c r="B46" s="424" t="s">
        <v>542</v>
      </c>
      <c r="C46" s="419">
        <v>300</v>
      </c>
      <c r="D46" s="420">
        <v>1</v>
      </c>
      <c r="E46" s="421" t="s">
        <v>506</v>
      </c>
      <c r="F46" s="419">
        <v>300</v>
      </c>
      <c r="G46" s="420"/>
      <c r="H46" s="419"/>
      <c r="I46" s="420"/>
      <c r="J46" s="419"/>
      <c r="K46" s="420"/>
      <c r="L46" s="419"/>
      <c r="M46" s="420">
        <v>1</v>
      </c>
      <c r="N46" s="422">
        <v>300</v>
      </c>
    </row>
    <row r="47" spans="1:14" x14ac:dyDescent="0.25">
      <c r="A47" s="418">
        <f t="shared" si="0"/>
        <v>36</v>
      </c>
      <c r="B47" s="424" t="s">
        <v>543</v>
      </c>
      <c r="C47" s="419">
        <v>50</v>
      </c>
      <c r="D47" s="420">
        <v>1</v>
      </c>
      <c r="E47" s="421" t="s">
        <v>544</v>
      </c>
      <c r="F47" s="419">
        <v>50</v>
      </c>
      <c r="G47" s="420"/>
      <c r="H47" s="419"/>
      <c r="I47" s="420"/>
      <c r="J47" s="419"/>
      <c r="K47" s="420">
        <v>1</v>
      </c>
      <c r="L47" s="419">
        <v>50</v>
      </c>
      <c r="M47" s="420"/>
      <c r="N47" s="422"/>
    </row>
    <row r="48" spans="1:14" x14ac:dyDescent="0.25">
      <c r="A48" s="418">
        <f t="shared" si="0"/>
        <v>37</v>
      </c>
      <c r="B48" s="424" t="s">
        <v>545</v>
      </c>
      <c r="C48" s="419">
        <v>35000</v>
      </c>
      <c r="D48" s="420">
        <v>1</v>
      </c>
      <c r="E48" s="421" t="s">
        <v>275</v>
      </c>
      <c r="F48" s="419">
        <v>35000</v>
      </c>
      <c r="G48" s="420"/>
      <c r="H48" s="419"/>
      <c r="I48" s="420"/>
      <c r="J48" s="419"/>
      <c r="K48" s="420"/>
      <c r="L48" s="419"/>
      <c r="M48" s="420">
        <v>1</v>
      </c>
      <c r="N48" s="422">
        <v>35000</v>
      </c>
    </row>
    <row r="49" spans="1:14" x14ac:dyDescent="0.25">
      <c r="A49" s="418">
        <f t="shared" si="0"/>
        <v>38</v>
      </c>
      <c r="B49" s="424" t="s">
        <v>546</v>
      </c>
      <c r="C49" s="419">
        <v>75</v>
      </c>
      <c r="D49" s="420">
        <v>1</v>
      </c>
      <c r="E49" s="421" t="s">
        <v>513</v>
      </c>
      <c r="F49" s="419">
        <v>75</v>
      </c>
      <c r="G49" s="420"/>
      <c r="H49" s="419"/>
      <c r="I49" s="420"/>
      <c r="J49" s="419"/>
      <c r="K49" s="420">
        <v>1</v>
      </c>
      <c r="L49" s="419">
        <v>75</v>
      </c>
      <c r="M49" s="420"/>
      <c r="N49" s="422"/>
    </row>
    <row r="50" spans="1:14" x14ac:dyDescent="0.25">
      <c r="A50" s="418">
        <f t="shared" si="0"/>
        <v>39</v>
      </c>
      <c r="B50" s="424" t="s">
        <v>547</v>
      </c>
      <c r="C50" s="419">
        <v>4500</v>
      </c>
      <c r="D50" s="420">
        <v>1</v>
      </c>
      <c r="E50" s="421" t="s">
        <v>504</v>
      </c>
      <c r="F50" s="419">
        <v>4500</v>
      </c>
      <c r="G50" s="420">
        <v>1</v>
      </c>
      <c r="H50" s="419">
        <v>4500</v>
      </c>
      <c r="I50" s="420"/>
      <c r="J50" s="419"/>
      <c r="K50" s="420"/>
      <c r="L50" s="419"/>
      <c r="M50" s="420"/>
      <c r="N50" s="422"/>
    </row>
    <row r="51" spans="1:14" x14ac:dyDescent="0.25">
      <c r="A51" s="418">
        <f t="shared" si="0"/>
        <v>40</v>
      </c>
      <c r="B51" s="424" t="s">
        <v>548</v>
      </c>
      <c r="C51" s="419">
        <v>25000</v>
      </c>
      <c r="D51" s="420">
        <v>1</v>
      </c>
      <c r="E51" s="421" t="s">
        <v>275</v>
      </c>
      <c r="F51" s="419">
        <v>25000</v>
      </c>
      <c r="G51" s="420">
        <v>1</v>
      </c>
      <c r="H51" s="419">
        <v>25000</v>
      </c>
      <c r="I51" s="420"/>
      <c r="J51" s="419"/>
      <c r="K51" s="420"/>
      <c r="L51" s="419"/>
      <c r="M51" s="420"/>
      <c r="N51" s="422"/>
    </row>
    <row r="52" spans="1:14" ht="12" customHeight="1" x14ac:dyDescent="0.25">
      <c r="A52" s="418">
        <f t="shared" si="0"/>
        <v>41</v>
      </c>
      <c r="B52" s="424" t="s">
        <v>549</v>
      </c>
      <c r="C52" s="419">
        <v>65000</v>
      </c>
      <c r="D52" s="420">
        <v>1</v>
      </c>
      <c r="E52" s="421" t="s">
        <v>275</v>
      </c>
      <c r="F52" s="419">
        <v>65000</v>
      </c>
      <c r="G52" s="420"/>
      <c r="H52" s="419"/>
      <c r="I52" s="420"/>
      <c r="J52" s="419"/>
      <c r="K52" s="420">
        <v>1</v>
      </c>
      <c r="L52" s="419">
        <v>65000</v>
      </c>
      <c r="M52" s="420"/>
      <c r="N52" s="422"/>
    </row>
    <row r="53" spans="1:14" ht="12" customHeight="1" x14ac:dyDescent="0.25">
      <c r="A53" s="418">
        <v>42</v>
      </c>
      <c r="B53" s="424" t="s">
        <v>550</v>
      </c>
      <c r="C53" s="419">
        <v>250</v>
      </c>
      <c r="D53" s="420">
        <v>12</v>
      </c>
      <c r="E53" s="421" t="s">
        <v>501</v>
      </c>
      <c r="F53" s="419">
        <v>3000</v>
      </c>
      <c r="G53" s="420"/>
      <c r="H53" s="419"/>
      <c r="I53" s="420"/>
      <c r="J53" s="419"/>
      <c r="K53" s="420"/>
      <c r="L53" s="419"/>
      <c r="M53" s="420">
        <v>12</v>
      </c>
      <c r="N53" s="422">
        <v>3000</v>
      </c>
    </row>
    <row r="54" spans="1:14" ht="12" customHeight="1" x14ac:dyDescent="0.25">
      <c r="A54" s="418">
        <v>43</v>
      </c>
      <c r="B54" s="424" t="s">
        <v>551</v>
      </c>
      <c r="C54" s="419">
        <v>10000</v>
      </c>
      <c r="D54" s="420">
        <v>1</v>
      </c>
      <c r="E54" s="421"/>
      <c r="F54" s="419">
        <v>10000</v>
      </c>
      <c r="G54" s="420"/>
      <c r="H54" s="419"/>
      <c r="I54" s="420"/>
      <c r="J54" s="419"/>
      <c r="K54" s="420"/>
      <c r="L54" s="419"/>
      <c r="M54" s="420">
        <v>1</v>
      </c>
      <c r="N54" s="422">
        <v>10000</v>
      </c>
    </row>
    <row r="55" spans="1:14" ht="12" customHeight="1" x14ac:dyDescent="0.25">
      <c r="A55" s="418">
        <v>44</v>
      </c>
      <c r="B55" s="424" t="s">
        <v>552</v>
      </c>
      <c r="C55" s="419">
        <v>550</v>
      </c>
      <c r="D55" s="420">
        <v>6</v>
      </c>
      <c r="E55" s="421" t="s">
        <v>501</v>
      </c>
      <c r="F55" s="419">
        <v>3300</v>
      </c>
      <c r="G55" s="420">
        <v>6</v>
      </c>
      <c r="H55" s="419">
        <v>3300</v>
      </c>
      <c r="I55" s="420"/>
      <c r="J55" s="419"/>
      <c r="K55" s="420"/>
      <c r="L55" s="419"/>
      <c r="M55" s="420"/>
      <c r="N55" s="422"/>
    </row>
    <row r="56" spans="1:14" ht="12" customHeight="1" x14ac:dyDescent="0.25">
      <c r="A56" s="418">
        <v>45</v>
      </c>
      <c r="B56" s="424" t="s">
        <v>406</v>
      </c>
      <c r="C56" s="419">
        <v>58.33</v>
      </c>
      <c r="D56" s="420">
        <v>600</v>
      </c>
      <c r="E56" s="421" t="s">
        <v>336</v>
      </c>
      <c r="F56" s="419">
        <v>35000</v>
      </c>
      <c r="G56" s="420">
        <v>150</v>
      </c>
      <c r="H56" s="419">
        <v>8749.5</v>
      </c>
      <c r="I56" s="420">
        <v>150</v>
      </c>
      <c r="J56" s="419">
        <v>8749.5</v>
      </c>
      <c r="K56" s="420">
        <v>150</v>
      </c>
      <c r="L56" s="419">
        <v>8749.5</v>
      </c>
      <c r="M56" s="420">
        <v>150</v>
      </c>
      <c r="N56" s="422">
        <v>8749.5</v>
      </c>
    </row>
    <row r="57" spans="1:14" ht="12" customHeight="1" x14ac:dyDescent="0.25">
      <c r="A57" s="418">
        <f t="shared" si="0"/>
        <v>46</v>
      </c>
      <c r="B57" s="424" t="s">
        <v>553</v>
      </c>
      <c r="C57" s="419">
        <v>3040</v>
      </c>
      <c r="D57" s="420">
        <v>1</v>
      </c>
      <c r="E57" s="421" t="s">
        <v>554</v>
      </c>
      <c r="F57" s="419">
        <v>3040</v>
      </c>
      <c r="G57" s="420">
        <v>1</v>
      </c>
      <c r="H57" s="419">
        <v>3040</v>
      </c>
      <c r="I57" s="420"/>
      <c r="J57" s="419"/>
      <c r="K57" s="420"/>
      <c r="L57" s="419"/>
      <c r="M57" s="420"/>
      <c r="N57" s="422"/>
    </row>
    <row r="58" spans="1:14" ht="12" customHeight="1" x14ac:dyDescent="0.25">
      <c r="A58" s="418">
        <f t="shared" si="0"/>
        <v>47</v>
      </c>
      <c r="B58" s="424" t="s">
        <v>555</v>
      </c>
      <c r="C58" s="419">
        <v>25</v>
      </c>
      <c r="D58" s="420">
        <v>12</v>
      </c>
      <c r="E58" s="421" t="s">
        <v>52</v>
      </c>
      <c r="F58" s="419">
        <v>300</v>
      </c>
      <c r="G58" s="420">
        <v>3</v>
      </c>
      <c r="H58" s="419">
        <v>75</v>
      </c>
      <c r="I58" s="420">
        <v>3</v>
      </c>
      <c r="J58" s="419">
        <v>75</v>
      </c>
      <c r="K58" s="420">
        <v>3</v>
      </c>
      <c r="L58" s="419">
        <v>75</v>
      </c>
      <c r="M58" s="420">
        <v>3</v>
      </c>
      <c r="N58" s="422">
        <v>75</v>
      </c>
    </row>
    <row r="59" spans="1:14" ht="12" customHeight="1" x14ac:dyDescent="0.25">
      <c r="A59" s="418">
        <f t="shared" si="0"/>
        <v>48</v>
      </c>
      <c r="B59" s="424" t="s">
        <v>398</v>
      </c>
      <c r="C59" s="419">
        <v>500</v>
      </c>
      <c r="D59" s="420">
        <v>2</v>
      </c>
      <c r="E59" s="421" t="s">
        <v>158</v>
      </c>
      <c r="F59" s="419">
        <v>1000</v>
      </c>
      <c r="G59" s="420"/>
      <c r="H59" s="419"/>
      <c r="I59" s="420">
        <v>2</v>
      </c>
      <c r="J59" s="419">
        <v>1000</v>
      </c>
      <c r="K59" s="420"/>
      <c r="L59" s="419"/>
      <c r="M59" s="420"/>
      <c r="N59" s="422"/>
    </row>
    <row r="60" spans="1:14" ht="12" customHeight="1" x14ac:dyDescent="0.25">
      <c r="A60" s="418">
        <f t="shared" si="0"/>
        <v>49</v>
      </c>
      <c r="B60" s="424" t="s">
        <v>556</v>
      </c>
      <c r="C60" s="419">
        <v>500</v>
      </c>
      <c r="D60" s="420">
        <v>1</v>
      </c>
      <c r="E60" s="421" t="s">
        <v>557</v>
      </c>
      <c r="F60" s="419">
        <v>500</v>
      </c>
      <c r="G60" s="420"/>
      <c r="H60" s="419"/>
      <c r="I60" s="420">
        <v>1</v>
      </c>
      <c r="J60" s="419">
        <v>500</v>
      </c>
      <c r="K60" s="420"/>
      <c r="L60" s="419"/>
      <c r="M60" s="420"/>
      <c r="N60" s="422"/>
    </row>
    <row r="61" spans="1:14" ht="12" customHeight="1" x14ac:dyDescent="0.25">
      <c r="A61" s="418">
        <f t="shared" si="0"/>
        <v>50</v>
      </c>
      <c r="B61" s="424" t="s">
        <v>558</v>
      </c>
      <c r="C61" s="419">
        <v>300</v>
      </c>
      <c r="D61" s="420">
        <v>2</v>
      </c>
      <c r="E61" s="421" t="s">
        <v>163</v>
      </c>
      <c r="F61" s="419">
        <v>600</v>
      </c>
      <c r="G61" s="420"/>
      <c r="H61" s="419"/>
      <c r="I61" s="420">
        <v>1</v>
      </c>
      <c r="J61" s="419">
        <v>300</v>
      </c>
      <c r="K61" s="420"/>
      <c r="L61" s="419"/>
      <c r="M61" s="420">
        <v>1</v>
      </c>
      <c r="N61" s="422">
        <v>300</v>
      </c>
    </row>
    <row r="62" spans="1:14" ht="13.5" customHeight="1" x14ac:dyDescent="0.25">
      <c r="A62" s="1677" t="s">
        <v>66</v>
      </c>
      <c r="B62" s="1678"/>
      <c r="C62" s="425"/>
      <c r="D62" s="426"/>
      <c r="E62" s="427"/>
      <c r="F62" s="428">
        <f>SUM(F12:F61)</f>
        <v>248985</v>
      </c>
      <c r="G62" s="429"/>
      <c r="H62" s="430">
        <f>SUM(H12:H60)</f>
        <v>73159.5</v>
      </c>
      <c r="I62" s="431"/>
      <c r="J62" s="432">
        <f>SUM(J15:J61)</f>
        <v>26489.5</v>
      </c>
      <c r="K62" s="431"/>
      <c r="L62" s="432">
        <f>SUM(L15:L60)</f>
        <v>81664.5</v>
      </c>
      <c r="M62" s="433"/>
      <c r="N62" s="434">
        <f>SUM(N15:N60)</f>
        <v>67369.5</v>
      </c>
    </row>
    <row r="63" spans="1:14" ht="13.5" customHeight="1" x14ac:dyDescent="0.25">
      <c r="A63" s="435"/>
      <c r="B63" s="436"/>
      <c r="C63" s="437"/>
      <c r="D63" s="438"/>
      <c r="E63" s="439"/>
      <c r="F63" s="440"/>
      <c r="G63" s="441"/>
      <c r="H63" s="442"/>
      <c r="I63" s="443"/>
      <c r="J63" s="444"/>
      <c r="K63" s="443"/>
      <c r="L63" s="442"/>
      <c r="M63" s="443"/>
      <c r="N63" s="445"/>
    </row>
    <row r="64" spans="1:14" ht="13.5" customHeight="1" x14ac:dyDescent="0.25">
      <c r="A64" s="446"/>
      <c r="B64" s="447"/>
      <c r="C64" s="448"/>
      <c r="D64" s="449"/>
      <c r="E64" s="450"/>
      <c r="F64" s="451"/>
      <c r="G64" s="452"/>
      <c r="H64" s="453"/>
      <c r="I64" s="454"/>
      <c r="J64" s="455"/>
      <c r="K64" s="454"/>
      <c r="L64" s="453"/>
      <c r="M64" s="454"/>
      <c r="N64" s="456"/>
    </row>
    <row r="65" spans="1:14" ht="13.5" customHeight="1" x14ac:dyDescent="0.25">
      <c r="A65" s="446"/>
      <c r="B65" s="447"/>
      <c r="C65" s="448"/>
      <c r="D65" s="449"/>
      <c r="E65" s="450"/>
      <c r="F65" s="451"/>
      <c r="G65" s="452"/>
      <c r="H65" s="453"/>
      <c r="I65" s="454"/>
      <c r="J65" s="455"/>
      <c r="K65" s="454"/>
      <c r="L65" s="453"/>
      <c r="M65" s="454"/>
      <c r="N65" s="456"/>
    </row>
    <row r="66" spans="1:14" ht="10.5" customHeight="1" x14ac:dyDescent="0.25">
      <c r="A66" s="1668" t="s">
        <v>559</v>
      </c>
      <c r="B66" s="1669"/>
      <c r="C66" s="1669"/>
      <c r="D66" s="1669"/>
      <c r="E66" s="1669"/>
      <c r="F66" s="1669"/>
      <c r="G66" s="1669"/>
      <c r="H66" s="407"/>
      <c r="I66" s="407"/>
      <c r="J66" s="407"/>
      <c r="K66" s="407"/>
      <c r="L66" s="407"/>
      <c r="M66" s="407"/>
      <c r="N66" s="408"/>
    </row>
    <row r="67" spans="1:14" ht="15" customHeight="1" x14ac:dyDescent="0.25">
      <c r="A67" s="1668"/>
      <c r="B67" s="1669"/>
      <c r="C67" s="1669"/>
      <c r="D67" s="1669"/>
      <c r="E67" s="1669"/>
      <c r="F67" s="1669"/>
      <c r="G67" s="1669"/>
      <c r="H67" s="1672" t="s">
        <v>560</v>
      </c>
      <c r="I67" s="1672"/>
      <c r="J67" s="1673" t="s">
        <v>561</v>
      </c>
      <c r="K67" s="1673"/>
      <c r="L67" s="1673"/>
      <c r="M67" s="457"/>
      <c r="N67" s="408"/>
    </row>
    <row r="68" spans="1:14" ht="15" customHeight="1" x14ac:dyDescent="0.25">
      <c r="A68" s="1668"/>
      <c r="B68" s="1669"/>
      <c r="C68" s="1669"/>
      <c r="D68" s="1669"/>
      <c r="E68" s="1669"/>
      <c r="F68" s="1669"/>
      <c r="G68" s="1669"/>
      <c r="H68" s="407"/>
      <c r="I68" s="1674" t="s">
        <v>70</v>
      </c>
      <c r="J68" s="1674"/>
      <c r="K68" s="1674"/>
      <c r="L68" s="1674"/>
      <c r="M68" s="1674"/>
      <c r="N68" s="408"/>
    </row>
    <row r="69" spans="1:14" ht="9.75" customHeight="1" thickBot="1" x14ac:dyDescent="0.3">
      <c r="A69" s="1670"/>
      <c r="B69" s="1671"/>
      <c r="C69" s="1671"/>
      <c r="D69" s="1671"/>
      <c r="E69" s="1671"/>
      <c r="F69" s="1671"/>
      <c r="G69" s="1671"/>
      <c r="H69" s="410"/>
      <c r="I69" s="410"/>
      <c r="J69" s="410"/>
      <c r="K69" s="410"/>
      <c r="L69" s="410"/>
      <c r="M69" s="410"/>
      <c r="N69" s="411"/>
    </row>
    <row r="70" spans="1:14" ht="15.75" customHeight="1" x14ac:dyDescent="0.25">
      <c r="A70" s="458"/>
      <c r="B70" s="458"/>
      <c r="C70" s="458"/>
      <c r="D70" s="458"/>
      <c r="E70" s="458"/>
      <c r="F70" s="458"/>
      <c r="G70" s="458"/>
      <c r="H70" s="404"/>
      <c r="I70" s="404"/>
      <c r="J70" s="404"/>
      <c r="K70" s="404"/>
      <c r="L70" s="404"/>
      <c r="M70" s="404"/>
      <c r="N70" s="404"/>
    </row>
    <row r="71" spans="1:14" x14ac:dyDescent="0.25">
      <c r="A71" s="407"/>
      <c r="B71" s="407"/>
      <c r="C71" s="407"/>
      <c r="D71" s="407"/>
      <c r="E71" s="407"/>
      <c r="F71" s="407"/>
      <c r="G71" s="407"/>
      <c r="H71" s="407"/>
      <c r="I71" s="407"/>
      <c r="J71" s="407"/>
      <c r="K71" s="407"/>
      <c r="L71" s="407"/>
      <c r="M71" s="407"/>
      <c r="N71" s="407"/>
    </row>
  </sheetData>
  <sheetProtection algorithmName="SHA-512" hashValue="M3tBuHmqawCxCLDFV6z8pbM0gC9zySu0qMGa8oBiWhWQEsSLn0sjt1fWpRO/LReicQ1XFENbDuXjlTDY9xwaSA==" saltValue="QrdBTHIpT0tVk1BXDuyKsQ==" spinCount="100000" sheet="1" objects="1" scenarios="1" selectLockedCells="1" selectUnlockedCells="1"/>
  <mergeCells count="24">
    <mergeCell ref="A8:E8"/>
    <mergeCell ref="G8:H8"/>
    <mergeCell ref="I8:J8"/>
    <mergeCell ref="A4:N4"/>
    <mergeCell ref="A5:N5"/>
    <mergeCell ref="A7:E7"/>
    <mergeCell ref="F7:J7"/>
    <mergeCell ref="K7:N7"/>
    <mergeCell ref="A66:G69"/>
    <mergeCell ref="H67:I67"/>
    <mergeCell ref="J67:L67"/>
    <mergeCell ref="I68:M68"/>
    <mergeCell ref="G9:N9"/>
    <mergeCell ref="G10:H10"/>
    <mergeCell ref="I10:J10"/>
    <mergeCell ref="K10:L10"/>
    <mergeCell ref="M10:N10"/>
    <mergeCell ref="A62:B62"/>
    <mergeCell ref="A9:A11"/>
    <mergeCell ref="B9:B11"/>
    <mergeCell ref="C9:C11"/>
    <mergeCell ref="D9:D11"/>
    <mergeCell ref="E9:E11"/>
    <mergeCell ref="F9:F11"/>
  </mergeCells>
  <pageMargins left="0.78" right="0.7" top="0.17" bottom="0" header="0.17" footer="0.3"/>
  <pageSetup paperSize="5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5"/>
  <sheetViews>
    <sheetView zoomScale="85" zoomScaleNormal="85" zoomScaleSheetLayoutView="100" workbookViewId="0">
      <selection activeCell="F107" sqref="F107"/>
    </sheetView>
  </sheetViews>
  <sheetFormatPr defaultRowHeight="12.75" x14ac:dyDescent="0.2"/>
  <cols>
    <col min="1" max="1" width="10.7109375" style="84" customWidth="1"/>
    <col min="2" max="2" width="34.28515625" style="84" customWidth="1"/>
    <col min="3" max="3" width="13.85546875" style="85" customWidth="1"/>
    <col min="4" max="4" width="7.7109375" style="84" customWidth="1"/>
    <col min="5" max="5" width="6.42578125" style="84" customWidth="1"/>
    <col min="6" max="6" width="17.7109375" style="84" customWidth="1"/>
    <col min="7" max="7" width="10.7109375" style="84" customWidth="1"/>
    <col min="8" max="8" width="15.7109375" style="84" customWidth="1"/>
    <col min="9" max="9" width="10.7109375" style="84" customWidth="1"/>
    <col min="10" max="10" width="15.7109375" style="84" customWidth="1"/>
    <col min="11" max="11" width="10.7109375" style="84" customWidth="1"/>
    <col min="12" max="12" width="15.7109375" style="84" customWidth="1"/>
    <col min="13" max="13" width="10.7109375" style="84" customWidth="1"/>
    <col min="14" max="14" width="15.7109375" style="84" customWidth="1"/>
    <col min="15" max="256" width="9.140625" style="89"/>
    <col min="257" max="257" width="10.7109375" style="89" customWidth="1"/>
    <col min="258" max="258" width="34.28515625" style="89" customWidth="1"/>
    <col min="259" max="259" width="13.85546875" style="89" customWidth="1"/>
    <col min="260" max="260" width="7.7109375" style="89" customWidth="1"/>
    <col min="261" max="261" width="6.42578125" style="89" customWidth="1"/>
    <col min="262" max="262" width="17.7109375" style="89" customWidth="1"/>
    <col min="263" max="263" width="10.7109375" style="89" customWidth="1"/>
    <col min="264" max="264" width="15.7109375" style="89" customWidth="1"/>
    <col min="265" max="265" width="10.7109375" style="89" customWidth="1"/>
    <col min="266" max="266" width="15.7109375" style="89" customWidth="1"/>
    <col min="267" max="267" width="10.7109375" style="89" customWidth="1"/>
    <col min="268" max="268" width="15.7109375" style="89" customWidth="1"/>
    <col min="269" max="269" width="10.7109375" style="89" customWidth="1"/>
    <col min="270" max="270" width="15.7109375" style="89" customWidth="1"/>
    <col min="271" max="512" width="9.140625" style="89"/>
    <col min="513" max="513" width="10.7109375" style="89" customWidth="1"/>
    <col min="514" max="514" width="34.28515625" style="89" customWidth="1"/>
    <col min="515" max="515" width="13.85546875" style="89" customWidth="1"/>
    <col min="516" max="516" width="7.7109375" style="89" customWidth="1"/>
    <col min="517" max="517" width="6.42578125" style="89" customWidth="1"/>
    <col min="518" max="518" width="17.7109375" style="89" customWidth="1"/>
    <col min="519" max="519" width="10.7109375" style="89" customWidth="1"/>
    <col min="520" max="520" width="15.7109375" style="89" customWidth="1"/>
    <col min="521" max="521" width="10.7109375" style="89" customWidth="1"/>
    <col min="522" max="522" width="15.7109375" style="89" customWidth="1"/>
    <col min="523" max="523" width="10.7109375" style="89" customWidth="1"/>
    <col min="524" max="524" width="15.7109375" style="89" customWidth="1"/>
    <col min="525" max="525" width="10.7109375" style="89" customWidth="1"/>
    <col min="526" max="526" width="15.7109375" style="89" customWidth="1"/>
    <col min="527" max="768" width="9.140625" style="89"/>
    <col min="769" max="769" width="10.7109375" style="89" customWidth="1"/>
    <col min="770" max="770" width="34.28515625" style="89" customWidth="1"/>
    <col min="771" max="771" width="13.85546875" style="89" customWidth="1"/>
    <col min="772" max="772" width="7.7109375" style="89" customWidth="1"/>
    <col min="773" max="773" width="6.42578125" style="89" customWidth="1"/>
    <col min="774" max="774" width="17.7109375" style="89" customWidth="1"/>
    <col min="775" max="775" width="10.7109375" style="89" customWidth="1"/>
    <col min="776" max="776" width="15.7109375" style="89" customWidth="1"/>
    <col min="777" max="777" width="10.7109375" style="89" customWidth="1"/>
    <col min="778" max="778" width="15.7109375" style="89" customWidth="1"/>
    <col min="779" max="779" width="10.7109375" style="89" customWidth="1"/>
    <col min="780" max="780" width="15.7109375" style="89" customWidth="1"/>
    <col min="781" max="781" width="10.7109375" style="89" customWidth="1"/>
    <col min="782" max="782" width="15.7109375" style="89" customWidth="1"/>
    <col min="783" max="1024" width="9.140625" style="89"/>
    <col min="1025" max="1025" width="10.7109375" style="89" customWidth="1"/>
    <col min="1026" max="1026" width="34.28515625" style="89" customWidth="1"/>
    <col min="1027" max="1027" width="13.85546875" style="89" customWidth="1"/>
    <col min="1028" max="1028" width="7.7109375" style="89" customWidth="1"/>
    <col min="1029" max="1029" width="6.42578125" style="89" customWidth="1"/>
    <col min="1030" max="1030" width="17.7109375" style="89" customWidth="1"/>
    <col min="1031" max="1031" width="10.7109375" style="89" customWidth="1"/>
    <col min="1032" max="1032" width="15.7109375" style="89" customWidth="1"/>
    <col min="1033" max="1033" width="10.7109375" style="89" customWidth="1"/>
    <col min="1034" max="1034" width="15.7109375" style="89" customWidth="1"/>
    <col min="1035" max="1035" width="10.7109375" style="89" customWidth="1"/>
    <col min="1036" max="1036" width="15.7109375" style="89" customWidth="1"/>
    <col min="1037" max="1037" width="10.7109375" style="89" customWidth="1"/>
    <col min="1038" max="1038" width="15.7109375" style="89" customWidth="1"/>
    <col min="1039" max="1280" width="9.140625" style="89"/>
    <col min="1281" max="1281" width="10.7109375" style="89" customWidth="1"/>
    <col min="1282" max="1282" width="34.28515625" style="89" customWidth="1"/>
    <col min="1283" max="1283" width="13.85546875" style="89" customWidth="1"/>
    <col min="1284" max="1284" width="7.7109375" style="89" customWidth="1"/>
    <col min="1285" max="1285" width="6.42578125" style="89" customWidth="1"/>
    <col min="1286" max="1286" width="17.7109375" style="89" customWidth="1"/>
    <col min="1287" max="1287" width="10.7109375" style="89" customWidth="1"/>
    <col min="1288" max="1288" width="15.7109375" style="89" customWidth="1"/>
    <col min="1289" max="1289" width="10.7109375" style="89" customWidth="1"/>
    <col min="1290" max="1290" width="15.7109375" style="89" customWidth="1"/>
    <col min="1291" max="1291" width="10.7109375" style="89" customWidth="1"/>
    <col min="1292" max="1292" width="15.7109375" style="89" customWidth="1"/>
    <col min="1293" max="1293" width="10.7109375" style="89" customWidth="1"/>
    <col min="1294" max="1294" width="15.7109375" style="89" customWidth="1"/>
    <col min="1295" max="1536" width="9.140625" style="89"/>
    <col min="1537" max="1537" width="10.7109375" style="89" customWidth="1"/>
    <col min="1538" max="1538" width="34.28515625" style="89" customWidth="1"/>
    <col min="1539" max="1539" width="13.85546875" style="89" customWidth="1"/>
    <col min="1540" max="1540" width="7.7109375" style="89" customWidth="1"/>
    <col min="1541" max="1541" width="6.42578125" style="89" customWidth="1"/>
    <col min="1542" max="1542" width="17.7109375" style="89" customWidth="1"/>
    <col min="1543" max="1543" width="10.7109375" style="89" customWidth="1"/>
    <col min="1544" max="1544" width="15.7109375" style="89" customWidth="1"/>
    <col min="1545" max="1545" width="10.7109375" style="89" customWidth="1"/>
    <col min="1546" max="1546" width="15.7109375" style="89" customWidth="1"/>
    <col min="1547" max="1547" width="10.7109375" style="89" customWidth="1"/>
    <col min="1548" max="1548" width="15.7109375" style="89" customWidth="1"/>
    <col min="1549" max="1549" width="10.7109375" style="89" customWidth="1"/>
    <col min="1550" max="1550" width="15.7109375" style="89" customWidth="1"/>
    <col min="1551" max="1792" width="9.140625" style="89"/>
    <col min="1793" max="1793" width="10.7109375" style="89" customWidth="1"/>
    <col min="1794" max="1794" width="34.28515625" style="89" customWidth="1"/>
    <col min="1795" max="1795" width="13.85546875" style="89" customWidth="1"/>
    <col min="1796" max="1796" width="7.7109375" style="89" customWidth="1"/>
    <col min="1797" max="1797" width="6.42578125" style="89" customWidth="1"/>
    <col min="1798" max="1798" width="17.7109375" style="89" customWidth="1"/>
    <col min="1799" max="1799" width="10.7109375" style="89" customWidth="1"/>
    <col min="1800" max="1800" width="15.7109375" style="89" customWidth="1"/>
    <col min="1801" max="1801" width="10.7109375" style="89" customWidth="1"/>
    <col min="1802" max="1802" width="15.7109375" style="89" customWidth="1"/>
    <col min="1803" max="1803" width="10.7109375" style="89" customWidth="1"/>
    <col min="1804" max="1804" width="15.7109375" style="89" customWidth="1"/>
    <col min="1805" max="1805" width="10.7109375" style="89" customWidth="1"/>
    <col min="1806" max="1806" width="15.7109375" style="89" customWidth="1"/>
    <col min="1807" max="2048" width="9.140625" style="89"/>
    <col min="2049" max="2049" width="10.7109375" style="89" customWidth="1"/>
    <col min="2050" max="2050" width="34.28515625" style="89" customWidth="1"/>
    <col min="2051" max="2051" width="13.85546875" style="89" customWidth="1"/>
    <col min="2052" max="2052" width="7.7109375" style="89" customWidth="1"/>
    <col min="2053" max="2053" width="6.42578125" style="89" customWidth="1"/>
    <col min="2054" max="2054" width="17.7109375" style="89" customWidth="1"/>
    <col min="2055" max="2055" width="10.7109375" style="89" customWidth="1"/>
    <col min="2056" max="2056" width="15.7109375" style="89" customWidth="1"/>
    <col min="2057" max="2057" width="10.7109375" style="89" customWidth="1"/>
    <col min="2058" max="2058" width="15.7109375" style="89" customWidth="1"/>
    <col min="2059" max="2059" width="10.7109375" style="89" customWidth="1"/>
    <col min="2060" max="2060" width="15.7109375" style="89" customWidth="1"/>
    <col min="2061" max="2061" width="10.7109375" style="89" customWidth="1"/>
    <col min="2062" max="2062" width="15.7109375" style="89" customWidth="1"/>
    <col min="2063" max="2304" width="9.140625" style="89"/>
    <col min="2305" max="2305" width="10.7109375" style="89" customWidth="1"/>
    <col min="2306" max="2306" width="34.28515625" style="89" customWidth="1"/>
    <col min="2307" max="2307" width="13.85546875" style="89" customWidth="1"/>
    <col min="2308" max="2308" width="7.7109375" style="89" customWidth="1"/>
    <col min="2309" max="2309" width="6.42578125" style="89" customWidth="1"/>
    <col min="2310" max="2310" width="17.7109375" style="89" customWidth="1"/>
    <col min="2311" max="2311" width="10.7109375" style="89" customWidth="1"/>
    <col min="2312" max="2312" width="15.7109375" style="89" customWidth="1"/>
    <col min="2313" max="2313" width="10.7109375" style="89" customWidth="1"/>
    <col min="2314" max="2314" width="15.7109375" style="89" customWidth="1"/>
    <col min="2315" max="2315" width="10.7109375" style="89" customWidth="1"/>
    <col min="2316" max="2316" width="15.7109375" style="89" customWidth="1"/>
    <col min="2317" max="2317" width="10.7109375" style="89" customWidth="1"/>
    <col min="2318" max="2318" width="15.7109375" style="89" customWidth="1"/>
    <col min="2319" max="2560" width="9.140625" style="89"/>
    <col min="2561" max="2561" width="10.7109375" style="89" customWidth="1"/>
    <col min="2562" max="2562" width="34.28515625" style="89" customWidth="1"/>
    <col min="2563" max="2563" width="13.85546875" style="89" customWidth="1"/>
    <col min="2564" max="2564" width="7.7109375" style="89" customWidth="1"/>
    <col min="2565" max="2565" width="6.42578125" style="89" customWidth="1"/>
    <col min="2566" max="2566" width="17.7109375" style="89" customWidth="1"/>
    <col min="2567" max="2567" width="10.7109375" style="89" customWidth="1"/>
    <col min="2568" max="2568" width="15.7109375" style="89" customWidth="1"/>
    <col min="2569" max="2569" width="10.7109375" style="89" customWidth="1"/>
    <col min="2570" max="2570" width="15.7109375" style="89" customWidth="1"/>
    <col min="2571" max="2571" width="10.7109375" style="89" customWidth="1"/>
    <col min="2572" max="2572" width="15.7109375" style="89" customWidth="1"/>
    <col min="2573" max="2573" width="10.7109375" style="89" customWidth="1"/>
    <col min="2574" max="2574" width="15.7109375" style="89" customWidth="1"/>
    <col min="2575" max="2816" width="9.140625" style="89"/>
    <col min="2817" max="2817" width="10.7109375" style="89" customWidth="1"/>
    <col min="2818" max="2818" width="34.28515625" style="89" customWidth="1"/>
    <col min="2819" max="2819" width="13.85546875" style="89" customWidth="1"/>
    <col min="2820" max="2820" width="7.7109375" style="89" customWidth="1"/>
    <col min="2821" max="2821" width="6.42578125" style="89" customWidth="1"/>
    <col min="2822" max="2822" width="17.7109375" style="89" customWidth="1"/>
    <col min="2823" max="2823" width="10.7109375" style="89" customWidth="1"/>
    <col min="2824" max="2824" width="15.7109375" style="89" customWidth="1"/>
    <col min="2825" max="2825" width="10.7109375" style="89" customWidth="1"/>
    <col min="2826" max="2826" width="15.7109375" style="89" customWidth="1"/>
    <col min="2827" max="2827" width="10.7109375" style="89" customWidth="1"/>
    <col min="2828" max="2828" width="15.7109375" style="89" customWidth="1"/>
    <col min="2829" max="2829" width="10.7109375" style="89" customWidth="1"/>
    <col min="2830" max="2830" width="15.7109375" style="89" customWidth="1"/>
    <col min="2831" max="3072" width="9.140625" style="89"/>
    <col min="3073" max="3073" width="10.7109375" style="89" customWidth="1"/>
    <col min="3074" max="3074" width="34.28515625" style="89" customWidth="1"/>
    <col min="3075" max="3075" width="13.85546875" style="89" customWidth="1"/>
    <col min="3076" max="3076" width="7.7109375" style="89" customWidth="1"/>
    <col min="3077" max="3077" width="6.42578125" style="89" customWidth="1"/>
    <col min="3078" max="3078" width="17.7109375" style="89" customWidth="1"/>
    <col min="3079" max="3079" width="10.7109375" style="89" customWidth="1"/>
    <col min="3080" max="3080" width="15.7109375" style="89" customWidth="1"/>
    <col min="3081" max="3081" width="10.7109375" style="89" customWidth="1"/>
    <col min="3082" max="3082" width="15.7109375" style="89" customWidth="1"/>
    <col min="3083" max="3083" width="10.7109375" style="89" customWidth="1"/>
    <col min="3084" max="3084" width="15.7109375" style="89" customWidth="1"/>
    <col min="3085" max="3085" width="10.7109375" style="89" customWidth="1"/>
    <col min="3086" max="3086" width="15.7109375" style="89" customWidth="1"/>
    <col min="3087" max="3328" width="9.140625" style="89"/>
    <col min="3329" max="3329" width="10.7109375" style="89" customWidth="1"/>
    <col min="3330" max="3330" width="34.28515625" style="89" customWidth="1"/>
    <col min="3331" max="3331" width="13.85546875" style="89" customWidth="1"/>
    <col min="3332" max="3332" width="7.7109375" style="89" customWidth="1"/>
    <col min="3333" max="3333" width="6.42578125" style="89" customWidth="1"/>
    <col min="3334" max="3334" width="17.7109375" style="89" customWidth="1"/>
    <col min="3335" max="3335" width="10.7109375" style="89" customWidth="1"/>
    <col min="3336" max="3336" width="15.7109375" style="89" customWidth="1"/>
    <col min="3337" max="3337" width="10.7109375" style="89" customWidth="1"/>
    <col min="3338" max="3338" width="15.7109375" style="89" customWidth="1"/>
    <col min="3339" max="3339" width="10.7109375" style="89" customWidth="1"/>
    <col min="3340" max="3340" width="15.7109375" style="89" customWidth="1"/>
    <col min="3341" max="3341" width="10.7109375" style="89" customWidth="1"/>
    <col min="3342" max="3342" width="15.7109375" style="89" customWidth="1"/>
    <col min="3343" max="3584" width="9.140625" style="89"/>
    <col min="3585" max="3585" width="10.7109375" style="89" customWidth="1"/>
    <col min="3586" max="3586" width="34.28515625" style="89" customWidth="1"/>
    <col min="3587" max="3587" width="13.85546875" style="89" customWidth="1"/>
    <col min="3588" max="3588" width="7.7109375" style="89" customWidth="1"/>
    <col min="3589" max="3589" width="6.42578125" style="89" customWidth="1"/>
    <col min="3590" max="3590" width="17.7109375" style="89" customWidth="1"/>
    <col min="3591" max="3591" width="10.7109375" style="89" customWidth="1"/>
    <col min="3592" max="3592" width="15.7109375" style="89" customWidth="1"/>
    <col min="3593" max="3593" width="10.7109375" style="89" customWidth="1"/>
    <col min="3594" max="3594" width="15.7109375" style="89" customWidth="1"/>
    <col min="3595" max="3595" width="10.7109375" style="89" customWidth="1"/>
    <col min="3596" max="3596" width="15.7109375" style="89" customWidth="1"/>
    <col min="3597" max="3597" width="10.7109375" style="89" customWidth="1"/>
    <col min="3598" max="3598" width="15.7109375" style="89" customWidth="1"/>
    <col min="3599" max="3840" width="9.140625" style="89"/>
    <col min="3841" max="3841" width="10.7109375" style="89" customWidth="1"/>
    <col min="3842" max="3842" width="34.28515625" style="89" customWidth="1"/>
    <col min="3843" max="3843" width="13.85546875" style="89" customWidth="1"/>
    <col min="3844" max="3844" width="7.7109375" style="89" customWidth="1"/>
    <col min="3845" max="3845" width="6.42578125" style="89" customWidth="1"/>
    <col min="3846" max="3846" width="17.7109375" style="89" customWidth="1"/>
    <col min="3847" max="3847" width="10.7109375" style="89" customWidth="1"/>
    <col min="3848" max="3848" width="15.7109375" style="89" customWidth="1"/>
    <col min="3849" max="3849" width="10.7109375" style="89" customWidth="1"/>
    <col min="3850" max="3850" width="15.7109375" style="89" customWidth="1"/>
    <col min="3851" max="3851" width="10.7109375" style="89" customWidth="1"/>
    <col min="3852" max="3852" width="15.7109375" style="89" customWidth="1"/>
    <col min="3853" max="3853" width="10.7109375" style="89" customWidth="1"/>
    <col min="3854" max="3854" width="15.7109375" style="89" customWidth="1"/>
    <col min="3855" max="4096" width="9.140625" style="89"/>
    <col min="4097" max="4097" width="10.7109375" style="89" customWidth="1"/>
    <col min="4098" max="4098" width="34.28515625" style="89" customWidth="1"/>
    <col min="4099" max="4099" width="13.85546875" style="89" customWidth="1"/>
    <col min="4100" max="4100" width="7.7109375" style="89" customWidth="1"/>
    <col min="4101" max="4101" width="6.42578125" style="89" customWidth="1"/>
    <col min="4102" max="4102" width="17.7109375" style="89" customWidth="1"/>
    <col min="4103" max="4103" width="10.7109375" style="89" customWidth="1"/>
    <col min="4104" max="4104" width="15.7109375" style="89" customWidth="1"/>
    <col min="4105" max="4105" width="10.7109375" style="89" customWidth="1"/>
    <col min="4106" max="4106" width="15.7109375" style="89" customWidth="1"/>
    <col min="4107" max="4107" width="10.7109375" style="89" customWidth="1"/>
    <col min="4108" max="4108" width="15.7109375" style="89" customWidth="1"/>
    <col min="4109" max="4109" width="10.7109375" style="89" customWidth="1"/>
    <col min="4110" max="4110" width="15.7109375" style="89" customWidth="1"/>
    <col min="4111" max="4352" width="9.140625" style="89"/>
    <col min="4353" max="4353" width="10.7109375" style="89" customWidth="1"/>
    <col min="4354" max="4354" width="34.28515625" style="89" customWidth="1"/>
    <col min="4355" max="4355" width="13.85546875" style="89" customWidth="1"/>
    <col min="4356" max="4356" width="7.7109375" style="89" customWidth="1"/>
    <col min="4357" max="4357" width="6.42578125" style="89" customWidth="1"/>
    <col min="4358" max="4358" width="17.7109375" style="89" customWidth="1"/>
    <col min="4359" max="4359" width="10.7109375" style="89" customWidth="1"/>
    <col min="4360" max="4360" width="15.7109375" style="89" customWidth="1"/>
    <col min="4361" max="4361" width="10.7109375" style="89" customWidth="1"/>
    <col min="4362" max="4362" width="15.7109375" style="89" customWidth="1"/>
    <col min="4363" max="4363" width="10.7109375" style="89" customWidth="1"/>
    <col min="4364" max="4364" width="15.7109375" style="89" customWidth="1"/>
    <col min="4365" max="4365" width="10.7109375" style="89" customWidth="1"/>
    <col min="4366" max="4366" width="15.7109375" style="89" customWidth="1"/>
    <col min="4367" max="4608" width="9.140625" style="89"/>
    <col min="4609" max="4609" width="10.7109375" style="89" customWidth="1"/>
    <col min="4610" max="4610" width="34.28515625" style="89" customWidth="1"/>
    <col min="4611" max="4611" width="13.85546875" style="89" customWidth="1"/>
    <col min="4612" max="4612" width="7.7109375" style="89" customWidth="1"/>
    <col min="4613" max="4613" width="6.42578125" style="89" customWidth="1"/>
    <col min="4614" max="4614" width="17.7109375" style="89" customWidth="1"/>
    <col min="4615" max="4615" width="10.7109375" style="89" customWidth="1"/>
    <col min="4616" max="4616" width="15.7109375" style="89" customWidth="1"/>
    <col min="4617" max="4617" width="10.7109375" style="89" customWidth="1"/>
    <col min="4618" max="4618" width="15.7109375" style="89" customWidth="1"/>
    <col min="4619" max="4619" width="10.7109375" style="89" customWidth="1"/>
    <col min="4620" max="4620" width="15.7109375" style="89" customWidth="1"/>
    <col min="4621" max="4621" width="10.7109375" style="89" customWidth="1"/>
    <col min="4622" max="4622" width="15.7109375" style="89" customWidth="1"/>
    <col min="4623" max="4864" width="9.140625" style="89"/>
    <col min="4865" max="4865" width="10.7109375" style="89" customWidth="1"/>
    <col min="4866" max="4866" width="34.28515625" style="89" customWidth="1"/>
    <col min="4867" max="4867" width="13.85546875" style="89" customWidth="1"/>
    <col min="4868" max="4868" width="7.7109375" style="89" customWidth="1"/>
    <col min="4869" max="4869" width="6.42578125" style="89" customWidth="1"/>
    <col min="4870" max="4870" width="17.7109375" style="89" customWidth="1"/>
    <col min="4871" max="4871" width="10.7109375" style="89" customWidth="1"/>
    <col min="4872" max="4872" width="15.7109375" style="89" customWidth="1"/>
    <col min="4873" max="4873" width="10.7109375" style="89" customWidth="1"/>
    <col min="4874" max="4874" width="15.7109375" style="89" customWidth="1"/>
    <col min="4875" max="4875" width="10.7109375" style="89" customWidth="1"/>
    <col min="4876" max="4876" width="15.7109375" style="89" customWidth="1"/>
    <col min="4877" max="4877" width="10.7109375" style="89" customWidth="1"/>
    <col min="4878" max="4878" width="15.7109375" style="89" customWidth="1"/>
    <col min="4879" max="5120" width="9.140625" style="89"/>
    <col min="5121" max="5121" width="10.7109375" style="89" customWidth="1"/>
    <col min="5122" max="5122" width="34.28515625" style="89" customWidth="1"/>
    <col min="5123" max="5123" width="13.85546875" style="89" customWidth="1"/>
    <col min="5124" max="5124" width="7.7109375" style="89" customWidth="1"/>
    <col min="5125" max="5125" width="6.42578125" style="89" customWidth="1"/>
    <col min="5126" max="5126" width="17.7109375" style="89" customWidth="1"/>
    <col min="5127" max="5127" width="10.7109375" style="89" customWidth="1"/>
    <col min="5128" max="5128" width="15.7109375" style="89" customWidth="1"/>
    <col min="5129" max="5129" width="10.7109375" style="89" customWidth="1"/>
    <col min="5130" max="5130" width="15.7109375" style="89" customWidth="1"/>
    <col min="5131" max="5131" width="10.7109375" style="89" customWidth="1"/>
    <col min="5132" max="5132" width="15.7109375" style="89" customWidth="1"/>
    <col min="5133" max="5133" width="10.7109375" style="89" customWidth="1"/>
    <col min="5134" max="5134" width="15.7109375" style="89" customWidth="1"/>
    <col min="5135" max="5376" width="9.140625" style="89"/>
    <col min="5377" max="5377" width="10.7109375" style="89" customWidth="1"/>
    <col min="5378" max="5378" width="34.28515625" style="89" customWidth="1"/>
    <col min="5379" max="5379" width="13.85546875" style="89" customWidth="1"/>
    <col min="5380" max="5380" width="7.7109375" style="89" customWidth="1"/>
    <col min="5381" max="5381" width="6.42578125" style="89" customWidth="1"/>
    <col min="5382" max="5382" width="17.7109375" style="89" customWidth="1"/>
    <col min="5383" max="5383" width="10.7109375" style="89" customWidth="1"/>
    <col min="5384" max="5384" width="15.7109375" style="89" customWidth="1"/>
    <col min="5385" max="5385" width="10.7109375" style="89" customWidth="1"/>
    <col min="5386" max="5386" width="15.7109375" style="89" customWidth="1"/>
    <col min="5387" max="5387" width="10.7109375" style="89" customWidth="1"/>
    <col min="5388" max="5388" width="15.7109375" style="89" customWidth="1"/>
    <col min="5389" max="5389" width="10.7109375" style="89" customWidth="1"/>
    <col min="5390" max="5390" width="15.7109375" style="89" customWidth="1"/>
    <col min="5391" max="5632" width="9.140625" style="89"/>
    <col min="5633" max="5633" width="10.7109375" style="89" customWidth="1"/>
    <col min="5634" max="5634" width="34.28515625" style="89" customWidth="1"/>
    <col min="5635" max="5635" width="13.85546875" style="89" customWidth="1"/>
    <col min="5636" max="5636" width="7.7109375" style="89" customWidth="1"/>
    <col min="5637" max="5637" width="6.42578125" style="89" customWidth="1"/>
    <col min="5638" max="5638" width="17.7109375" style="89" customWidth="1"/>
    <col min="5639" max="5639" width="10.7109375" style="89" customWidth="1"/>
    <col min="5640" max="5640" width="15.7109375" style="89" customWidth="1"/>
    <col min="5641" max="5641" width="10.7109375" style="89" customWidth="1"/>
    <col min="5642" max="5642" width="15.7109375" style="89" customWidth="1"/>
    <col min="5643" max="5643" width="10.7109375" style="89" customWidth="1"/>
    <col min="5644" max="5644" width="15.7109375" style="89" customWidth="1"/>
    <col min="5645" max="5645" width="10.7109375" style="89" customWidth="1"/>
    <col min="5646" max="5646" width="15.7109375" style="89" customWidth="1"/>
    <col min="5647" max="5888" width="9.140625" style="89"/>
    <col min="5889" max="5889" width="10.7109375" style="89" customWidth="1"/>
    <col min="5890" max="5890" width="34.28515625" style="89" customWidth="1"/>
    <col min="5891" max="5891" width="13.85546875" style="89" customWidth="1"/>
    <col min="5892" max="5892" width="7.7109375" style="89" customWidth="1"/>
    <col min="5893" max="5893" width="6.42578125" style="89" customWidth="1"/>
    <col min="5894" max="5894" width="17.7109375" style="89" customWidth="1"/>
    <col min="5895" max="5895" width="10.7109375" style="89" customWidth="1"/>
    <col min="5896" max="5896" width="15.7109375" style="89" customWidth="1"/>
    <col min="5897" max="5897" width="10.7109375" style="89" customWidth="1"/>
    <col min="5898" max="5898" width="15.7109375" style="89" customWidth="1"/>
    <col min="5899" max="5899" width="10.7109375" style="89" customWidth="1"/>
    <col min="5900" max="5900" width="15.7109375" style="89" customWidth="1"/>
    <col min="5901" max="5901" width="10.7109375" style="89" customWidth="1"/>
    <col min="5902" max="5902" width="15.7109375" style="89" customWidth="1"/>
    <col min="5903" max="6144" width="9.140625" style="89"/>
    <col min="6145" max="6145" width="10.7109375" style="89" customWidth="1"/>
    <col min="6146" max="6146" width="34.28515625" style="89" customWidth="1"/>
    <col min="6147" max="6147" width="13.85546875" style="89" customWidth="1"/>
    <col min="6148" max="6148" width="7.7109375" style="89" customWidth="1"/>
    <col min="6149" max="6149" width="6.42578125" style="89" customWidth="1"/>
    <col min="6150" max="6150" width="17.7109375" style="89" customWidth="1"/>
    <col min="6151" max="6151" width="10.7109375" style="89" customWidth="1"/>
    <col min="6152" max="6152" width="15.7109375" style="89" customWidth="1"/>
    <col min="6153" max="6153" width="10.7109375" style="89" customWidth="1"/>
    <col min="6154" max="6154" width="15.7109375" style="89" customWidth="1"/>
    <col min="6155" max="6155" width="10.7109375" style="89" customWidth="1"/>
    <col min="6156" max="6156" width="15.7109375" style="89" customWidth="1"/>
    <col min="6157" max="6157" width="10.7109375" style="89" customWidth="1"/>
    <col min="6158" max="6158" width="15.7109375" style="89" customWidth="1"/>
    <col min="6159" max="6400" width="9.140625" style="89"/>
    <col min="6401" max="6401" width="10.7109375" style="89" customWidth="1"/>
    <col min="6402" max="6402" width="34.28515625" style="89" customWidth="1"/>
    <col min="6403" max="6403" width="13.85546875" style="89" customWidth="1"/>
    <col min="6404" max="6404" width="7.7109375" style="89" customWidth="1"/>
    <col min="6405" max="6405" width="6.42578125" style="89" customWidth="1"/>
    <col min="6406" max="6406" width="17.7109375" style="89" customWidth="1"/>
    <col min="6407" max="6407" width="10.7109375" style="89" customWidth="1"/>
    <col min="6408" max="6408" width="15.7109375" style="89" customWidth="1"/>
    <col min="6409" max="6409" width="10.7109375" style="89" customWidth="1"/>
    <col min="6410" max="6410" width="15.7109375" style="89" customWidth="1"/>
    <col min="6411" max="6411" width="10.7109375" style="89" customWidth="1"/>
    <col min="6412" max="6412" width="15.7109375" style="89" customWidth="1"/>
    <col min="6413" max="6413" width="10.7109375" style="89" customWidth="1"/>
    <col min="6414" max="6414" width="15.7109375" style="89" customWidth="1"/>
    <col min="6415" max="6656" width="9.140625" style="89"/>
    <col min="6657" max="6657" width="10.7109375" style="89" customWidth="1"/>
    <col min="6658" max="6658" width="34.28515625" style="89" customWidth="1"/>
    <col min="6659" max="6659" width="13.85546875" style="89" customWidth="1"/>
    <col min="6660" max="6660" width="7.7109375" style="89" customWidth="1"/>
    <col min="6661" max="6661" width="6.42578125" style="89" customWidth="1"/>
    <col min="6662" max="6662" width="17.7109375" style="89" customWidth="1"/>
    <col min="6663" max="6663" width="10.7109375" style="89" customWidth="1"/>
    <col min="6664" max="6664" width="15.7109375" style="89" customWidth="1"/>
    <col min="6665" max="6665" width="10.7109375" style="89" customWidth="1"/>
    <col min="6666" max="6666" width="15.7109375" style="89" customWidth="1"/>
    <col min="6667" max="6667" width="10.7109375" style="89" customWidth="1"/>
    <col min="6668" max="6668" width="15.7109375" style="89" customWidth="1"/>
    <col min="6669" max="6669" width="10.7109375" style="89" customWidth="1"/>
    <col min="6670" max="6670" width="15.7109375" style="89" customWidth="1"/>
    <col min="6671" max="6912" width="9.140625" style="89"/>
    <col min="6913" max="6913" width="10.7109375" style="89" customWidth="1"/>
    <col min="6914" max="6914" width="34.28515625" style="89" customWidth="1"/>
    <col min="6915" max="6915" width="13.85546875" style="89" customWidth="1"/>
    <col min="6916" max="6916" width="7.7109375" style="89" customWidth="1"/>
    <col min="6917" max="6917" width="6.42578125" style="89" customWidth="1"/>
    <col min="6918" max="6918" width="17.7109375" style="89" customWidth="1"/>
    <col min="6919" max="6919" width="10.7109375" style="89" customWidth="1"/>
    <col min="6920" max="6920" width="15.7109375" style="89" customWidth="1"/>
    <col min="6921" max="6921" width="10.7109375" style="89" customWidth="1"/>
    <col min="6922" max="6922" width="15.7109375" style="89" customWidth="1"/>
    <col min="6923" max="6923" width="10.7109375" style="89" customWidth="1"/>
    <col min="6924" max="6924" width="15.7109375" style="89" customWidth="1"/>
    <col min="6925" max="6925" width="10.7109375" style="89" customWidth="1"/>
    <col min="6926" max="6926" width="15.7109375" style="89" customWidth="1"/>
    <col min="6927" max="7168" width="9.140625" style="89"/>
    <col min="7169" max="7169" width="10.7109375" style="89" customWidth="1"/>
    <col min="7170" max="7170" width="34.28515625" style="89" customWidth="1"/>
    <col min="7171" max="7171" width="13.85546875" style="89" customWidth="1"/>
    <col min="7172" max="7172" width="7.7109375" style="89" customWidth="1"/>
    <col min="7173" max="7173" width="6.42578125" style="89" customWidth="1"/>
    <col min="7174" max="7174" width="17.7109375" style="89" customWidth="1"/>
    <col min="7175" max="7175" width="10.7109375" style="89" customWidth="1"/>
    <col min="7176" max="7176" width="15.7109375" style="89" customWidth="1"/>
    <col min="7177" max="7177" width="10.7109375" style="89" customWidth="1"/>
    <col min="7178" max="7178" width="15.7109375" style="89" customWidth="1"/>
    <col min="7179" max="7179" width="10.7109375" style="89" customWidth="1"/>
    <col min="7180" max="7180" width="15.7109375" style="89" customWidth="1"/>
    <col min="7181" max="7181" width="10.7109375" style="89" customWidth="1"/>
    <col min="7182" max="7182" width="15.7109375" style="89" customWidth="1"/>
    <col min="7183" max="7424" width="9.140625" style="89"/>
    <col min="7425" max="7425" width="10.7109375" style="89" customWidth="1"/>
    <col min="7426" max="7426" width="34.28515625" style="89" customWidth="1"/>
    <col min="7427" max="7427" width="13.85546875" style="89" customWidth="1"/>
    <col min="7428" max="7428" width="7.7109375" style="89" customWidth="1"/>
    <col min="7429" max="7429" width="6.42578125" style="89" customWidth="1"/>
    <col min="7430" max="7430" width="17.7109375" style="89" customWidth="1"/>
    <col min="7431" max="7431" width="10.7109375" style="89" customWidth="1"/>
    <col min="7432" max="7432" width="15.7109375" style="89" customWidth="1"/>
    <col min="7433" max="7433" width="10.7109375" style="89" customWidth="1"/>
    <col min="7434" max="7434" width="15.7109375" style="89" customWidth="1"/>
    <col min="7435" max="7435" width="10.7109375" style="89" customWidth="1"/>
    <col min="7436" max="7436" width="15.7109375" style="89" customWidth="1"/>
    <col min="7437" max="7437" width="10.7109375" style="89" customWidth="1"/>
    <col min="7438" max="7438" width="15.7109375" style="89" customWidth="1"/>
    <col min="7439" max="7680" width="9.140625" style="89"/>
    <col min="7681" max="7681" width="10.7109375" style="89" customWidth="1"/>
    <col min="7682" max="7682" width="34.28515625" style="89" customWidth="1"/>
    <col min="7683" max="7683" width="13.85546875" style="89" customWidth="1"/>
    <col min="7684" max="7684" width="7.7109375" style="89" customWidth="1"/>
    <col min="7685" max="7685" width="6.42578125" style="89" customWidth="1"/>
    <col min="7686" max="7686" width="17.7109375" style="89" customWidth="1"/>
    <col min="7687" max="7687" width="10.7109375" style="89" customWidth="1"/>
    <col min="7688" max="7688" width="15.7109375" style="89" customWidth="1"/>
    <col min="7689" max="7689" width="10.7109375" style="89" customWidth="1"/>
    <col min="7690" max="7690" width="15.7109375" style="89" customWidth="1"/>
    <col min="7691" max="7691" width="10.7109375" style="89" customWidth="1"/>
    <col min="7692" max="7692" width="15.7109375" style="89" customWidth="1"/>
    <col min="7693" max="7693" width="10.7109375" style="89" customWidth="1"/>
    <col min="7694" max="7694" width="15.7109375" style="89" customWidth="1"/>
    <col min="7695" max="7936" width="9.140625" style="89"/>
    <col min="7937" max="7937" width="10.7109375" style="89" customWidth="1"/>
    <col min="7938" max="7938" width="34.28515625" style="89" customWidth="1"/>
    <col min="7939" max="7939" width="13.85546875" style="89" customWidth="1"/>
    <col min="7940" max="7940" width="7.7109375" style="89" customWidth="1"/>
    <col min="7941" max="7941" width="6.42578125" style="89" customWidth="1"/>
    <col min="7942" max="7942" width="17.7109375" style="89" customWidth="1"/>
    <col min="7943" max="7943" width="10.7109375" style="89" customWidth="1"/>
    <col min="7944" max="7944" width="15.7109375" style="89" customWidth="1"/>
    <col min="7945" max="7945" width="10.7109375" style="89" customWidth="1"/>
    <col min="7946" max="7946" width="15.7109375" style="89" customWidth="1"/>
    <col min="7947" max="7947" width="10.7109375" style="89" customWidth="1"/>
    <col min="7948" max="7948" width="15.7109375" style="89" customWidth="1"/>
    <col min="7949" max="7949" width="10.7109375" style="89" customWidth="1"/>
    <col min="7950" max="7950" width="15.7109375" style="89" customWidth="1"/>
    <col min="7951" max="8192" width="9.140625" style="89"/>
    <col min="8193" max="8193" width="10.7109375" style="89" customWidth="1"/>
    <col min="8194" max="8194" width="34.28515625" style="89" customWidth="1"/>
    <col min="8195" max="8195" width="13.85546875" style="89" customWidth="1"/>
    <col min="8196" max="8196" width="7.7109375" style="89" customWidth="1"/>
    <col min="8197" max="8197" width="6.42578125" style="89" customWidth="1"/>
    <col min="8198" max="8198" width="17.7109375" style="89" customWidth="1"/>
    <col min="8199" max="8199" width="10.7109375" style="89" customWidth="1"/>
    <col min="8200" max="8200" width="15.7109375" style="89" customWidth="1"/>
    <col min="8201" max="8201" width="10.7109375" style="89" customWidth="1"/>
    <col min="8202" max="8202" width="15.7109375" style="89" customWidth="1"/>
    <col min="8203" max="8203" width="10.7109375" style="89" customWidth="1"/>
    <col min="8204" max="8204" width="15.7109375" style="89" customWidth="1"/>
    <col min="8205" max="8205" width="10.7109375" style="89" customWidth="1"/>
    <col min="8206" max="8206" width="15.7109375" style="89" customWidth="1"/>
    <col min="8207" max="8448" width="9.140625" style="89"/>
    <col min="8449" max="8449" width="10.7109375" style="89" customWidth="1"/>
    <col min="8450" max="8450" width="34.28515625" style="89" customWidth="1"/>
    <col min="8451" max="8451" width="13.85546875" style="89" customWidth="1"/>
    <col min="8452" max="8452" width="7.7109375" style="89" customWidth="1"/>
    <col min="8453" max="8453" width="6.42578125" style="89" customWidth="1"/>
    <col min="8454" max="8454" width="17.7109375" style="89" customWidth="1"/>
    <col min="8455" max="8455" width="10.7109375" style="89" customWidth="1"/>
    <col min="8456" max="8456" width="15.7109375" style="89" customWidth="1"/>
    <col min="8457" max="8457" width="10.7109375" style="89" customWidth="1"/>
    <col min="8458" max="8458" width="15.7109375" style="89" customWidth="1"/>
    <col min="8459" max="8459" width="10.7109375" style="89" customWidth="1"/>
    <col min="8460" max="8460" width="15.7109375" style="89" customWidth="1"/>
    <col min="8461" max="8461" width="10.7109375" style="89" customWidth="1"/>
    <col min="8462" max="8462" width="15.7109375" style="89" customWidth="1"/>
    <col min="8463" max="8704" width="9.140625" style="89"/>
    <col min="8705" max="8705" width="10.7109375" style="89" customWidth="1"/>
    <col min="8706" max="8706" width="34.28515625" style="89" customWidth="1"/>
    <col min="8707" max="8707" width="13.85546875" style="89" customWidth="1"/>
    <col min="8708" max="8708" width="7.7109375" style="89" customWidth="1"/>
    <col min="8709" max="8709" width="6.42578125" style="89" customWidth="1"/>
    <col min="8710" max="8710" width="17.7109375" style="89" customWidth="1"/>
    <col min="8711" max="8711" width="10.7109375" style="89" customWidth="1"/>
    <col min="8712" max="8712" width="15.7109375" style="89" customWidth="1"/>
    <col min="8713" max="8713" width="10.7109375" style="89" customWidth="1"/>
    <col min="8714" max="8714" width="15.7109375" style="89" customWidth="1"/>
    <col min="8715" max="8715" width="10.7109375" style="89" customWidth="1"/>
    <col min="8716" max="8716" width="15.7109375" style="89" customWidth="1"/>
    <col min="8717" max="8717" width="10.7109375" style="89" customWidth="1"/>
    <col min="8718" max="8718" width="15.7109375" style="89" customWidth="1"/>
    <col min="8719" max="8960" width="9.140625" style="89"/>
    <col min="8961" max="8961" width="10.7109375" style="89" customWidth="1"/>
    <col min="8962" max="8962" width="34.28515625" style="89" customWidth="1"/>
    <col min="8963" max="8963" width="13.85546875" style="89" customWidth="1"/>
    <col min="8964" max="8964" width="7.7109375" style="89" customWidth="1"/>
    <col min="8965" max="8965" width="6.42578125" style="89" customWidth="1"/>
    <col min="8966" max="8966" width="17.7109375" style="89" customWidth="1"/>
    <col min="8967" max="8967" width="10.7109375" style="89" customWidth="1"/>
    <col min="8968" max="8968" width="15.7109375" style="89" customWidth="1"/>
    <col min="8969" max="8969" width="10.7109375" style="89" customWidth="1"/>
    <col min="8970" max="8970" width="15.7109375" style="89" customWidth="1"/>
    <col min="8971" max="8971" width="10.7109375" style="89" customWidth="1"/>
    <col min="8972" max="8972" width="15.7109375" style="89" customWidth="1"/>
    <col min="8973" max="8973" width="10.7109375" style="89" customWidth="1"/>
    <col min="8974" max="8974" width="15.7109375" style="89" customWidth="1"/>
    <col min="8975" max="9216" width="9.140625" style="89"/>
    <col min="9217" max="9217" width="10.7109375" style="89" customWidth="1"/>
    <col min="9218" max="9218" width="34.28515625" style="89" customWidth="1"/>
    <col min="9219" max="9219" width="13.85546875" style="89" customWidth="1"/>
    <col min="9220" max="9220" width="7.7109375" style="89" customWidth="1"/>
    <col min="9221" max="9221" width="6.42578125" style="89" customWidth="1"/>
    <col min="9222" max="9222" width="17.7109375" style="89" customWidth="1"/>
    <col min="9223" max="9223" width="10.7109375" style="89" customWidth="1"/>
    <col min="9224" max="9224" width="15.7109375" style="89" customWidth="1"/>
    <col min="9225" max="9225" width="10.7109375" style="89" customWidth="1"/>
    <col min="9226" max="9226" width="15.7109375" style="89" customWidth="1"/>
    <col min="9227" max="9227" width="10.7109375" style="89" customWidth="1"/>
    <col min="9228" max="9228" width="15.7109375" style="89" customWidth="1"/>
    <col min="9229" max="9229" width="10.7109375" style="89" customWidth="1"/>
    <col min="9230" max="9230" width="15.7109375" style="89" customWidth="1"/>
    <col min="9231" max="9472" width="9.140625" style="89"/>
    <col min="9473" max="9473" width="10.7109375" style="89" customWidth="1"/>
    <col min="9474" max="9474" width="34.28515625" style="89" customWidth="1"/>
    <col min="9475" max="9475" width="13.85546875" style="89" customWidth="1"/>
    <col min="9476" max="9476" width="7.7109375" style="89" customWidth="1"/>
    <col min="9477" max="9477" width="6.42578125" style="89" customWidth="1"/>
    <col min="9478" max="9478" width="17.7109375" style="89" customWidth="1"/>
    <col min="9479" max="9479" width="10.7109375" style="89" customWidth="1"/>
    <col min="9480" max="9480" width="15.7109375" style="89" customWidth="1"/>
    <col min="9481" max="9481" width="10.7109375" style="89" customWidth="1"/>
    <col min="9482" max="9482" width="15.7109375" style="89" customWidth="1"/>
    <col min="9483" max="9483" width="10.7109375" style="89" customWidth="1"/>
    <col min="9484" max="9484" width="15.7109375" style="89" customWidth="1"/>
    <col min="9485" max="9485" width="10.7109375" style="89" customWidth="1"/>
    <col min="9486" max="9486" width="15.7109375" style="89" customWidth="1"/>
    <col min="9487" max="9728" width="9.140625" style="89"/>
    <col min="9729" max="9729" width="10.7109375" style="89" customWidth="1"/>
    <col min="9730" max="9730" width="34.28515625" style="89" customWidth="1"/>
    <col min="9731" max="9731" width="13.85546875" style="89" customWidth="1"/>
    <col min="9732" max="9732" width="7.7109375" style="89" customWidth="1"/>
    <col min="9733" max="9733" width="6.42578125" style="89" customWidth="1"/>
    <col min="9734" max="9734" width="17.7109375" style="89" customWidth="1"/>
    <col min="9735" max="9735" width="10.7109375" style="89" customWidth="1"/>
    <col min="9736" max="9736" width="15.7109375" style="89" customWidth="1"/>
    <col min="9737" max="9737" width="10.7109375" style="89" customWidth="1"/>
    <col min="9738" max="9738" width="15.7109375" style="89" customWidth="1"/>
    <col min="9739" max="9739" width="10.7109375" style="89" customWidth="1"/>
    <col min="9740" max="9740" width="15.7109375" style="89" customWidth="1"/>
    <col min="9741" max="9741" width="10.7109375" style="89" customWidth="1"/>
    <col min="9742" max="9742" width="15.7109375" style="89" customWidth="1"/>
    <col min="9743" max="9984" width="9.140625" style="89"/>
    <col min="9985" max="9985" width="10.7109375" style="89" customWidth="1"/>
    <col min="9986" max="9986" width="34.28515625" style="89" customWidth="1"/>
    <col min="9987" max="9987" width="13.85546875" style="89" customWidth="1"/>
    <col min="9988" max="9988" width="7.7109375" style="89" customWidth="1"/>
    <col min="9989" max="9989" width="6.42578125" style="89" customWidth="1"/>
    <col min="9990" max="9990" width="17.7109375" style="89" customWidth="1"/>
    <col min="9991" max="9991" width="10.7109375" style="89" customWidth="1"/>
    <col min="9992" max="9992" width="15.7109375" style="89" customWidth="1"/>
    <col min="9993" max="9993" width="10.7109375" style="89" customWidth="1"/>
    <col min="9994" max="9994" width="15.7109375" style="89" customWidth="1"/>
    <col min="9995" max="9995" width="10.7109375" style="89" customWidth="1"/>
    <col min="9996" max="9996" width="15.7109375" style="89" customWidth="1"/>
    <col min="9997" max="9997" width="10.7109375" style="89" customWidth="1"/>
    <col min="9998" max="9998" width="15.7109375" style="89" customWidth="1"/>
    <col min="9999" max="10240" width="9.140625" style="89"/>
    <col min="10241" max="10241" width="10.7109375" style="89" customWidth="1"/>
    <col min="10242" max="10242" width="34.28515625" style="89" customWidth="1"/>
    <col min="10243" max="10243" width="13.85546875" style="89" customWidth="1"/>
    <col min="10244" max="10244" width="7.7109375" style="89" customWidth="1"/>
    <col min="10245" max="10245" width="6.42578125" style="89" customWidth="1"/>
    <col min="10246" max="10246" width="17.7109375" style="89" customWidth="1"/>
    <col min="10247" max="10247" width="10.7109375" style="89" customWidth="1"/>
    <col min="10248" max="10248" width="15.7109375" style="89" customWidth="1"/>
    <col min="10249" max="10249" width="10.7109375" style="89" customWidth="1"/>
    <col min="10250" max="10250" width="15.7109375" style="89" customWidth="1"/>
    <col min="10251" max="10251" width="10.7109375" style="89" customWidth="1"/>
    <col min="10252" max="10252" width="15.7109375" style="89" customWidth="1"/>
    <col min="10253" max="10253" width="10.7109375" style="89" customWidth="1"/>
    <col min="10254" max="10254" width="15.7109375" style="89" customWidth="1"/>
    <col min="10255" max="10496" width="9.140625" style="89"/>
    <col min="10497" max="10497" width="10.7109375" style="89" customWidth="1"/>
    <col min="10498" max="10498" width="34.28515625" style="89" customWidth="1"/>
    <col min="10499" max="10499" width="13.85546875" style="89" customWidth="1"/>
    <col min="10500" max="10500" width="7.7109375" style="89" customWidth="1"/>
    <col min="10501" max="10501" width="6.42578125" style="89" customWidth="1"/>
    <col min="10502" max="10502" width="17.7109375" style="89" customWidth="1"/>
    <col min="10503" max="10503" width="10.7109375" style="89" customWidth="1"/>
    <col min="10504" max="10504" width="15.7109375" style="89" customWidth="1"/>
    <col min="10505" max="10505" width="10.7109375" style="89" customWidth="1"/>
    <col min="10506" max="10506" width="15.7109375" style="89" customWidth="1"/>
    <col min="10507" max="10507" width="10.7109375" style="89" customWidth="1"/>
    <col min="10508" max="10508" width="15.7109375" style="89" customWidth="1"/>
    <col min="10509" max="10509" width="10.7109375" style="89" customWidth="1"/>
    <col min="10510" max="10510" width="15.7109375" style="89" customWidth="1"/>
    <col min="10511" max="10752" width="9.140625" style="89"/>
    <col min="10753" max="10753" width="10.7109375" style="89" customWidth="1"/>
    <col min="10754" max="10754" width="34.28515625" style="89" customWidth="1"/>
    <col min="10755" max="10755" width="13.85546875" style="89" customWidth="1"/>
    <col min="10756" max="10756" width="7.7109375" style="89" customWidth="1"/>
    <col min="10757" max="10757" width="6.42578125" style="89" customWidth="1"/>
    <col min="10758" max="10758" width="17.7109375" style="89" customWidth="1"/>
    <col min="10759" max="10759" width="10.7109375" style="89" customWidth="1"/>
    <col min="10760" max="10760" width="15.7109375" style="89" customWidth="1"/>
    <col min="10761" max="10761" width="10.7109375" style="89" customWidth="1"/>
    <col min="10762" max="10762" width="15.7109375" style="89" customWidth="1"/>
    <col min="10763" max="10763" width="10.7109375" style="89" customWidth="1"/>
    <col min="10764" max="10764" width="15.7109375" style="89" customWidth="1"/>
    <col min="10765" max="10765" width="10.7109375" style="89" customWidth="1"/>
    <col min="10766" max="10766" width="15.7109375" style="89" customWidth="1"/>
    <col min="10767" max="11008" width="9.140625" style="89"/>
    <col min="11009" max="11009" width="10.7109375" style="89" customWidth="1"/>
    <col min="11010" max="11010" width="34.28515625" style="89" customWidth="1"/>
    <col min="11011" max="11011" width="13.85546875" style="89" customWidth="1"/>
    <col min="11012" max="11012" width="7.7109375" style="89" customWidth="1"/>
    <col min="11013" max="11013" width="6.42578125" style="89" customWidth="1"/>
    <col min="11014" max="11014" width="17.7109375" style="89" customWidth="1"/>
    <col min="11015" max="11015" width="10.7109375" style="89" customWidth="1"/>
    <col min="11016" max="11016" width="15.7109375" style="89" customWidth="1"/>
    <col min="11017" max="11017" width="10.7109375" style="89" customWidth="1"/>
    <col min="11018" max="11018" width="15.7109375" style="89" customWidth="1"/>
    <col min="11019" max="11019" width="10.7109375" style="89" customWidth="1"/>
    <col min="11020" max="11020" width="15.7109375" style="89" customWidth="1"/>
    <col min="11021" max="11021" width="10.7109375" style="89" customWidth="1"/>
    <col min="11022" max="11022" width="15.7109375" style="89" customWidth="1"/>
    <col min="11023" max="11264" width="9.140625" style="89"/>
    <col min="11265" max="11265" width="10.7109375" style="89" customWidth="1"/>
    <col min="11266" max="11266" width="34.28515625" style="89" customWidth="1"/>
    <col min="11267" max="11267" width="13.85546875" style="89" customWidth="1"/>
    <col min="11268" max="11268" width="7.7109375" style="89" customWidth="1"/>
    <col min="11269" max="11269" width="6.42578125" style="89" customWidth="1"/>
    <col min="11270" max="11270" width="17.7109375" style="89" customWidth="1"/>
    <col min="11271" max="11271" width="10.7109375" style="89" customWidth="1"/>
    <col min="11272" max="11272" width="15.7109375" style="89" customWidth="1"/>
    <col min="11273" max="11273" width="10.7109375" style="89" customWidth="1"/>
    <col min="11274" max="11274" width="15.7109375" style="89" customWidth="1"/>
    <col min="11275" max="11275" width="10.7109375" style="89" customWidth="1"/>
    <col min="11276" max="11276" width="15.7109375" style="89" customWidth="1"/>
    <col min="11277" max="11277" width="10.7109375" style="89" customWidth="1"/>
    <col min="11278" max="11278" width="15.7109375" style="89" customWidth="1"/>
    <col min="11279" max="11520" width="9.140625" style="89"/>
    <col min="11521" max="11521" width="10.7109375" style="89" customWidth="1"/>
    <col min="11522" max="11522" width="34.28515625" style="89" customWidth="1"/>
    <col min="11523" max="11523" width="13.85546875" style="89" customWidth="1"/>
    <col min="11524" max="11524" width="7.7109375" style="89" customWidth="1"/>
    <col min="11525" max="11525" width="6.42578125" style="89" customWidth="1"/>
    <col min="11526" max="11526" width="17.7109375" style="89" customWidth="1"/>
    <col min="11527" max="11527" width="10.7109375" style="89" customWidth="1"/>
    <col min="11528" max="11528" width="15.7109375" style="89" customWidth="1"/>
    <col min="11529" max="11529" width="10.7109375" style="89" customWidth="1"/>
    <col min="11530" max="11530" width="15.7109375" style="89" customWidth="1"/>
    <col min="11531" max="11531" width="10.7109375" style="89" customWidth="1"/>
    <col min="11532" max="11532" width="15.7109375" style="89" customWidth="1"/>
    <col min="11533" max="11533" width="10.7109375" style="89" customWidth="1"/>
    <col min="11534" max="11534" width="15.7109375" style="89" customWidth="1"/>
    <col min="11535" max="11776" width="9.140625" style="89"/>
    <col min="11777" max="11777" width="10.7109375" style="89" customWidth="1"/>
    <col min="11778" max="11778" width="34.28515625" style="89" customWidth="1"/>
    <col min="11779" max="11779" width="13.85546875" style="89" customWidth="1"/>
    <col min="11780" max="11780" width="7.7109375" style="89" customWidth="1"/>
    <col min="11781" max="11781" width="6.42578125" style="89" customWidth="1"/>
    <col min="11782" max="11782" width="17.7109375" style="89" customWidth="1"/>
    <col min="11783" max="11783" width="10.7109375" style="89" customWidth="1"/>
    <col min="11784" max="11784" width="15.7109375" style="89" customWidth="1"/>
    <col min="11785" max="11785" width="10.7109375" style="89" customWidth="1"/>
    <col min="11786" max="11786" width="15.7109375" style="89" customWidth="1"/>
    <col min="11787" max="11787" width="10.7109375" style="89" customWidth="1"/>
    <col min="11788" max="11788" width="15.7109375" style="89" customWidth="1"/>
    <col min="11789" max="11789" width="10.7109375" style="89" customWidth="1"/>
    <col min="11790" max="11790" width="15.7109375" style="89" customWidth="1"/>
    <col min="11791" max="12032" width="9.140625" style="89"/>
    <col min="12033" max="12033" width="10.7109375" style="89" customWidth="1"/>
    <col min="12034" max="12034" width="34.28515625" style="89" customWidth="1"/>
    <col min="12035" max="12035" width="13.85546875" style="89" customWidth="1"/>
    <col min="12036" max="12036" width="7.7109375" style="89" customWidth="1"/>
    <col min="12037" max="12037" width="6.42578125" style="89" customWidth="1"/>
    <col min="12038" max="12038" width="17.7109375" style="89" customWidth="1"/>
    <col min="12039" max="12039" width="10.7109375" style="89" customWidth="1"/>
    <col min="12040" max="12040" width="15.7109375" style="89" customWidth="1"/>
    <col min="12041" max="12041" width="10.7109375" style="89" customWidth="1"/>
    <col min="12042" max="12042" width="15.7109375" style="89" customWidth="1"/>
    <col min="12043" max="12043" width="10.7109375" style="89" customWidth="1"/>
    <col min="12044" max="12044" width="15.7109375" style="89" customWidth="1"/>
    <col min="12045" max="12045" width="10.7109375" style="89" customWidth="1"/>
    <col min="12046" max="12046" width="15.7109375" style="89" customWidth="1"/>
    <col min="12047" max="12288" width="9.140625" style="89"/>
    <col min="12289" max="12289" width="10.7109375" style="89" customWidth="1"/>
    <col min="12290" max="12290" width="34.28515625" style="89" customWidth="1"/>
    <col min="12291" max="12291" width="13.85546875" style="89" customWidth="1"/>
    <col min="12292" max="12292" width="7.7109375" style="89" customWidth="1"/>
    <col min="12293" max="12293" width="6.42578125" style="89" customWidth="1"/>
    <col min="12294" max="12294" width="17.7109375" style="89" customWidth="1"/>
    <col min="12295" max="12295" width="10.7109375" style="89" customWidth="1"/>
    <col min="12296" max="12296" width="15.7109375" style="89" customWidth="1"/>
    <col min="12297" max="12297" width="10.7109375" style="89" customWidth="1"/>
    <col min="12298" max="12298" width="15.7109375" style="89" customWidth="1"/>
    <col min="12299" max="12299" width="10.7109375" style="89" customWidth="1"/>
    <col min="12300" max="12300" width="15.7109375" style="89" customWidth="1"/>
    <col min="12301" max="12301" width="10.7109375" style="89" customWidth="1"/>
    <col min="12302" max="12302" width="15.7109375" style="89" customWidth="1"/>
    <col min="12303" max="12544" width="9.140625" style="89"/>
    <col min="12545" max="12545" width="10.7109375" style="89" customWidth="1"/>
    <col min="12546" max="12546" width="34.28515625" style="89" customWidth="1"/>
    <col min="12547" max="12547" width="13.85546875" style="89" customWidth="1"/>
    <col min="12548" max="12548" width="7.7109375" style="89" customWidth="1"/>
    <col min="12549" max="12549" width="6.42578125" style="89" customWidth="1"/>
    <col min="12550" max="12550" width="17.7109375" style="89" customWidth="1"/>
    <col min="12551" max="12551" width="10.7109375" style="89" customWidth="1"/>
    <col min="12552" max="12552" width="15.7109375" style="89" customWidth="1"/>
    <col min="12553" max="12553" width="10.7109375" style="89" customWidth="1"/>
    <col min="12554" max="12554" width="15.7109375" style="89" customWidth="1"/>
    <col min="12555" max="12555" width="10.7109375" style="89" customWidth="1"/>
    <col min="12556" max="12556" width="15.7109375" style="89" customWidth="1"/>
    <col min="12557" max="12557" width="10.7109375" style="89" customWidth="1"/>
    <col min="12558" max="12558" width="15.7109375" style="89" customWidth="1"/>
    <col min="12559" max="12800" width="9.140625" style="89"/>
    <col min="12801" max="12801" width="10.7109375" style="89" customWidth="1"/>
    <col min="12802" max="12802" width="34.28515625" style="89" customWidth="1"/>
    <col min="12803" max="12803" width="13.85546875" style="89" customWidth="1"/>
    <col min="12804" max="12804" width="7.7109375" style="89" customWidth="1"/>
    <col min="12805" max="12805" width="6.42578125" style="89" customWidth="1"/>
    <col min="12806" max="12806" width="17.7109375" style="89" customWidth="1"/>
    <col min="12807" max="12807" width="10.7109375" style="89" customWidth="1"/>
    <col min="12808" max="12808" width="15.7109375" style="89" customWidth="1"/>
    <col min="12809" max="12809" width="10.7109375" style="89" customWidth="1"/>
    <col min="12810" max="12810" width="15.7109375" style="89" customWidth="1"/>
    <col min="12811" max="12811" width="10.7109375" style="89" customWidth="1"/>
    <col min="12812" max="12812" width="15.7109375" style="89" customWidth="1"/>
    <col min="12813" max="12813" width="10.7109375" style="89" customWidth="1"/>
    <col min="12814" max="12814" width="15.7109375" style="89" customWidth="1"/>
    <col min="12815" max="13056" width="9.140625" style="89"/>
    <col min="13057" max="13057" width="10.7109375" style="89" customWidth="1"/>
    <col min="13058" max="13058" width="34.28515625" style="89" customWidth="1"/>
    <col min="13059" max="13059" width="13.85546875" style="89" customWidth="1"/>
    <col min="13060" max="13060" width="7.7109375" style="89" customWidth="1"/>
    <col min="13061" max="13061" width="6.42578125" style="89" customWidth="1"/>
    <col min="13062" max="13062" width="17.7109375" style="89" customWidth="1"/>
    <col min="13063" max="13063" width="10.7109375" style="89" customWidth="1"/>
    <col min="13064" max="13064" width="15.7109375" style="89" customWidth="1"/>
    <col min="13065" max="13065" width="10.7109375" style="89" customWidth="1"/>
    <col min="13066" max="13066" width="15.7109375" style="89" customWidth="1"/>
    <col min="13067" max="13067" width="10.7109375" style="89" customWidth="1"/>
    <col min="13068" max="13068" width="15.7109375" style="89" customWidth="1"/>
    <col min="13069" max="13069" width="10.7109375" style="89" customWidth="1"/>
    <col min="13070" max="13070" width="15.7109375" style="89" customWidth="1"/>
    <col min="13071" max="13312" width="9.140625" style="89"/>
    <col min="13313" max="13313" width="10.7109375" style="89" customWidth="1"/>
    <col min="13314" max="13314" width="34.28515625" style="89" customWidth="1"/>
    <col min="13315" max="13315" width="13.85546875" style="89" customWidth="1"/>
    <col min="13316" max="13316" width="7.7109375" style="89" customWidth="1"/>
    <col min="13317" max="13317" width="6.42578125" style="89" customWidth="1"/>
    <col min="13318" max="13318" width="17.7109375" style="89" customWidth="1"/>
    <col min="13319" max="13319" width="10.7109375" style="89" customWidth="1"/>
    <col min="13320" max="13320" width="15.7109375" style="89" customWidth="1"/>
    <col min="13321" max="13321" width="10.7109375" style="89" customWidth="1"/>
    <col min="13322" max="13322" width="15.7109375" style="89" customWidth="1"/>
    <col min="13323" max="13323" width="10.7109375" style="89" customWidth="1"/>
    <col min="13324" max="13324" width="15.7109375" style="89" customWidth="1"/>
    <col min="13325" max="13325" width="10.7109375" style="89" customWidth="1"/>
    <col min="13326" max="13326" width="15.7109375" style="89" customWidth="1"/>
    <col min="13327" max="13568" width="9.140625" style="89"/>
    <col min="13569" max="13569" width="10.7109375" style="89" customWidth="1"/>
    <col min="13570" max="13570" width="34.28515625" style="89" customWidth="1"/>
    <col min="13571" max="13571" width="13.85546875" style="89" customWidth="1"/>
    <col min="13572" max="13572" width="7.7109375" style="89" customWidth="1"/>
    <col min="13573" max="13573" width="6.42578125" style="89" customWidth="1"/>
    <col min="13574" max="13574" width="17.7109375" style="89" customWidth="1"/>
    <col min="13575" max="13575" width="10.7109375" style="89" customWidth="1"/>
    <col min="13576" max="13576" width="15.7109375" style="89" customWidth="1"/>
    <col min="13577" max="13577" width="10.7109375" style="89" customWidth="1"/>
    <col min="13578" max="13578" width="15.7109375" style="89" customWidth="1"/>
    <col min="13579" max="13579" width="10.7109375" style="89" customWidth="1"/>
    <col min="13580" max="13580" width="15.7109375" style="89" customWidth="1"/>
    <col min="13581" max="13581" width="10.7109375" style="89" customWidth="1"/>
    <col min="13582" max="13582" width="15.7109375" style="89" customWidth="1"/>
    <col min="13583" max="13824" width="9.140625" style="89"/>
    <col min="13825" max="13825" width="10.7109375" style="89" customWidth="1"/>
    <col min="13826" max="13826" width="34.28515625" style="89" customWidth="1"/>
    <col min="13827" max="13827" width="13.85546875" style="89" customWidth="1"/>
    <col min="13828" max="13828" width="7.7109375" style="89" customWidth="1"/>
    <col min="13829" max="13829" width="6.42578125" style="89" customWidth="1"/>
    <col min="13830" max="13830" width="17.7109375" style="89" customWidth="1"/>
    <col min="13831" max="13831" width="10.7109375" style="89" customWidth="1"/>
    <col min="13832" max="13832" width="15.7109375" style="89" customWidth="1"/>
    <col min="13833" max="13833" width="10.7109375" style="89" customWidth="1"/>
    <col min="13834" max="13834" width="15.7109375" style="89" customWidth="1"/>
    <col min="13835" max="13835" width="10.7109375" style="89" customWidth="1"/>
    <col min="13836" max="13836" width="15.7109375" style="89" customWidth="1"/>
    <col min="13837" max="13837" width="10.7109375" style="89" customWidth="1"/>
    <col min="13838" max="13838" width="15.7109375" style="89" customWidth="1"/>
    <col min="13839" max="14080" width="9.140625" style="89"/>
    <col min="14081" max="14081" width="10.7109375" style="89" customWidth="1"/>
    <col min="14082" max="14082" width="34.28515625" style="89" customWidth="1"/>
    <col min="14083" max="14083" width="13.85546875" style="89" customWidth="1"/>
    <col min="14084" max="14084" width="7.7109375" style="89" customWidth="1"/>
    <col min="14085" max="14085" width="6.42578125" style="89" customWidth="1"/>
    <col min="14086" max="14086" width="17.7109375" style="89" customWidth="1"/>
    <col min="14087" max="14087" width="10.7109375" style="89" customWidth="1"/>
    <col min="14088" max="14088" width="15.7109375" style="89" customWidth="1"/>
    <col min="14089" max="14089" width="10.7109375" style="89" customWidth="1"/>
    <col min="14090" max="14090" width="15.7109375" style="89" customWidth="1"/>
    <col min="14091" max="14091" width="10.7109375" style="89" customWidth="1"/>
    <col min="14092" max="14092" width="15.7109375" style="89" customWidth="1"/>
    <col min="14093" max="14093" width="10.7109375" style="89" customWidth="1"/>
    <col min="14094" max="14094" width="15.7109375" style="89" customWidth="1"/>
    <col min="14095" max="14336" width="9.140625" style="89"/>
    <col min="14337" max="14337" width="10.7109375" style="89" customWidth="1"/>
    <col min="14338" max="14338" width="34.28515625" style="89" customWidth="1"/>
    <col min="14339" max="14339" width="13.85546875" style="89" customWidth="1"/>
    <col min="14340" max="14340" width="7.7109375" style="89" customWidth="1"/>
    <col min="14341" max="14341" width="6.42578125" style="89" customWidth="1"/>
    <col min="14342" max="14342" width="17.7109375" style="89" customWidth="1"/>
    <col min="14343" max="14343" width="10.7109375" style="89" customWidth="1"/>
    <col min="14344" max="14344" width="15.7109375" style="89" customWidth="1"/>
    <col min="14345" max="14345" width="10.7109375" style="89" customWidth="1"/>
    <col min="14346" max="14346" width="15.7109375" style="89" customWidth="1"/>
    <col min="14347" max="14347" width="10.7109375" style="89" customWidth="1"/>
    <col min="14348" max="14348" width="15.7109375" style="89" customWidth="1"/>
    <col min="14349" max="14349" width="10.7109375" style="89" customWidth="1"/>
    <col min="14350" max="14350" width="15.7109375" style="89" customWidth="1"/>
    <col min="14351" max="14592" width="9.140625" style="89"/>
    <col min="14593" max="14593" width="10.7109375" style="89" customWidth="1"/>
    <col min="14594" max="14594" width="34.28515625" style="89" customWidth="1"/>
    <col min="14595" max="14595" width="13.85546875" style="89" customWidth="1"/>
    <col min="14596" max="14596" width="7.7109375" style="89" customWidth="1"/>
    <col min="14597" max="14597" width="6.42578125" style="89" customWidth="1"/>
    <col min="14598" max="14598" width="17.7109375" style="89" customWidth="1"/>
    <col min="14599" max="14599" width="10.7109375" style="89" customWidth="1"/>
    <col min="14600" max="14600" width="15.7109375" style="89" customWidth="1"/>
    <col min="14601" max="14601" width="10.7109375" style="89" customWidth="1"/>
    <col min="14602" max="14602" width="15.7109375" style="89" customWidth="1"/>
    <col min="14603" max="14603" width="10.7109375" style="89" customWidth="1"/>
    <col min="14604" max="14604" width="15.7109375" style="89" customWidth="1"/>
    <col min="14605" max="14605" width="10.7109375" style="89" customWidth="1"/>
    <col min="14606" max="14606" width="15.7109375" style="89" customWidth="1"/>
    <col min="14607" max="14848" width="9.140625" style="89"/>
    <col min="14849" max="14849" width="10.7109375" style="89" customWidth="1"/>
    <col min="14850" max="14850" width="34.28515625" style="89" customWidth="1"/>
    <col min="14851" max="14851" width="13.85546875" style="89" customWidth="1"/>
    <col min="14852" max="14852" width="7.7109375" style="89" customWidth="1"/>
    <col min="14853" max="14853" width="6.42578125" style="89" customWidth="1"/>
    <col min="14854" max="14854" width="17.7109375" style="89" customWidth="1"/>
    <col min="14855" max="14855" width="10.7109375" style="89" customWidth="1"/>
    <col min="14856" max="14856" width="15.7109375" style="89" customWidth="1"/>
    <col min="14857" max="14857" width="10.7109375" style="89" customWidth="1"/>
    <col min="14858" max="14858" width="15.7109375" style="89" customWidth="1"/>
    <col min="14859" max="14859" width="10.7109375" style="89" customWidth="1"/>
    <col min="14860" max="14860" width="15.7109375" style="89" customWidth="1"/>
    <col min="14861" max="14861" width="10.7109375" style="89" customWidth="1"/>
    <col min="14862" max="14862" width="15.7109375" style="89" customWidth="1"/>
    <col min="14863" max="15104" width="9.140625" style="89"/>
    <col min="15105" max="15105" width="10.7109375" style="89" customWidth="1"/>
    <col min="15106" max="15106" width="34.28515625" style="89" customWidth="1"/>
    <col min="15107" max="15107" width="13.85546875" style="89" customWidth="1"/>
    <col min="15108" max="15108" width="7.7109375" style="89" customWidth="1"/>
    <col min="15109" max="15109" width="6.42578125" style="89" customWidth="1"/>
    <col min="15110" max="15110" width="17.7109375" style="89" customWidth="1"/>
    <col min="15111" max="15111" width="10.7109375" style="89" customWidth="1"/>
    <col min="15112" max="15112" width="15.7109375" style="89" customWidth="1"/>
    <col min="15113" max="15113" width="10.7109375" style="89" customWidth="1"/>
    <col min="15114" max="15114" width="15.7109375" style="89" customWidth="1"/>
    <col min="15115" max="15115" width="10.7109375" style="89" customWidth="1"/>
    <col min="15116" max="15116" width="15.7109375" style="89" customWidth="1"/>
    <col min="15117" max="15117" width="10.7109375" style="89" customWidth="1"/>
    <col min="15118" max="15118" width="15.7109375" style="89" customWidth="1"/>
    <col min="15119" max="15360" width="9.140625" style="89"/>
    <col min="15361" max="15361" width="10.7109375" style="89" customWidth="1"/>
    <col min="15362" max="15362" width="34.28515625" style="89" customWidth="1"/>
    <col min="15363" max="15363" width="13.85546875" style="89" customWidth="1"/>
    <col min="15364" max="15364" width="7.7109375" style="89" customWidth="1"/>
    <col min="15365" max="15365" width="6.42578125" style="89" customWidth="1"/>
    <col min="15366" max="15366" width="17.7109375" style="89" customWidth="1"/>
    <col min="15367" max="15367" width="10.7109375" style="89" customWidth="1"/>
    <col min="15368" max="15368" width="15.7109375" style="89" customWidth="1"/>
    <col min="15369" max="15369" width="10.7109375" style="89" customWidth="1"/>
    <col min="15370" max="15370" width="15.7109375" style="89" customWidth="1"/>
    <col min="15371" max="15371" width="10.7109375" style="89" customWidth="1"/>
    <col min="15372" max="15372" width="15.7109375" style="89" customWidth="1"/>
    <col min="15373" max="15373" width="10.7109375" style="89" customWidth="1"/>
    <col min="15374" max="15374" width="15.7109375" style="89" customWidth="1"/>
    <col min="15375" max="15616" width="9.140625" style="89"/>
    <col min="15617" max="15617" width="10.7109375" style="89" customWidth="1"/>
    <col min="15618" max="15618" width="34.28515625" style="89" customWidth="1"/>
    <col min="15619" max="15619" width="13.85546875" style="89" customWidth="1"/>
    <col min="15620" max="15620" width="7.7109375" style="89" customWidth="1"/>
    <col min="15621" max="15621" width="6.42578125" style="89" customWidth="1"/>
    <col min="15622" max="15622" width="17.7109375" style="89" customWidth="1"/>
    <col min="15623" max="15623" width="10.7109375" style="89" customWidth="1"/>
    <col min="15624" max="15624" width="15.7109375" style="89" customWidth="1"/>
    <col min="15625" max="15625" width="10.7109375" style="89" customWidth="1"/>
    <col min="15626" max="15626" width="15.7109375" style="89" customWidth="1"/>
    <col min="15627" max="15627" width="10.7109375" style="89" customWidth="1"/>
    <col min="15628" max="15628" width="15.7109375" style="89" customWidth="1"/>
    <col min="15629" max="15629" width="10.7109375" style="89" customWidth="1"/>
    <col min="15630" max="15630" width="15.7109375" style="89" customWidth="1"/>
    <col min="15631" max="15872" width="9.140625" style="89"/>
    <col min="15873" max="15873" width="10.7109375" style="89" customWidth="1"/>
    <col min="15874" max="15874" width="34.28515625" style="89" customWidth="1"/>
    <col min="15875" max="15875" width="13.85546875" style="89" customWidth="1"/>
    <col min="15876" max="15876" width="7.7109375" style="89" customWidth="1"/>
    <col min="15877" max="15877" width="6.42578125" style="89" customWidth="1"/>
    <col min="15878" max="15878" width="17.7109375" style="89" customWidth="1"/>
    <col min="15879" max="15879" width="10.7109375" style="89" customWidth="1"/>
    <col min="15880" max="15880" width="15.7109375" style="89" customWidth="1"/>
    <col min="15881" max="15881" width="10.7109375" style="89" customWidth="1"/>
    <col min="15882" max="15882" width="15.7109375" style="89" customWidth="1"/>
    <col min="15883" max="15883" width="10.7109375" style="89" customWidth="1"/>
    <col min="15884" max="15884" width="15.7109375" style="89" customWidth="1"/>
    <col min="15885" max="15885" width="10.7109375" style="89" customWidth="1"/>
    <col min="15886" max="15886" width="15.7109375" style="89" customWidth="1"/>
    <col min="15887" max="16128" width="9.140625" style="89"/>
    <col min="16129" max="16129" width="10.7109375" style="89" customWidth="1"/>
    <col min="16130" max="16130" width="34.28515625" style="89" customWidth="1"/>
    <col min="16131" max="16131" width="13.85546875" style="89" customWidth="1"/>
    <col min="16132" max="16132" width="7.7109375" style="89" customWidth="1"/>
    <col min="16133" max="16133" width="6.42578125" style="89" customWidth="1"/>
    <col min="16134" max="16134" width="17.7109375" style="89" customWidth="1"/>
    <col min="16135" max="16135" width="10.7109375" style="89" customWidth="1"/>
    <col min="16136" max="16136" width="15.7109375" style="89" customWidth="1"/>
    <col min="16137" max="16137" width="10.7109375" style="89" customWidth="1"/>
    <col min="16138" max="16138" width="15.7109375" style="89" customWidth="1"/>
    <col min="16139" max="16139" width="10.7109375" style="89" customWidth="1"/>
    <col min="16140" max="16140" width="15.7109375" style="89" customWidth="1"/>
    <col min="16141" max="16141" width="10.7109375" style="89" customWidth="1"/>
    <col min="16142" max="16142" width="15.7109375" style="89" customWidth="1"/>
    <col min="16143" max="16384" width="9.140625" style="89"/>
  </cols>
  <sheetData>
    <row r="1" spans="1:15" x14ac:dyDescent="0.2">
      <c r="A1" s="84" t="s">
        <v>0</v>
      </c>
      <c r="K1" s="86" t="s">
        <v>1</v>
      </c>
      <c r="L1" s="87"/>
      <c r="M1" s="87"/>
      <c r="N1" s="88"/>
    </row>
    <row r="2" spans="1:15" x14ac:dyDescent="0.2">
      <c r="K2" s="90" t="s">
        <v>2</v>
      </c>
      <c r="L2" s="91"/>
      <c r="M2" s="91"/>
      <c r="N2" s="92"/>
    </row>
    <row r="3" spans="1:15" ht="13.5" thickBot="1" x14ac:dyDescent="0.25">
      <c r="K3" s="93" t="s">
        <v>3</v>
      </c>
      <c r="L3" s="94"/>
      <c r="M3" s="94"/>
      <c r="N3" s="95"/>
    </row>
    <row r="4" spans="1:15" x14ac:dyDescent="0.2">
      <c r="A4" s="1576" t="s">
        <v>4</v>
      </c>
      <c r="B4" s="1576"/>
      <c r="C4" s="1576"/>
      <c r="D4" s="1576"/>
      <c r="E4" s="1576"/>
      <c r="F4" s="1576"/>
      <c r="G4" s="1576"/>
      <c r="H4" s="1576"/>
      <c r="I4" s="1576"/>
      <c r="J4" s="1576"/>
      <c r="K4" s="1576"/>
      <c r="L4" s="1576"/>
      <c r="M4" s="1576"/>
      <c r="N4" s="1576"/>
      <c r="O4" s="96"/>
    </row>
    <row r="5" spans="1:15" x14ac:dyDescent="0.2">
      <c r="A5" s="1577" t="s">
        <v>5</v>
      </c>
      <c r="B5" s="1577"/>
      <c r="C5" s="1577"/>
      <c r="D5" s="1577"/>
      <c r="E5" s="1577"/>
      <c r="F5" s="1577"/>
      <c r="G5" s="1577"/>
      <c r="H5" s="1577"/>
      <c r="I5" s="1577"/>
      <c r="J5" s="1577"/>
      <c r="K5" s="1577"/>
      <c r="L5" s="1577"/>
      <c r="M5" s="1577"/>
      <c r="N5" s="1577"/>
      <c r="O5" s="97"/>
    </row>
    <row r="6" spans="1:15" x14ac:dyDescent="0.2">
      <c r="C6" s="98"/>
      <c r="D6" s="99"/>
      <c r="E6" s="100"/>
      <c r="F6" s="101"/>
    </row>
    <row r="7" spans="1:15" x14ac:dyDescent="0.2">
      <c r="A7" s="102" t="s">
        <v>6</v>
      </c>
      <c r="B7" s="102"/>
      <c r="C7" s="98"/>
      <c r="D7" s="99"/>
      <c r="E7" s="100"/>
    </row>
    <row r="8" spans="1:15" x14ac:dyDescent="0.2">
      <c r="A8" s="103" t="s">
        <v>7</v>
      </c>
      <c r="B8" s="104"/>
      <c r="C8" s="105"/>
      <c r="D8" s="106"/>
      <c r="E8" s="107"/>
      <c r="F8" s="108" t="s">
        <v>8</v>
      </c>
      <c r="G8" s="109"/>
      <c r="H8" s="109"/>
      <c r="I8" s="109"/>
      <c r="J8" s="110"/>
      <c r="K8" s="111" t="s">
        <v>9</v>
      </c>
      <c r="L8" s="111"/>
      <c r="M8" s="111"/>
      <c r="N8" s="112"/>
    </row>
    <row r="9" spans="1:15" x14ac:dyDescent="0.2">
      <c r="A9" s="113" t="s">
        <v>106</v>
      </c>
      <c r="B9" s="102"/>
      <c r="C9" s="114"/>
      <c r="D9" s="115"/>
      <c r="E9" s="116"/>
      <c r="F9" s="117" t="s">
        <v>11</v>
      </c>
      <c r="G9" s="117" t="s">
        <v>12</v>
      </c>
      <c r="H9" s="118"/>
      <c r="I9" s="108" t="s">
        <v>13</v>
      </c>
      <c r="J9" s="110"/>
      <c r="K9" s="119" t="s">
        <v>14</v>
      </c>
      <c r="L9" s="119"/>
      <c r="M9" s="119"/>
      <c r="N9" s="118"/>
    </row>
    <row r="10" spans="1:15" x14ac:dyDescent="0.2">
      <c r="A10" s="120"/>
      <c r="B10" s="103"/>
      <c r="C10" s="121"/>
      <c r="D10" s="122"/>
      <c r="E10" s="123"/>
      <c r="F10" s="103"/>
      <c r="G10" s="1578" t="s">
        <v>15</v>
      </c>
      <c r="H10" s="1579"/>
      <c r="I10" s="1579"/>
      <c r="J10" s="1579"/>
      <c r="K10" s="1579"/>
      <c r="L10" s="1579"/>
      <c r="M10" s="1579"/>
      <c r="N10" s="1580"/>
    </row>
    <row r="11" spans="1:15" x14ac:dyDescent="0.2">
      <c r="A11" s="124" t="s">
        <v>16</v>
      </c>
      <c r="B11" s="125" t="s">
        <v>17</v>
      </c>
      <c r="C11" s="126" t="s">
        <v>18</v>
      </c>
      <c r="D11" s="1581" t="s">
        <v>19</v>
      </c>
      <c r="E11" s="1582"/>
      <c r="F11" s="125" t="s">
        <v>20</v>
      </c>
      <c r="G11" s="1578" t="s">
        <v>21</v>
      </c>
      <c r="H11" s="1580"/>
      <c r="I11" s="1578" t="s">
        <v>22</v>
      </c>
      <c r="J11" s="1580"/>
      <c r="K11" s="1578" t="s">
        <v>23</v>
      </c>
      <c r="L11" s="1580"/>
      <c r="M11" s="1578" t="s">
        <v>24</v>
      </c>
      <c r="N11" s="1580"/>
    </row>
    <row r="12" spans="1:15" x14ac:dyDescent="0.2">
      <c r="A12" s="127"/>
      <c r="B12" s="117"/>
      <c r="C12" s="128"/>
      <c r="D12" s="129"/>
      <c r="E12" s="130"/>
      <c r="F12" s="117"/>
      <c r="G12" s="131" t="s">
        <v>25</v>
      </c>
      <c r="H12" s="132" t="s">
        <v>26</v>
      </c>
      <c r="I12" s="132" t="s">
        <v>25</v>
      </c>
      <c r="J12" s="132" t="s">
        <v>27</v>
      </c>
      <c r="K12" s="131" t="s">
        <v>25</v>
      </c>
      <c r="L12" s="133" t="s">
        <v>27</v>
      </c>
      <c r="M12" s="131" t="s">
        <v>25</v>
      </c>
      <c r="N12" s="131" t="s">
        <v>26</v>
      </c>
    </row>
    <row r="13" spans="1:15" s="139" customFormat="1" x14ac:dyDescent="0.2">
      <c r="A13" s="132">
        <v>1</v>
      </c>
      <c r="B13" s="134" t="s">
        <v>29</v>
      </c>
      <c r="C13" s="135">
        <v>220</v>
      </c>
      <c r="D13" s="136">
        <f>G13+I13+K13+M13</f>
        <v>2</v>
      </c>
      <c r="E13" s="132" t="s">
        <v>30</v>
      </c>
      <c r="F13" s="137">
        <f>H13+J13+L13+N13</f>
        <v>440</v>
      </c>
      <c r="G13" s="132">
        <v>1</v>
      </c>
      <c r="H13" s="138">
        <f>G13*C13</f>
        <v>220</v>
      </c>
      <c r="I13" s="132"/>
      <c r="J13" s="138">
        <f>I13*C13</f>
        <v>0</v>
      </c>
      <c r="K13" s="132">
        <v>1</v>
      </c>
      <c r="L13" s="138">
        <f>K13*C13</f>
        <v>220</v>
      </c>
      <c r="M13" s="132"/>
      <c r="N13" s="138">
        <f>M13*C13</f>
        <v>0</v>
      </c>
    </row>
    <row r="14" spans="1:15" s="139" customFormat="1" x14ac:dyDescent="0.2">
      <c r="A14" s="132">
        <v>2</v>
      </c>
      <c r="B14" s="134" t="s">
        <v>31</v>
      </c>
      <c r="C14" s="135">
        <v>200</v>
      </c>
      <c r="D14" s="136">
        <f t="shared" ref="D14:D56" si="0">G14+I14+K14+M14</f>
        <v>2</v>
      </c>
      <c r="E14" s="132" t="s">
        <v>30</v>
      </c>
      <c r="F14" s="137">
        <f t="shared" ref="F14:F45" si="1">H14+J14+L14+N14</f>
        <v>400</v>
      </c>
      <c r="G14" s="132">
        <v>1</v>
      </c>
      <c r="H14" s="138">
        <f t="shared" ref="H14:H58" si="2">G14*C14</f>
        <v>200</v>
      </c>
      <c r="I14" s="132"/>
      <c r="J14" s="138">
        <f t="shared" ref="J14:J77" si="3">I14*C14</f>
        <v>0</v>
      </c>
      <c r="K14" s="132">
        <v>1</v>
      </c>
      <c r="L14" s="138">
        <f t="shared" ref="L14:L77" si="4">K14*C14</f>
        <v>200</v>
      </c>
      <c r="M14" s="132"/>
      <c r="N14" s="138">
        <f t="shared" ref="N14:N77" si="5">M14*C14</f>
        <v>0</v>
      </c>
    </row>
    <row r="15" spans="1:15" s="139" customFormat="1" x14ac:dyDescent="0.2">
      <c r="A15" s="132">
        <v>3</v>
      </c>
      <c r="B15" s="134" t="s">
        <v>32</v>
      </c>
      <c r="C15" s="135">
        <v>210</v>
      </c>
      <c r="D15" s="136">
        <f t="shared" si="0"/>
        <v>2</v>
      </c>
      <c r="E15" s="132" t="s">
        <v>30</v>
      </c>
      <c r="F15" s="137">
        <f t="shared" si="1"/>
        <v>420</v>
      </c>
      <c r="G15" s="132">
        <v>1</v>
      </c>
      <c r="H15" s="138">
        <f t="shared" si="2"/>
        <v>210</v>
      </c>
      <c r="I15" s="132"/>
      <c r="J15" s="138">
        <f t="shared" si="3"/>
        <v>0</v>
      </c>
      <c r="K15" s="132">
        <v>1</v>
      </c>
      <c r="L15" s="138">
        <f t="shared" si="4"/>
        <v>210</v>
      </c>
      <c r="M15" s="132"/>
      <c r="N15" s="138">
        <f t="shared" si="5"/>
        <v>0</v>
      </c>
    </row>
    <row r="16" spans="1:15" s="139" customFormat="1" x14ac:dyDescent="0.2">
      <c r="A16" s="132">
        <v>4</v>
      </c>
      <c r="B16" s="134" t="s">
        <v>107</v>
      </c>
      <c r="C16" s="135">
        <v>175</v>
      </c>
      <c r="D16" s="136">
        <f t="shared" si="0"/>
        <v>2</v>
      </c>
      <c r="E16" s="132" t="s">
        <v>30</v>
      </c>
      <c r="F16" s="137">
        <f t="shared" si="1"/>
        <v>350</v>
      </c>
      <c r="G16" s="132">
        <v>1</v>
      </c>
      <c r="H16" s="138">
        <f t="shared" si="2"/>
        <v>175</v>
      </c>
      <c r="I16" s="132"/>
      <c r="J16" s="138">
        <f t="shared" si="3"/>
        <v>0</v>
      </c>
      <c r="K16" s="132">
        <v>1</v>
      </c>
      <c r="L16" s="138">
        <f t="shared" si="4"/>
        <v>175</v>
      </c>
      <c r="M16" s="132"/>
      <c r="N16" s="138">
        <f t="shared" si="5"/>
        <v>0</v>
      </c>
    </row>
    <row r="17" spans="1:14" s="139" customFormat="1" x14ac:dyDescent="0.2">
      <c r="A17" s="132">
        <v>5</v>
      </c>
      <c r="B17" s="134" t="s">
        <v>108</v>
      </c>
      <c r="C17" s="135">
        <v>165</v>
      </c>
      <c r="D17" s="136">
        <f t="shared" si="0"/>
        <v>2</v>
      </c>
      <c r="E17" s="132" t="s">
        <v>30</v>
      </c>
      <c r="F17" s="137">
        <f t="shared" si="1"/>
        <v>330</v>
      </c>
      <c r="G17" s="132">
        <v>1</v>
      </c>
      <c r="H17" s="138">
        <f t="shared" si="2"/>
        <v>165</v>
      </c>
      <c r="I17" s="132"/>
      <c r="J17" s="138">
        <f t="shared" si="3"/>
        <v>0</v>
      </c>
      <c r="K17" s="132">
        <v>1</v>
      </c>
      <c r="L17" s="138">
        <f t="shared" si="4"/>
        <v>165</v>
      </c>
      <c r="M17" s="132"/>
      <c r="N17" s="138">
        <f t="shared" si="5"/>
        <v>0</v>
      </c>
    </row>
    <row r="18" spans="1:14" s="139" customFormat="1" x14ac:dyDescent="0.2">
      <c r="A18" s="132">
        <v>6</v>
      </c>
      <c r="B18" s="134" t="s">
        <v>33</v>
      </c>
      <c r="C18" s="140">
        <v>520</v>
      </c>
      <c r="D18" s="136">
        <f t="shared" si="0"/>
        <v>1</v>
      </c>
      <c r="E18" s="132" t="s">
        <v>34</v>
      </c>
      <c r="F18" s="137">
        <f t="shared" si="1"/>
        <v>520</v>
      </c>
      <c r="G18" s="132">
        <v>1</v>
      </c>
      <c r="H18" s="138">
        <f t="shared" si="2"/>
        <v>520</v>
      </c>
      <c r="I18" s="132"/>
      <c r="J18" s="138">
        <f t="shared" si="3"/>
        <v>0</v>
      </c>
      <c r="K18" s="132"/>
      <c r="L18" s="138">
        <f t="shared" si="4"/>
        <v>0</v>
      </c>
      <c r="M18" s="132"/>
      <c r="N18" s="138">
        <f t="shared" si="5"/>
        <v>0</v>
      </c>
    </row>
    <row r="19" spans="1:14" s="139" customFormat="1" x14ac:dyDescent="0.2">
      <c r="A19" s="132">
        <v>7</v>
      </c>
      <c r="B19" s="134" t="s">
        <v>35</v>
      </c>
      <c r="C19" s="140">
        <v>520</v>
      </c>
      <c r="D19" s="136">
        <f t="shared" si="0"/>
        <v>1</v>
      </c>
      <c r="E19" s="132" t="s">
        <v>34</v>
      </c>
      <c r="F19" s="137">
        <f t="shared" si="1"/>
        <v>520</v>
      </c>
      <c r="G19" s="132">
        <v>1</v>
      </c>
      <c r="H19" s="138">
        <f t="shared" si="2"/>
        <v>520</v>
      </c>
      <c r="I19" s="132"/>
      <c r="J19" s="138">
        <f t="shared" si="3"/>
        <v>0</v>
      </c>
      <c r="K19" s="132"/>
      <c r="L19" s="138">
        <f t="shared" si="4"/>
        <v>0</v>
      </c>
      <c r="M19" s="132"/>
      <c r="N19" s="138">
        <f t="shared" si="5"/>
        <v>0</v>
      </c>
    </row>
    <row r="20" spans="1:14" s="139" customFormat="1" x14ac:dyDescent="0.2">
      <c r="A20" s="132">
        <v>8</v>
      </c>
      <c r="B20" s="134" t="s">
        <v>36</v>
      </c>
      <c r="C20" s="135">
        <v>520</v>
      </c>
      <c r="D20" s="136">
        <f t="shared" si="0"/>
        <v>1</v>
      </c>
      <c r="E20" s="132" t="s">
        <v>34</v>
      </c>
      <c r="F20" s="137">
        <f t="shared" si="1"/>
        <v>520</v>
      </c>
      <c r="G20" s="132">
        <v>1</v>
      </c>
      <c r="H20" s="138">
        <f t="shared" si="2"/>
        <v>520</v>
      </c>
      <c r="I20" s="132"/>
      <c r="J20" s="138">
        <f t="shared" si="3"/>
        <v>0</v>
      </c>
      <c r="K20" s="132"/>
      <c r="L20" s="138">
        <f t="shared" si="4"/>
        <v>0</v>
      </c>
      <c r="M20" s="132"/>
      <c r="N20" s="138">
        <f t="shared" si="5"/>
        <v>0</v>
      </c>
    </row>
    <row r="21" spans="1:14" s="139" customFormat="1" x14ac:dyDescent="0.2">
      <c r="A21" s="132">
        <v>9</v>
      </c>
      <c r="B21" s="134" t="s">
        <v>37</v>
      </c>
      <c r="C21" s="135">
        <v>520</v>
      </c>
      <c r="D21" s="136">
        <f t="shared" si="0"/>
        <v>1</v>
      </c>
      <c r="E21" s="132" t="s">
        <v>34</v>
      </c>
      <c r="F21" s="137">
        <f t="shared" si="1"/>
        <v>520</v>
      </c>
      <c r="G21" s="132">
        <v>1</v>
      </c>
      <c r="H21" s="138">
        <f t="shared" si="2"/>
        <v>520</v>
      </c>
      <c r="I21" s="132"/>
      <c r="J21" s="138">
        <f t="shared" si="3"/>
        <v>0</v>
      </c>
      <c r="K21" s="132"/>
      <c r="L21" s="138">
        <f t="shared" si="4"/>
        <v>0</v>
      </c>
      <c r="M21" s="132"/>
      <c r="N21" s="138">
        <f t="shared" si="5"/>
        <v>0</v>
      </c>
    </row>
    <row r="22" spans="1:14" s="139" customFormat="1" x14ac:dyDescent="0.2">
      <c r="A22" s="132">
        <v>10</v>
      </c>
      <c r="B22" s="134" t="s">
        <v>38</v>
      </c>
      <c r="C22" s="135">
        <v>10</v>
      </c>
      <c r="D22" s="136">
        <f t="shared" si="0"/>
        <v>40</v>
      </c>
      <c r="E22" s="132" t="s">
        <v>39</v>
      </c>
      <c r="F22" s="137">
        <f t="shared" si="1"/>
        <v>400</v>
      </c>
      <c r="G22" s="132">
        <v>10</v>
      </c>
      <c r="H22" s="138">
        <f t="shared" si="2"/>
        <v>100</v>
      </c>
      <c r="I22" s="132">
        <v>10</v>
      </c>
      <c r="J22" s="138">
        <f t="shared" si="3"/>
        <v>100</v>
      </c>
      <c r="K22" s="132">
        <v>10</v>
      </c>
      <c r="L22" s="138">
        <f t="shared" si="4"/>
        <v>100</v>
      </c>
      <c r="M22" s="132">
        <v>10</v>
      </c>
      <c r="N22" s="138">
        <f t="shared" si="5"/>
        <v>100</v>
      </c>
    </row>
    <row r="23" spans="1:14" s="139" customFormat="1" x14ac:dyDescent="0.2">
      <c r="A23" s="132">
        <v>11</v>
      </c>
      <c r="B23" s="134" t="s">
        <v>109</v>
      </c>
      <c r="C23" s="135">
        <v>150</v>
      </c>
      <c r="D23" s="136">
        <f t="shared" si="0"/>
        <v>4</v>
      </c>
      <c r="E23" s="132" t="s">
        <v>39</v>
      </c>
      <c r="F23" s="137">
        <f t="shared" si="1"/>
        <v>600</v>
      </c>
      <c r="G23" s="132">
        <v>1</v>
      </c>
      <c r="H23" s="138">
        <f t="shared" si="2"/>
        <v>150</v>
      </c>
      <c r="I23" s="132">
        <v>1</v>
      </c>
      <c r="J23" s="138">
        <f t="shared" si="3"/>
        <v>150</v>
      </c>
      <c r="K23" s="132">
        <v>1</v>
      </c>
      <c r="L23" s="138">
        <f t="shared" si="4"/>
        <v>150</v>
      </c>
      <c r="M23" s="132">
        <v>1</v>
      </c>
      <c r="N23" s="138">
        <f t="shared" si="5"/>
        <v>150</v>
      </c>
    </row>
    <row r="24" spans="1:14" s="139" customFormat="1" x14ac:dyDescent="0.2">
      <c r="A24" s="132">
        <v>12</v>
      </c>
      <c r="B24" s="134" t="s">
        <v>110</v>
      </c>
      <c r="C24" s="135">
        <v>50</v>
      </c>
      <c r="D24" s="136">
        <f t="shared" si="0"/>
        <v>1</v>
      </c>
      <c r="E24" s="132" t="s">
        <v>42</v>
      </c>
      <c r="F24" s="137">
        <f t="shared" si="1"/>
        <v>50</v>
      </c>
      <c r="G24" s="132"/>
      <c r="H24" s="138">
        <f t="shared" si="2"/>
        <v>0</v>
      </c>
      <c r="I24" s="132"/>
      <c r="J24" s="138">
        <f t="shared" si="3"/>
        <v>0</v>
      </c>
      <c r="K24" s="132">
        <v>1</v>
      </c>
      <c r="L24" s="138">
        <f t="shared" si="4"/>
        <v>50</v>
      </c>
      <c r="M24" s="132"/>
      <c r="N24" s="138">
        <f t="shared" si="5"/>
        <v>0</v>
      </c>
    </row>
    <row r="25" spans="1:14" s="139" customFormat="1" x14ac:dyDescent="0.2">
      <c r="A25" s="132">
        <v>13</v>
      </c>
      <c r="B25" s="134" t="s">
        <v>40</v>
      </c>
      <c r="C25" s="135">
        <v>50</v>
      </c>
      <c r="D25" s="136">
        <f t="shared" si="0"/>
        <v>2</v>
      </c>
      <c r="E25" s="132" t="s">
        <v>39</v>
      </c>
      <c r="F25" s="137">
        <f t="shared" si="1"/>
        <v>100</v>
      </c>
      <c r="G25" s="132">
        <v>1</v>
      </c>
      <c r="H25" s="138">
        <f t="shared" si="2"/>
        <v>50</v>
      </c>
      <c r="I25" s="132"/>
      <c r="J25" s="138">
        <f t="shared" si="3"/>
        <v>0</v>
      </c>
      <c r="K25" s="132">
        <v>1</v>
      </c>
      <c r="L25" s="138">
        <f t="shared" si="4"/>
        <v>50</v>
      </c>
      <c r="M25" s="132"/>
      <c r="N25" s="138">
        <f t="shared" si="5"/>
        <v>0</v>
      </c>
    </row>
    <row r="26" spans="1:14" s="139" customFormat="1" x14ac:dyDescent="0.2">
      <c r="A26" s="132">
        <v>14</v>
      </c>
      <c r="B26" s="134" t="s">
        <v>41</v>
      </c>
      <c r="C26" s="135">
        <v>60</v>
      </c>
      <c r="D26" s="136">
        <f t="shared" si="0"/>
        <v>1</v>
      </c>
      <c r="E26" s="132" t="s">
        <v>42</v>
      </c>
      <c r="F26" s="137">
        <f t="shared" si="1"/>
        <v>60</v>
      </c>
      <c r="G26" s="132"/>
      <c r="H26" s="138">
        <f t="shared" si="2"/>
        <v>0</v>
      </c>
      <c r="I26" s="132"/>
      <c r="J26" s="138">
        <f t="shared" si="3"/>
        <v>0</v>
      </c>
      <c r="K26" s="132">
        <v>1</v>
      </c>
      <c r="L26" s="138">
        <f t="shared" si="4"/>
        <v>60</v>
      </c>
      <c r="M26" s="132"/>
      <c r="N26" s="138">
        <f t="shared" si="5"/>
        <v>0</v>
      </c>
    </row>
    <row r="27" spans="1:14" s="139" customFormat="1" x14ac:dyDescent="0.2">
      <c r="A27" s="132">
        <v>15</v>
      </c>
      <c r="B27" s="134" t="s">
        <v>43</v>
      </c>
      <c r="C27" s="135">
        <v>30</v>
      </c>
      <c r="D27" s="136">
        <f t="shared" si="0"/>
        <v>1</v>
      </c>
      <c r="E27" s="132" t="s">
        <v>42</v>
      </c>
      <c r="F27" s="137">
        <v>30</v>
      </c>
      <c r="G27" s="132"/>
      <c r="H27" s="138">
        <f t="shared" si="2"/>
        <v>0</v>
      </c>
      <c r="I27" s="132"/>
      <c r="J27" s="138">
        <f t="shared" si="3"/>
        <v>0</v>
      </c>
      <c r="K27" s="132">
        <v>1</v>
      </c>
      <c r="L27" s="138">
        <f t="shared" si="4"/>
        <v>30</v>
      </c>
      <c r="M27" s="132"/>
      <c r="N27" s="138">
        <f t="shared" si="5"/>
        <v>0</v>
      </c>
    </row>
    <row r="28" spans="1:14" s="139" customFormat="1" x14ac:dyDescent="0.2">
      <c r="A28" s="132">
        <v>16</v>
      </c>
      <c r="B28" s="134" t="s">
        <v>111</v>
      </c>
      <c r="C28" s="135">
        <v>300</v>
      </c>
      <c r="D28" s="136">
        <f t="shared" si="0"/>
        <v>0</v>
      </c>
      <c r="E28" s="132" t="s">
        <v>39</v>
      </c>
      <c r="F28" s="137">
        <f t="shared" si="1"/>
        <v>0</v>
      </c>
      <c r="G28" s="132"/>
      <c r="H28" s="138">
        <f t="shared" si="2"/>
        <v>0</v>
      </c>
      <c r="I28" s="132"/>
      <c r="J28" s="138">
        <f t="shared" si="3"/>
        <v>0</v>
      </c>
      <c r="K28" s="132"/>
      <c r="L28" s="138">
        <f t="shared" si="4"/>
        <v>0</v>
      </c>
      <c r="M28" s="132"/>
      <c r="N28" s="138">
        <f t="shared" si="5"/>
        <v>0</v>
      </c>
    </row>
    <row r="29" spans="1:14" s="139" customFormat="1" x14ac:dyDescent="0.2">
      <c r="A29" s="132">
        <v>17</v>
      </c>
      <c r="B29" s="134" t="s">
        <v>44</v>
      </c>
      <c r="C29" s="135">
        <v>40</v>
      </c>
      <c r="D29" s="136">
        <f t="shared" si="0"/>
        <v>2</v>
      </c>
      <c r="E29" s="132" t="s">
        <v>45</v>
      </c>
      <c r="F29" s="137">
        <f t="shared" si="1"/>
        <v>80</v>
      </c>
      <c r="G29" s="132">
        <v>1</v>
      </c>
      <c r="H29" s="138">
        <f t="shared" si="2"/>
        <v>40</v>
      </c>
      <c r="I29" s="132">
        <v>1</v>
      </c>
      <c r="J29" s="138">
        <f t="shared" si="3"/>
        <v>40</v>
      </c>
      <c r="K29" s="132"/>
      <c r="L29" s="138">
        <f t="shared" si="4"/>
        <v>0</v>
      </c>
      <c r="M29" s="132"/>
      <c r="N29" s="138">
        <f t="shared" si="5"/>
        <v>0</v>
      </c>
    </row>
    <row r="30" spans="1:14" s="139" customFormat="1" x14ac:dyDescent="0.2">
      <c r="A30" s="132">
        <v>18</v>
      </c>
      <c r="B30" s="134" t="s">
        <v>46</v>
      </c>
      <c r="C30" s="135">
        <v>20</v>
      </c>
      <c r="D30" s="136">
        <f t="shared" si="0"/>
        <v>1</v>
      </c>
      <c r="E30" s="132" t="s">
        <v>42</v>
      </c>
      <c r="F30" s="137">
        <f t="shared" si="1"/>
        <v>20</v>
      </c>
      <c r="G30" s="132"/>
      <c r="H30" s="138">
        <f t="shared" si="2"/>
        <v>0</v>
      </c>
      <c r="I30" s="132">
        <v>1</v>
      </c>
      <c r="J30" s="138">
        <f t="shared" si="3"/>
        <v>20</v>
      </c>
      <c r="K30" s="132"/>
      <c r="L30" s="138">
        <f t="shared" si="4"/>
        <v>0</v>
      </c>
      <c r="M30" s="132"/>
      <c r="N30" s="138">
        <f t="shared" si="5"/>
        <v>0</v>
      </c>
    </row>
    <row r="31" spans="1:14" s="139" customFormat="1" x14ac:dyDescent="0.2">
      <c r="A31" s="132">
        <v>19</v>
      </c>
      <c r="B31" s="134" t="s">
        <v>47</v>
      </c>
      <c r="C31" s="135">
        <v>7</v>
      </c>
      <c r="D31" s="136">
        <f t="shared" si="0"/>
        <v>20</v>
      </c>
      <c r="E31" s="132" t="s">
        <v>39</v>
      </c>
      <c r="F31" s="137">
        <f t="shared" si="1"/>
        <v>140</v>
      </c>
      <c r="G31" s="132">
        <v>5</v>
      </c>
      <c r="H31" s="138">
        <f t="shared" si="2"/>
        <v>35</v>
      </c>
      <c r="I31" s="132">
        <v>5</v>
      </c>
      <c r="J31" s="138">
        <f t="shared" si="3"/>
        <v>35</v>
      </c>
      <c r="K31" s="132">
        <v>5</v>
      </c>
      <c r="L31" s="138">
        <f t="shared" si="4"/>
        <v>35</v>
      </c>
      <c r="M31" s="132">
        <v>5</v>
      </c>
      <c r="N31" s="138">
        <f t="shared" si="5"/>
        <v>35</v>
      </c>
    </row>
    <row r="32" spans="1:14" s="139" customFormat="1" x14ac:dyDescent="0.2">
      <c r="A32" s="132">
        <v>20</v>
      </c>
      <c r="B32" s="134" t="s">
        <v>48</v>
      </c>
      <c r="C32" s="135">
        <v>6</v>
      </c>
      <c r="D32" s="136">
        <f t="shared" si="0"/>
        <v>20</v>
      </c>
      <c r="E32" s="132" t="s">
        <v>39</v>
      </c>
      <c r="F32" s="137">
        <f t="shared" si="1"/>
        <v>120</v>
      </c>
      <c r="G32" s="132">
        <v>5</v>
      </c>
      <c r="H32" s="138">
        <f t="shared" si="2"/>
        <v>30</v>
      </c>
      <c r="I32" s="132">
        <v>5</v>
      </c>
      <c r="J32" s="138">
        <f t="shared" si="3"/>
        <v>30</v>
      </c>
      <c r="K32" s="132">
        <v>5</v>
      </c>
      <c r="L32" s="138">
        <f t="shared" si="4"/>
        <v>30</v>
      </c>
      <c r="M32" s="132">
        <v>5</v>
      </c>
      <c r="N32" s="138">
        <f t="shared" si="5"/>
        <v>30</v>
      </c>
    </row>
    <row r="33" spans="1:14" s="139" customFormat="1" x14ac:dyDescent="0.2">
      <c r="A33" s="132">
        <v>21</v>
      </c>
      <c r="B33" s="134" t="s">
        <v>49</v>
      </c>
      <c r="C33" s="135">
        <v>5</v>
      </c>
      <c r="D33" s="136">
        <f t="shared" si="0"/>
        <v>20</v>
      </c>
      <c r="E33" s="132" t="s">
        <v>39</v>
      </c>
      <c r="F33" s="137">
        <f t="shared" si="1"/>
        <v>100</v>
      </c>
      <c r="G33" s="132">
        <v>5</v>
      </c>
      <c r="H33" s="138">
        <f t="shared" si="2"/>
        <v>25</v>
      </c>
      <c r="I33" s="132">
        <v>5</v>
      </c>
      <c r="J33" s="138">
        <f t="shared" si="3"/>
        <v>25</v>
      </c>
      <c r="K33" s="132">
        <v>5</v>
      </c>
      <c r="L33" s="138">
        <f t="shared" si="4"/>
        <v>25</v>
      </c>
      <c r="M33" s="132">
        <v>5</v>
      </c>
      <c r="N33" s="138">
        <f t="shared" si="5"/>
        <v>25</v>
      </c>
    </row>
    <row r="34" spans="1:14" s="139" customFormat="1" x14ac:dyDescent="0.2">
      <c r="A34" s="132">
        <v>22</v>
      </c>
      <c r="B34" s="134" t="s">
        <v>50</v>
      </c>
      <c r="C34" s="135">
        <v>4</v>
      </c>
      <c r="D34" s="136">
        <f t="shared" si="0"/>
        <v>20</v>
      </c>
      <c r="E34" s="132" t="s">
        <v>39</v>
      </c>
      <c r="F34" s="137">
        <f t="shared" si="1"/>
        <v>80</v>
      </c>
      <c r="G34" s="132">
        <v>5</v>
      </c>
      <c r="H34" s="138">
        <f t="shared" si="2"/>
        <v>20</v>
      </c>
      <c r="I34" s="132">
        <v>5</v>
      </c>
      <c r="J34" s="138">
        <f t="shared" si="3"/>
        <v>20</v>
      </c>
      <c r="K34" s="132">
        <v>5</v>
      </c>
      <c r="L34" s="138">
        <f t="shared" si="4"/>
        <v>20</v>
      </c>
      <c r="M34" s="132">
        <v>5</v>
      </c>
      <c r="N34" s="138">
        <f t="shared" si="5"/>
        <v>20</v>
      </c>
    </row>
    <row r="35" spans="1:14" s="139" customFormat="1" x14ac:dyDescent="0.2">
      <c r="A35" s="132">
        <v>23</v>
      </c>
      <c r="B35" s="134" t="s">
        <v>112</v>
      </c>
      <c r="C35" s="140">
        <v>150</v>
      </c>
      <c r="D35" s="136">
        <f t="shared" si="0"/>
        <v>1</v>
      </c>
      <c r="E35" s="132" t="s">
        <v>39</v>
      </c>
      <c r="F35" s="137">
        <f t="shared" si="1"/>
        <v>150</v>
      </c>
      <c r="G35" s="132">
        <v>1</v>
      </c>
      <c r="H35" s="138">
        <f t="shared" si="2"/>
        <v>150</v>
      </c>
      <c r="I35" s="132"/>
      <c r="J35" s="138">
        <f t="shared" si="3"/>
        <v>0</v>
      </c>
      <c r="K35" s="132"/>
      <c r="L35" s="138">
        <f t="shared" si="4"/>
        <v>0</v>
      </c>
      <c r="M35" s="132"/>
      <c r="N35" s="138">
        <f t="shared" si="5"/>
        <v>0</v>
      </c>
    </row>
    <row r="36" spans="1:14" s="139" customFormat="1" x14ac:dyDescent="0.2">
      <c r="A36" s="132">
        <v>24</v>
      </c>
      <c r="B36" s="134" t="s">
        <v>54</v>
      </c>
      <c r="C36" s="140">
        <v>10</v>
      </c>
      <c r="D36" s="136">
        <f t="shared" si="0"/>
        <v>10</v>
      </c>
      <c r="E36" s="132" t="s">
        <v>39</v>
      </c>
      <c r="F36" s="137">
        <f t="shared" si="1"/>
        <v>100</v>
      </c>
      <c r="G36" s="132"/>
      <c r="H36" s="138">
        <f t="shared" si="2"/>
        <v>0</v>
      </c>
      <c r="I36" s="132"/>
      <c r="J36" s="138">
        <f t="shared" si="3"/>
        <v>0</v>
      </c>
      <c r="K36" s="132"/>
      <c r="L36" s="138">
        <f t="shared" si="4"/>
        <v>0</v>
      </c>
      <c r="M36" s="132">
        <v>10</v>
      </c>
      <c r="N36" s="138">
        <f t="shared" si="5"/>
        <v>100</v>
      </c>
    </row>
    <row r="37" spans="1:14" x14ac:dyDescent="0.2">
      <c r="A37" s="132">
        <v>25</v>
      </c>
      <c r="B37" s="134" t="s">
        <v>113</v>
      </c>
      <c r="C37" s="140">
        <v>300</v>
      </c>
      <c r="D37" s="136">
        <f t="shared" si="0"/>
        <v>2</v>
      </c>
      <c r="E37" s="132" t="s">
        <v>39</v>
      </c>
      <c r="F37" s="137">
        <f t="shared" si="1"/>
        <v>600</v>
      </c>
      <c r="G37" s="132"/>
      <c r="H37" s="138">
        <f t="shared" si="2"/>
        <v>0</v>
      </c>
      <c r="I37" s="132"/>
      <c r="J37" s="138">
        <f t="shared" si="3"/>
        <v>0</v>
      </c>
      <c r="K37" s="132"/>
      <c r="L37" s="138">
        <f t="shared" si="4"/>
        <v>0</v>
      </c>
      <c r="M37" s="132">
        <v>2</v>
      </c>
      <c r="N37" s="138">
        <f t="shared" si="5"/>
        <v>600</v>
      </c>
    </row>
    <row r="38" spans="1:14" x14ac:dyDescent="0.2">
      <c r="A38" s="132">
        <v>26</v>
      </c>
      <c r="B38" s="134" t="s">
        <v>55</v>
      </c>
      <c r="C38" s="140">
        <v>40</v>
      </c>
      <c r="D38" s="136">
        <f t="shared" si="0"/>
        <v>4</v>
      </c>
      <c r="E38" s="132" t="s">
        <v>39</v>
      </c>
      <c r="F38" s="137">
        <f t="shared" si="1"/>
        <v>160</v>
      </c>
      <c r="G38" s="132">
        <v>1</v>
      </c>
      <c r="H38" s="138">
        <f t="shared" si="2"/>
        <v>40</v>
      </c>
      <c r="I38" s="132">
        <v>1</v>
      </c>
      <c r="J38" s="138">
        <f t="shared" si="3"/>
        <v>40</v>
      </c>
      <c r="K38" s="132">
        <v>1</v>
      </c>
      <c r="L38" s="138">
        <f t="shared" si="4"/>
        <v>40</v>
      </c>
      <c r="M38" s="132">
        <v>1</v>
      </c>
      <c r="N38" s="138">
        <f t="shared" si="5"/>
        <v>40</v>
      </c>
    </row>
    <row r="39" spans="1:14" x14ac:dyDescent="0.2">
      <c r="A39" s="132">
        <v>27</v>
      </c>
      <c r="B39" s="134" t="s">
        <v>56</v>
      </c>
      <c r="C39" s="140">
        <v>50</v>
      </c>
      <c r="D39" s="136">
        <f t="shared" si="0"/>
        <v>2</v>
      </c>
      <c r="E39" s="132" t="s">
        <v>39</v>
      </c>
      <c r="F39" s="137">
        <f t="shared" si="1"/>
        <v>100</v>
      </c>
      <c r="G39" s="132">
        <v>1</v>
      </c>
      <c r="H39" s="138">
        <f t="shared" si="2"/>
        <v>50</v>
      </c>
      <c r="I39" s="132"/>
      <c r="J39" s="138">
        <f t="shared" si="3"/>
        <v>0</v>
      </c>
      <c r="K39" s="132">
        <v>1</v>
      </c>
      <c r="L39" s="138">
        <f t="shared" si="4"/>
        <v>50</v>
      </c>
      <c r="M39" s="132"/>
      <c r="N39" s="138">
        <f t="shared" si="5"/>
        <v>0</v>
      </c>
    </row>
    <row r="40" spans="1:14" x14ac:dyDescent="0.2">
      <c r="A40" s="132">
        <v>28</v>
      </c>
      <c r="B40" s="134" t="s">
        <v>57</v>
      </c>
      <c r="C40" s="140">
        <v>75</v>
      </c>
      <c r="D40" s="136">
        <f t="shared" si="0"/>
        <v>2</v>
      </c>
      <c r="E40" s="132" t="s">
        <v>39</v>
      </c>
      <c r="F40" s="137">
        <f t="shared" si="1"/>
        <v>150</v>
      </c>
      <c r="G40" s="132"/>
      <c r="H40" s="138">
        <f t="shared" si="2"/>
        <v>0</v>
      </c>
      <c r="I40" s="132">
        <v>1</v>
      </c>
      <c r="J40" s="138">
        <f t="shared" si="3"/>
        <v>75</v>
      </c>
      <c r="K40" s="132"/>
      <c r="L40" s="138">
        <f t="shared" si="4"/>
        <v>0</v>
      </c>
      <c r="M40" s="132">
        <v>1</v>
      </c>
      <c r="N40" s="138">
        <f t="shared" si="5"/>
        <v>75</v>
      </c>
    </row>
    <row r="41" spans="1:14" x14ac:dyDescent="0.2">
      <c r="A41" s="132">
        <v>29</v>
      </c>
      <c r="B41" s="134" t="s">
        <v>58</v>
      </c>
      <c r="C41" s="140">
        <v>40</v>
      </c>
      <c r="D41" s="136">
        <f t="shared" si="0"/>
        <v>2</v>
      </c>
      <c r="E41" s="132" t="s">
        <v>39</v>
      </c>
      <c r="F41" s="137">
        <f t="shared" si="1"/>
        <v>80</v>
      </c>
      <c r="G41" s="132"/>
      <c r="H41" s="138">
        <f t="shared" si="2"/>
        <v>0</v>
      </c>
      <c r="I41" s="132">
        <v>1</v>
      </c>
      <c r="J41" s="138">
        <f t="shared" si="3"/>
        <v>40</v>
      </c>
      <c r="K41" s="132"/>
      <c r="L41" s="138">
        <f t="shared" si="4"/>
        <v>0</v>
      </c>
      <c r="M41" s="132">
        <v>1</v>
      </c>
      <c r="N41" s="138">
        <f t="shared" si="5"/>
        <v>40</v>
      </c>
    </row>
    <row r="42" spans="1:14" x14ac:dyDescent="0.2">
      <c r="A42" s="132">
        <v>30</v>
      </c>
      <c r="B42" s="134" t="s">
        <v>59</v>
      </c>
      <c r="C42" s="140">
        <v>45</v>
      </c>
      <c r="D42" s="136">
        <f t="shared" si="0"/>
        <v>2</v>
      </c>
      <c r="E42" s="132" t="s">
        <v>39</v>
      </c>
      <c r="F42" s="137">
        <f t="shared" si="1"/>
        <v>90</v>
      </c>
      <c r="G42" s="132"/>
      <c r="H42" s="138">
        <f t="shared" si="2"/>
        <v>0</v>
      </c>
      <c r="I42" s="132">
        <v>1</v>
      </c>
      <c r="J42" s="138">
        <f t="shared" si="3"/>
        <v>45</v>
      </c>
      <c r="K42" s="132"/>
      <c r="L42" s="138">
        <f t="shared" si="4"/>
        <v>0</v>
      </c>
      <c r="M42" s="132">
        <v>1</v>
      </c>
      <c r="N42" s="138">
        <f t="shared" si="5"/>
        <v>45</v>
      </c>
    </row>
    <row r="43" spans="1:14" x14ac:dyDescent="0.2">
      <c r="A43" s="132">
        <v>31</v>
      </c>
      <c r="B43" s="134" t="s">
        <v>60</v>
      </c>
      <c r="C43" s="140">
        <v>30</v>
      </c>
      <c r="D43" s="136">
        <f t="shared" si="0"/>
        <v>2</v>
      </c>
      <c r="E43" s="132" t="s">
        <v>39</v>
      </c>
      <c r="F43" s="137">
        <f t="shared" si="1"/>
        <v>60</v>
      </c>
      <c r="G43" s="132"/>
      <c r="H43" s="138">
        <f t="shared" si="2"/>
        <v>0</v>
      </c>
      <c r="I43" s="132">
        <v>1</v>
      </c>
      <c r="J43" s="138">
        <f t="shared" si="3"/>
        <v>30</v>
      </c>
      <c r="K43" s="132"/>
      <c r="L43" s="138">
        <f t="shared" si="4"/>
        <v>0</v>
      </c>
      <c r="M43" s="132">
        <v>1</v>
      </c>
      <c r="N43" s="138">
        <f t="shared" si="5"/>
        <v>30</v>
      </c>
    </row>
    <row r="44" spans="1:14" s="139" customFormat="1" x14ac:dyDescent="0.2">
      <c r="A44" s="132">
        <v>32</v>
      </c>
      <c r="B44" s="134" t="s">
        <v>61</v>
      </c>
      <c r="C44" s="135">
        <v>40</v>
      </c>
      <c r="D44" s="136">
        <f t="shared" si="0"/>
        <v>2</v>
      </c>
      <c r="E44" s="132" t="s">
        <v>39</v>
      </c>
      <c r="F44" s="137">
        <f t="shared" si="1"/>
        <v>80</v>
      </c>
      <c r="G44" s="132"/>
      <c r="H44" s="138">
        <f t="shared" si="2"/>
        <v>0</v>
      </c>
      <c r="I44" s="132">
        <v>1</v>
      </c>
      <c r="J44" s="138">
        <f t="shared" si="3"/>
        <v>40</v>
      </c>
      <c r="K44" s="132"/>
      <c r="L44" s="138">
        <f t="shared" si="4"/>
        <v>0</v>
      </c>
      <c r="M44" s="132">
        <v>1</v>
      </c>
      <c r="N44" s="138">
        <f t="shared" si="5"/>
        <v>40</v>
      </c>
    </row>
    <row r="45" spans="1:14" s="139" customFormat="1" x14ac:dyDescent="0.2">
      <c r="A45" s="132">
        <v>33</v>
      </c>
      <c r="B45" s="134" t="s">
        <v>114</v>
      </c>
      <c r="C45" s="135">
        <v>5</v>
      </c>
      <c r="D45" s="136">
        <f t="shared" si="0"/>
        <v>40</v>
      </c>
      <c r="E45" s="132" t="s">
        <v>39</v>
      </c>
      <c r="F45" s="137">
        <f t="shared" si="1"/>
        <v>200</v>
      </c>
      <c r="G45" s="132">
        <v>10</v>
      </c>
      <c r="H45" s="138">
        <f t="shared" si="2"/>
        <v>50</v>
      </c>
      <c r="I45" s="132">
        <v>10</v>
      </c>
      <c r="J45" s="138">
        <f t="shared" si="3"/>
        <v>50</v>
      </c>
      <c r="K45" s="132">
        <v>10</v>
      </c>
      <c r="L45" s="138">
        <f t="shared" si="4"/>
        <v>50</v>
      </c>
      <c r="M45" s="132">
        <v>10</v>
      </c>
      <c r="N45" s="138">
        <f t="shared" si="5"/>
        <v>50</v>
      </c>
    </row>
    <row r="46" spans="1:14" s="139" customFormat="1" ht="15" customHeight="1" x14ac:dyDescent="0.2">
      <c r="A46" s="132">
        <v>34</v>
      </c>
      <c r="B46" s="134" t="s">
        <v>62</v>
      </c>
      <c r="C46" s="135">
        <v>20</v>
      </c>
      <c r="D46" s="136">
        <f t="shared" si="0"/>
        <v>1</v>
      </c>
      <c r="E46" s="132" t="s">
        <v>39</v>
      </c>
      <c r="F46" s="137">
        <v>20</v>
      </c>
      <c r="G46" s="132">
        <v>1</v>
      </c>
      <c r="H46" s="138">
        <f t="shared" si="2"/>
        <v>20</v>
      </c>
      <c r="I46" s="132"/>
      <c r="J46" s="138">
        <f t="shared" si="3"/>
        <v>0</v>
      </c>
      <c r="K46" s="132"/>
      <c r="L46" s="138">
        <f t="shared" si="4"/>
        <v>0</v>
      </c>
      <c r="M46" s="132"/>
      <c r="N46" s="138">
        <f t="shared" si="5"/>
        <v>0</v>
      </c>
    </row>
    <row r="47" spans="1:14" s="139" customFormat="1" x14ac:dyDescent="0.2">
      <c r="A47" s="132">
        <v>35</v>
      </c>
      <c r="B47" s="134" t="s">
        <v>115</v>
      </c>
      <c r="C47" s="140">
        <v>400</v>
      </c>
      <c r="D47" s="136">
        <f t="shared" si="0"/>
        <v>1</v>
      </c>
      <c r="E47" s="132" t="s">
        <v>39</v>
      </c>
      <c r="F47" s="137">
        <f t="shared" ref="F47:F88" si="6">H47+J47+L47+N47</f>
        <v>400</v>
      </c>
      <c r="G47" s="132"/>
      <c r="H47" s="138">
        <f t="shared" si="2"/>
        <v>0</v>
      </c>
      <c r="I47" s="132"/>
      <c r="J47" s="138">
        <f t="shared" si="3"/>
        <v>0</v>
      </c>
      <c r="K47" s="132"/>
      <c r="L47" s="138">
        <f t="shared" si="4"/>
        <v>0</v>
      </c>
      <c r="M47" s="132">
        <v>1</v>
      </c>
      <c r="N47" s="138">
        <f t="shared" si="5"/>
        <v>400</v>
      </c>
    </row>
    <row r="48" spans="1:14" s="139" customFormat="1" x14ac:dyDescent="0.2">
      <c r="A48" s="132">
        <v>36</v>
      </c>
      <c r="B48" s="134" t="s">
        <v>65</v>
      </c>
      <c r="C48" s="135">
        <v>35</v>
      </c>
      <c r="D48" s="136">
        <f t="shared" si="0"/>
        <v>4</v>
      </c>
      <c r="E48" s="132" t="s">
        <v>39</v>
      </c>
      <c r="F48" s="137">
        <f t="shared" si="6"/>
        <v>140</v>
      </c>
      <c r="G48" s="132">
        <v>1</v>
      </c>
      <c r="H48" s="138">
        <f t="shared" si="2"/>
        <v>35</v>
      </c>
      <c r="I48" s="132">
        <v>1</v>
      </c>
      <c r="J48" s="138">
        <f t="shared" si="3"/>
        <v>35</v>
      </c>
      <c r="K48" s="132">
        <v>1</v>
      </c>
      <c r="L48" s="138">
        <f t="shared" si="4"/>
        <v>35</v>
      </c>
      <c r="M48" s="132">
        <v>1</v>
      </c>
      <c r="N48" s="138">
        <f t="shared" si="5"/>
        <v>35</v>
      </c>
    </row>
    <row r="49" spans="1:14" s="139" customFormat="1" x14ac:dyDescent="0.2">
      <c r="A49" s="132">
        <v>37</v>
      </c>
      <c r="B49" s="134" t="s">
        <v>72</v>
      </c>
      <c r="C49" s="135">
        <v>75</v>
      </c>
      <c r="D49" s="136">
        <f t="shared" si="0"/>
        <v>4</v>
      </c>
      <c r="E49" s="132" t="s">
        <v>52</v>
      </c>
      <c r="F49" s="137">
        <f t="shared" si="6"/>
        <v>300</v>
      </c>
      <c r="G49" s="132">
        <v>1</v>
      </c>
      <c r="H49" s="138">
        <f t="shared" si="2"/>
        <v>75</v>
      </c>
      <c r="I49" s="132">
        <v>1</v>
      </c>
      <c r="J49" s="138">
        <f t="shared" si="3"/>
        <v>75</v>
      </c>
      <c r="K49" s="132">
        <v>1</v>
      </c>
      <c r="L49" s="138">
        <f t="shared" si="4"/>
        <v>75</v>
      </c>
      <c r="M49" s="132">
        <v>1</v>
      </c>
      <c r="N49" s="138">
        <f t="shared" si="5"/>
        <v>75</v>
      </c>
    </row>
    <row r="50" spans="1:14" s="139" customFormat="1" x14ac:dyDescent="0.2">
      <c r="A50" s="132">
        <v>38</v>
      </c>
      <c r="B50" s="134" t="s">
        <v>116</v>
      </c>
      <c r="C50" s="135">
        <v>200</v>
      </c>
      <c r="D50" s="136">
        <v>2</v>
      </c>
      <c r="E50" s="132" t="s">
        <v>39</v>
      </c>
      <c r="F50" s="137">
        <f t="shared" si="6"/>
        <v>400</v>
      </c>
      <c r="G50" s="132">
        <v>1</v>
      </c>
      <c r="H50" s="138">
        <f t="shared" si="2"/>
        <v>200</v>
      </c>
      <c r="I50" s="132">
        <v>1</v>
      </c>
      <c r="J50" s="138">
        <f t="shared" si="3"/>
        <v>200</v>
      </c>
      <c r="K50" s="132"/>
      <c r="L50" s="138">
        <f t="shared" si="4"/>
        <v>0</v>
      </c>
      <c r="M50" s="132"/>
      <c r="N50" s="138">
        <f t="shared" si="5"/>
        <v>0</v>
      </c>
    </row>
    <row r="51" spans="1:14" s="139" customFormat="1" x14ac:dyDescent="0.2">
      <c r="A51" s="132">
        <v>39</v>
      </c>
      <c r="B51" s="134" t="s">
        <v>75</v>
      </c>
      <c r="C51" s="135">
        <v>330</v>
      </c>
      <c r="D51" s="136">
        <v>1</v>
      </c>
      <c r="E51" s="132" t="s">
        <v>39</v>
      </c>
      <c r="F51" s="137">
        <f t="shared" si="6"/>
        <v>330</v>
      </c>
      <c r="G51" s="132">
        <v>1</v>
      </c>
      <c r="H51" s="138">
        <f t="shared" si="2"/>
        <v>330</v>
      </c>
      <c r="I51" s="132"/>
      <c r="J51" s="138">
        <f t="shared" si="3"/>
        <v>0</v>
      </c>
      <c r="K51" s="132"/>
      <c r="L51" s="138">
        <f t="shared" si="4"/>
        <v>0</v>
      </c>
      <c r="M51" s="132"/>
      <c r="N51" s="138">
        <f t="shared" si="5"/>
        <v>0</v>
      </c>
    </row>
    <row r="52" spans="1:14" s="139" customFormat="1" x14ac:dyDescent="0.2">
      <c r="A52" s="132">
        <v>40</v>
      </c>
      <c r="B52" s="134" t="s">
        <v>81</v>
      </c>
      <c r="C52" s="135">
        <v>40</v>
      </c>
      <c r="D52" s="136">
        <f t="shared" si="0"/>
        <v>2</v>
      </c>
      <c r="E52" s="132" t="s">
        <v>39</v>
      </c>
      <c r="F52" s="137">
        <f t="shared" si="6"/>
        <v>80</v>
      </c>
      <c r="G52" s="132"/>
      <c r="H52" s="138">
        <f t="shared" si="2"/>
        <v>0</v>
      </c>
      <c r="I52" s="132">
        <v>1</v>
      </c>
      <c r="J52" s="138">
        <f t="shared" si="3"/>
        <v>40</v>
      </c>
      <c r="K52" s="132"/>
      <c r="L52" s="138">
        <f t="shared" si="4"/>
        <v>0</v>
      </c>
      <c r="M52" s="132">
        <v>1</v>
      </c>
      <c r="N52" s="138">
        <f t="shared" si="5"/>
        <v>40</v>
      </c>
    </row>
    <row r="53" spans="1:14" ht="15" customHeight="1" x14ac:dyDescent="0.2">
      <c r="A53" s="132">
        <v>41</v>
      </c>
      <c r="B53" s="134" t="s">
        <v>84</v>
      </c>
      <c r="C53" s="140">
        <v>7.5</v>
      </c>
      <c r="D53" s="136">
        <f t="shared" si="0"/>
        <v>20</v>
      </c>
      <c r="E53" s="132" t="s">
        <v>39</v>
      </c>
      <c r="F53" s="137">
        <f t="shared" si="6"/>
        <v>150</v>
      </c>
      <c r="G53" s="132">
        <v>5</v>
      </c>
      <c r="H53" s="138">
        <f t="shared" si="2"/>
        <v>37.5</v>
      </c>
      <c r="I53" s="132">
        <v>5</v>
      </c>
      <c r="J53" s="138">
        <f t="shared" si="3"/>
        <v>37.5</v>
      </c>
      <c r="K53" s="132">
        <v>5</v>
      </c>
      <c r="L53" s="138">
        <f t="shared" si="4"/>
        <v>37.5</v>
      </c>
      <c r="M53" s="132">
        <v>5</v>
      </c>
      <c r="N53" s="138">
        <f t="shared" si="5"/>
        <v>37.5</v>
      </c>
    </row>
    <row r="54" spans="1:14" x14ac:dyDescent="0.2">
      <c r="A54" s="132">
        <v>42</v>
      </c>
      <c r="B54" s="134" t="s">
        <v>85</v>
      </c>
      <c r="C54" s="140">
        <v>6.5</v>
      </c>
      <c r="D54" s="136">
        <f t="shared" si="0"/>
        <v>20</v>
      </c>
      <c r="E54" s="132" t="s">
        <v>39</v>
      </c>
      <c r="F54" s="137">
        <f t="shared" si="6"/>
        <v>130</v>
      </c>
      <c r="G54" s="132">
        <v>5</v>
      </c>
      <c r="H54" s="138">
        <f t="shared" si="2"/>
        <v>32.5</v>
      </c>
      <c r="I54" s="132">
        <v>5</v>
      </c>
      <c r="J54" s="138">
        <f t="shared" si="3"/>
        <v>32.5</v>
      </c>
      <c r="K54" s="132">
        <v>5</v>
      </c>
      <c r="L54" s="138">
        <f t="shared" si="4"/>
        <v>32.5</v>
      </c>
      <c r="M54" s="132">
        <v>5</v>
      </c>
      <c r="N54" s="138">
        <f t="shared" si="5"/>
        <v>32.5</v>
      </c>
    </row>
    <row r="55" spans="1:14" x14ac:dyDescent="0.2">
      <c r="A55" s="132">
        <v>43</v>
      </c>
      <c r="B55" s="134" t="s">
        <v>86</v>
      </c>
      <c r="C55" s="140">
        <v>40</v>
      </c>
      <c r="D55" s="136">
        <f t="shared" si="0"/>
        <v>8</v>
      </c>
      <c r="E55" s="132" t="s">
        <v>52</v>
      </c>
      <c r="F55" s="137">
        <f t="shared" si="6"/>
        <v>320</v>
      </c>
      <c r="G55" s="132">
        <v>2</v>
      </c>
      <c r="H55" s="138">
        <f t="shared" si="2"/>
        <v>80</v>
      </c>
      <c r="I55" s="132">
        <v>2</v>
      </c>
      <c r="J55" s="138">
        <f t="shared" si="3"/>
        <v>80</v>
      </c>
      <c r="K55" s="132">
        <v>2</v>
      </c>
      <c r="L55" s="138">
        <f t="shared" si="4"/>
        <v>80</v>
      </c>
      <c r="M55" s="132">
        <v>2</v>
      </c>
      <c r="N55" s="138">
        <f t="shared" si="5"/>
        <v>80</v>
      </c>
    </row>
    <row r="56" spans="1:14" x14ac:dyDescent="0.2">
      <c r="A56" s="132">
        <v>44</v>
      </c>
      <c r="B56" s="134" t="s">
        <v>87</v>
      </c>
      <c r="C56" s="140">
        <v>60</v>
      </c>
      <c r="D56" s="136">
        <f t="shared" si="0"/>
        <v>8</v>
      </c>
      <c r="E56" s="132" t="s">
        <v>52</v>
      </c>
      <c r="F56" s="137">
        <f t="shared" si="6"/>
        <v>480</v>
      </c>
      <c r="G56" s="132">
        <v>2</v>
      </c>
      <c r="H56" s="138">
        <f t="shared" si="2"/>
        <v>120</v>
      </c>
      <c r="I56" s="132">
        <v>2</v>
      </c>
      <c r="J56" s="138">
        <f t="shared" si="3"/>
        <v>120</v>
      </c>
      <c r="K56" s="132">
        <v>2</v>
      </c>
      <c r="L56" s="138">
        <f t="shared" si="4"/>
        <v>120</v>
      </c>
      <c r="M56" s="132">
        <v>2</v>
      </c>
      <c r="N56" s="138">
        <f t="shared" si="5"/>
        <v>120</v>
      </c>
    </row>
    <row r="57" spans="1:14" x14ac:dyDescent="0.2">
      <c r="A57" s="132">
        <v>45</v>
      </c>
      <c r="B57" s="134" t="s">
        <v>118</v>
      </c>
      <c r="C57" s="140">
        <v>20</v>
      </c>
      <c r="D57" s="136">
        <f>K57+G57</f>
        <v>50</v>
      </c>
      <c r="E57" s="132" t="s">
        <v>92</v>
      </c>
      <c r="F57" s="137">
        <f t="shared" si="6"/>
        <v>2000</v>
      </c>
      <c r="G57" s="132">
        <v>25</v>
      </c>
      <c r="H57" s="138">
        <f t="shared" si="2"/>
        <v>500</v>
      </c>
      <c r="I57" s="132">
        <v>25</v>
      </c>
      <c r="J57" s="138">
        <f t="shared" si="3"/>
        <v>500</v>
      </c>
      <c r="K57" s="132">
        <v>25</v>
      </c>
      <c r="L57" s="138">
        <f t="shared" si="4"/>
        <v>500</v>
      </c>
      <c r="M57" s="132">
        <v>25</v>
      </c>
      <c r="N57" s="138">
        <f t="shared" si="5"/>
        <v>500</v>
      </c>
    </row>
    <row r="58" spans="1:14" x14ac:dyDescent="0.2">
      <c r="A58" s="132">
        <v>46</v>
      </c>
      <c r="B58" s="134" t="s">
        <v>88</v>
      </c>
      <c r="C58" s="140">
        <v>33</v>
      </c>
      <c r="D58" s="136">
        <f>K58+G58</f>
        <v>40</v>
      </c>
      <c r="E58" s="132" t="s">
        <v>89</v>
      </c>
      <c r="F58" s="137">
        <f t="shared" si="6"/>
        <v>2640</v>
      </c>
      <c r="G58" s="132">
        <v>20</v>
      </c>
      <c r="H58" s="138">
        <f t="shared" si="2"/>
        <v>660</v>
      </c>
      <c r="I58" s="132">
        <v>20</v>
      </c>
      <c r="J58" s="138">
        <f t="shared" si="3"/>
        <v>660</v>
      </c>
      <c r="K58" s="132">
        <v>20</v>
      </c>
      <c r="L58" s="138">
        <f t="shared" si="4"/>
        <v>660</v>
      </c>
      <c r="M58" s="132">
        <v>20</v>
      </c>
      <c r="N58" s="138">
        <f t="shared" si="5"/>
        <v>660</v>
      </c>
    </row>
    <row r="59" spans="1:14" x14ac:dyDescent="0.2">
      <c r="A59" s="132">
        <v>47</v>
      </c>
      <c r="B59" s="134" t="s">
        <v>119</v>
      </c>
      <c r="C59" s="140">
        <v>5000</v>
      </c>
      <c r="D59" s="136">
        <v>2</v>
      </c>
      <c r="E59" s="132" t="s">
        <v>39</v>
      </c>
      <c r="F59" s="137">
        <f t="shared" si="6"/>
        <v>10000</v>
      </c>
      <c r="G59" s="132"/>
      <c r="H59" s="138">
        <f>G59*C59</f>
        <v>0</v>
      </c>
      <c r="I59" s="132">
        <v>1</v>
      </c>
      <c r="J59" s="138">
        <f t="shared" si="3"/>
        <v>5000</v>
      </c>
      <c r="K59" s="132"/>
      <c r="L59" s="138">
        <f t="shared" si="4"/>
        <v>0</v>
      </c>
      <c r="M59" s="132">
        <v>1</v>
      </c>
      <c r="N59" s="138">
        <f t="shared" si="5"/>
        <v>5000</v>
      </c>
    </row>
    <row r="60" spans="1:14" x14ac:dyDescent="0.2">
      <c r="A60" s="132">
        <v>48</v>
      </c>
      <c r="B60" s="134" t="s">
        <v>120</v>
      </c>
      <c r="C60" s="140">
        <v>520</v>
      </c>
      <c r="D60" s="136">
        <f>G60+I60+K60+M60</f>
        <v>10</v>
      </c>
      <c r="E60" s="132" t="s">
        <v>39</v>
      </c>
      <c r="F60" s="137">
        <f t="shared" si="6"/>
        <v>5200</v>
      </c>
      <c r="G60" s="132">
        <v>5</v>
      </c>
      <c r="H60" s="138">
        <f>G60*C60</f>
        <v>2600</v>
      </c>
      <c r="I60" s="132">
        <v>5</v>
      </c>
      <c r="J60" s="138">
        <f t="shared" si="3"/>
        <v>2600</v>
      </c>
      <c r="K60" s="132"/>
      <c r="L60" s="138">
        <f t="shared" si="4"/>
        <v>0</v>
      </c>
      <c r="M60" s="132"/>
      <c r="N60" s="138">
        <f t="shared" si="5"/>
        <v>0</v>
      </c>
    </row>
    <row r="61" spans="1:14" x14ac:dyDescent="0.2">
      <c r="A61" s="132">
        <v>49</v>
      </c>
      <c r="B61" s="134" t="s">
        <v>121</v>
      </c>
      <c r="C61" s="140">
        <v>10000</v>
      </c>
      <c r="D61" s="136">
        <f t="shared" ref="D61:D88" si="7">G61+I61+K61+M61</f>
        <v>2</v>
      </c>
      <c r="E61" s="132" t="s">
        <v>39</v>
      </c>
      <c r="F61" s="137">
        <f t="shared" si="6"/>
        <v>20000</v>
      </c>
      <c r="G61" s="132"/>
      <c r="H61" s="138">
        <f t="shared" ref="H61:H88" si="8">G61*C61</f>
        <v>0</v>
      </c>
      <c r="I61" s="132"/>
      <c r="J61" s="138">
        <f t="shared" si="3"/>
        <v>0</v>
      </c>
      <c r="K61" s="132">
        <v>1</v>
      </c>
      <c r="L61" s="138">
        <f t="shared" si="4"/>
        <v>10000</v>
      </c>
      <c r="M61" s="132">
        <v>1</v>
      </c>
      <c r="N61" s="138">
        <f t="shared" si="5"/>
        <v>10000</v>
      </c>
    </row>
    <row r="62" spans="1:14" x14ac:dyDescent="0.2">
      <c r="A62" s="132">
        <v>50</v>
      </c>
      <c r="B62" s="134" t="s">
        <v>122</v>
      </c>
      <c r="C62" s="140">
        <v>1000</v>
      </c>
      <c r="D62" s="136">
        <f t="shared" si="7"/>
        <v>9</v>
      </c>
      <c r="E62" s="132" t="s">
        <v>39</v>
      </c>
      <c r="F62" s="137">
        <f t="shared" si="6"/>
        <v>9000</v>
      </c>
      <c r="G62" s="132"/>
      <c r="H62" s="138">
        <f t="shared" si="8"/>
        <v>0</v>
      </c>
      <c r="I62" s="132">
        <v>9</v>
      </c>
      <c r="J62" s="138">
        <f t="shared" si="3"/>
        <v>9000</v>
      </c>
      <c r="K62" s="132"/>
      <c r="L62" s="138">
        <f t="shared" si="4"/>
        <v>0</v>
      </c>
      <c r="M62" s="132"/>
      <c r="N62" s="138">
        <f t="shared" si="5"/>
        <v>0</v>
      </c>
    </row>
    <row r="63" spans="1:14" x14ac:dyDescent="0.2">
      <c r="A63" s="132">
        <v>51</v>
      </c>
      <c r="B63" s="134" t="s">
        <v>123</v>
      </c>
      <c r="C63" s="140">
        <v>300</v>
      </c>
      <c r="D63" s="136">
        <f t="shared" si="7"/>
        <v>3</v>
      </c>
      <c r="E63" s="132" t="s">
        <v>39</v>
      </c>
      <c r="F63" s="137">
        <f t="shared" si="6"/>
        <v>900</v>
      </c>
      <c r="G63" s="132"/>
      <c r="H63" s="138">
        <f t="shared" si="8"/>
        <v>0</v>
      </c>
      <c r="I63" s="132">
        <v>3</v>
      </c>
      <c r="J63" s="138">
        <f t="shared" si="3"/>
        <v>900</v>
      </c>
      <c r="K63" s="132"/>
      <c r="L63" s="138">
        <f t="shared" si="4"/>
        <v>0</v>
      </c>
      <c r="M63" s="132"/>
      <c r="N63" s="138">
        <f t="shared" si="5"/>
        <v>0</v>
      </c>
    </row>
    <row r="64" spans="1:14" x14ac:dyDescent="0.2">
      <c r="A64" s="132">
        <v>52</v>
      </c>
      <c r="B64" s="134" t="s">
        <v>124</v>
      </c>
      <c r="C64" s="140">
        <v>500</v>
      </c>
      <c r="D64" s="136">
        <f t="shared" si="7"/>
        <v>1</v>
      </c>
      <c r="E64" s="132" t="s">
        <v>39</v>
      </c>
      <c r="F64" s="137">
        <f t="shared" si="6"/>
        <v>500</v>
      </c>
      <c r="G64" s="132"/>
      <c r="H64" s="138">
        <f t="shared" si="8"/>
        <v>0</v>
      </c>
      <c r="I64" s="132">
        <v>1</v>
      </c>
      <c r="J64" s="138">
        <f t="shared" si="3"/>
        <v>500</v>
      </c>
      <c r="K64" s="132"/>
      <c r="L64" s="138">
        <f t="shared" si="4"/>
        <v>0</v>
      </c>
      <c r="M64" s="132"/>
      <c r="N64" s="138">
        <f t="shared" si="5"/>
        <v>0</v>
      </c>
    </row>
    <row r="65" spans="1:14" x14ac:dyDescent="0.2">
      <c r="A65" s="132">
        <v>53</v>
      </c>
      <c r="B65" s="134" t="s">
        <v>125</v>
      </c>
      <c r="C65" s="140">
        <v>200</v>
      </c>
      <c r="D65" s="136">
        <f t="shared" si="7"/>
        <v>3</v>
      </c>
      <c r="E65" s="132" t="s">
        <v>39</v>
      </c>
      <c r="F65" s="137">
        <f t="shared" si="6"/>
        <v>600</v>
      </c>
      <c r="G65" s="132"/>
      <c r="H65" s="138">
        <f t="shared" si="8"/>
        <v>0</v>
      </c>
      <c r="I65" s="132">
        <v>1</v>
      </c>
      <c r="J65" s="138">
        <f t="shared" si="3"/>
        <v>200</v>
      </c>
      <c r="K65" s="132">
        <v>1</v>
      </c>
      <c r="L65" s="138">
        <f t="shared" si="4"/>
        <v>200</v>
      </c>
      <c r="M65" s="132">
        <v>1</v>
      </c>
      <c r="N65" s="138">
        <f t="shared" si="5"/>
        <v>200</v>
      </c>
    </row>
    <row r="66" spans="1:14" x14ac:dyDescent="0.2">
      <c r="A66" s="132">
        <v>54</v>
      </c>
      <c r="B66" s="134" t="s">
        <v>126</v>
      </c>
      <c r="C66" s="140">
        <v>500</v>
      </c>
      <c r="D66" s="136">
        <f t="shared" si="7"/>
        <v>1</v>
      </c>
      <c r="E66" s="132" t="s">
        <v>39</v>
      </c>
      <c r="F66" s="137">
        <f t="shared" si="6"/>
        <v>500</v>
      </c>
      <c r="G66" s="132"/>
      <c r="H66" s="138">
        <f t="shared" si="8"/>
        <v>0</v>
      </c>
      <c r="I66" s="132">
        <v>1</v>
      </c>
      <c r="J66" s="138">
        <f t="shared" si="3"/>
        <v>500</v>
      </c>
      <c r="K66" s="132"/>
      <c r="L66" s="138">
        <f t="shared" si="4"/>
        <v>0</v>
      </c>
      <c r="M66" s="132"/>
      <c r="N66" s="138">
        <f t="shared" si="5"/>
        <v>0</v>
      </c>
    </row>
    <row r="67" spans="1:14" x14ac:dyDescent="0.2">
      <c r="A67" s="132">
        <v>55</v>
      </c>
      <c r="B67" s="134" t="s">
        <v>127</v>
      </c>
      <c r="C67" s="140">
        <v>210</v>
      </c>
      <c r="D67" s="136">
        <f t="shared" si="7"/>
        <v>4</v>
      </c>
      <c r="E67" s="132" t="s">
        <v>39</v>
      </c>
      <c r="F67" s="137">
        <f t="shared" si="6"/>
        <v>840</v>
      </c>
      <c r="G67" s="132"/>
      <c r="H67" s="138">
        <f t="shared" si="8"/>
        <v>0</v>
      </c>
      <c r="I67" s="132">
        <v>2</v>
      </c>
      <c r="J67" s="138">
        <f t="shared" si="3"/>
        <v>420</v>
      </c>
      <c r="K67" s="132"/>
      <c r="L67" s="138">
        <f t="shared" si="4"/>
        <v>0</v>
      </c>
      <c r="M67" s="132">
        <v>2</v>
      </c>
      <c r="N67" s="138">
        <f t="shared" si="5"/>
        <v>420</v>
      </c>
    </row>
    <row r="68" spans="1:14" x14ac:dyDescent="0.2">
      <c r="A68" s="132">
        <v>56</v>
      </c>
      <c r="B68" s="134" t="s">
        <v>128</v>
      </c>
      <c r="C68" s="140">
        <v>50</v>
      </c>
      <c r="D68" s="136">
        <f t="shared" si="7"/>
        <v>2</v>
      </c>
      <c r="E68" s="132" t="s">
        <v>39</v>
      </c>
      <c r="F68" s="137">
        <f t="shared" si="6"/>
        <v>100</v>
      </c>
      <c r="G68" s="132"/>
      <c r="H68" s="138">
        <f t="shared" si="8"/>
        <v>0</v>
      </c>
      <c r="I68" s="132">
        <v>2</v>
      </c>
      <c r="J68" s="138">
        <f t="shared" si="3"/>
        <v>100</v>
      </c>
      <c r="K68" s="132"/>
      <c r="L68" s="138">
        <f t="shared" si="4"/>
        <v>0</v>
      </c>
      <c r="M68" s="132"/>
      <c r="N68" s="138">
        <f t="shared" si="5"/>
        <v>0</v>
      </c>
    </row>
    <row r="69" spans="1:14" x14ac:dyDescent="0.2">
      <c r="A69" s="132">
        <v>57</v>
      </c>
      <c r="B69" s="134" t="s">
        <v>129</v>
      </c>
      <c r="C69" s="140">
        <v>200</v>
      </c>
      <c r="D69" s="136">
        <f t="shared" si="7"/>
        <v>2</v>
      </c>
      <c r="E69" s="132" t="s">
        <v>39</v>
      </c>
      <c r="F69" s="137">
        <f t="shared" si="6"/>
        <v>400</v>
      </c>
      <c r="G69" s="132"/>
      <c r="H69" s="138">
        <f t="shared" si="8"/>
        <v>0</v>
      </c>
      <c r="I69" s="132">
        <v>2</v>
      </c>
      <c r="J69" s="138">
        <f t="shared" si="3"/>
        <v>400</v>
      </c>
      <c r="K69" s="132"/>
      <c r="L69" s="138">
        <f t="shared" si="4"/>
        <v>0</v>
      </c>
      <c r="M69" s="132"/>
      <c r="N69" s="138">
        <f t="shared" si="5"/>
        <v>0</v>
      </c>
    </row>
    <row r="70" spans="1:14" x14ac:dyDescent="0.2">
      <c r="A70" s="132">
        <v>58</v>
      </c>
      <c r="B70" s="134" t="s">
        <v>130</v>
      </c>
      <c r="C70" s="140">
        <v>100</v>
      </c>
      <c r="D70" s="136">
        <f t="shared" si="7"/>
        <v>2</v>
      </c>
      <c r="E70" s="132" t="s">
        <v>39</v>
      </c>
      <c r="F70" s="137">
        <f t="shared" si="6"/>
        <v>200</v>
      </c>
      <c r="G70" s="132"/>
      <c r="H70" s="138">
        <f t="shared" si="8"/>
        <v>0</v>
      </c>
      <c r="I70" s="132">
        <v>2</v>
      </c>
      <c r="J70" s="138">
        <f t="shared" si="3"/>
        <v>200</v>
      </c>
      <c r="K70" s="132"/>
      <c r="L70" s="138">
        <f t="shared" si="4"/>
        <v>0</v>
      </c>
      <c r="M70" s="132"/>
      <c r="N70" s="138">
        <f t="shared" si="5"/>
        <v>0</v>
      </c>
    </row>
    <row r="71" spans="1:14" x14ac:dyDescent="0.2">
      <c r="A71" s="132">
        <v>59</v>
      </c>
      <c r="B71" s="134" t="s">
        <v>131</v>
      </c>
      <c r="C71" s="140">
        <v>100</v>
      </c>
      <c r="D71" s="136">
        <f t="shared" si="7"/>
        <v>1</v>
      </c>
      <c r="E71" s="132" t="s">
        <v>39</v>
      </c>
      <c r="F71" s="137">
        <f t="shared" si="6"/>
        <v>100</v>
      </c>
      <c r="G71" s="132"/>
      <c r="H71" s="138">
        <f t="shared" si="8"/>
        <v>0</v>
      </c>
      <c r="I71" s="132"/>
      <c r="J71" s="138">
        <f t="shared" si="3"/>
        <v>0</v>
      </c>
      <c r="K71" s="132"/>
      <c r="L71" s="138">
        <f t="shared" si="4"/>
        <v>0</v>
      </c>
      <c r="M71" s="132">
        <v>1</v>
      </c>
      <c r="N71" s="138">
        <f t="shared" si="5"/>
        <v>100</v>
      </c>
    </row>
    <row r="72" spans="1:14" x14ac:dyDescent="0.2">
      <c r="A72" s="132">
        <v>60</v>
      </c>
      <c r="B72" s="134" t="s">
        <v>132</v>
      </c>
      <c r="C72" s="140">
        <v>100</v>
      </c>
      <c r="D72" s="136">
        <f t="shared" si="7"/>
        <v>12</v>
      </c>
      <c r="E72" s="132" t="s">
        <v>39</v>
      </c>
      <c r="F72" s="137">
        <f t="shared" si="6"/>
        <v>1200</v>
      </c>
      <c r="G72" s="132"/>
      <c r="H72" s="138">
        <f t="shared" si="8"/>
        <v>0</v>
      </c>
      <c r="I72" s="132"/>
      <c r="J72" s="138">
        <f t="shared" si="3"/>
        <v>0</v>
      </c>
      <c r="K72" s="132"/>
      <c r="L72" s="138">
        <f t="shared" si="4"/>
        <v>0</v>
      </c>
      <c r="M72" s="132">
        <v>12</v>
      </c>
      <c r="N72" s="138">
        <f t="shared" si="5"/>
        <v>1200</v>
      </c>
    </row>
    <row r="73" spans="1:14" x14ac:dyDescent="0.2">
      <c r="A73" s="132">
        <v>61</v>
      </c>
      <c r="B73" s="134" t="s">
        <v>133</v>
      </c>
      <c r="C73" s="140">
        <v>200</v>
      </c>
      <c r="D73" s="136">
        <f t="shared" si="7"/>
        <v>1</v>
      </c>
      <c r="E73" s="132" t="s">
        <v>100</v>
      </c>
      <c r="F73" s="137">
        <f t="shared" si="6"/>
        <v>200</v>
      </c>
      <c r="G73" s="132">
        <v>1</v>
      </c>
      <c r="H73" s="138">
        <f t="shared" si="8"/>
        <v>200</v>
      </c>
      <c r="I73" s="132"/>
      <c r="J73" s="138">
        <f t="shared" si="3"/>
        <v>0</v>
      </c>
      <c r="K73" s="132"/>
      <c r="L73" s="138">
        <f t="shared" si="4"/>
        <v>0</v>
      </c>
      <c r="M73" s="132"/>
      <c r="N73" s="138">
        <f t="shared" si="5"/>
        <v>0</v>
      </c>
    </row>
    <row r="74" spans="1:14" x14ac:dyDescent="0.2">
      <c r="A74" s="132">
        <v>62</v>
      </c>
      <c r="B74" s="134" t="s">
        <v>134</v>
      </c>
      <c r="C74" s="140">
        <v>10</v>
      </c>
      <c r="D74" s="136">
        <f t="shared" si="7"/>
        <v>48</v>
      </c>
      <c r="E74" s="136" t="s">
        <v>39</v>
      </c>
      <c r="F74" s="137">
        <f t="shared" si="6"/>
        <v>480</v>
      </c>
      <c r="G74" s="136">
        <v>12</v>
      </c>
      <c r="H74" s="138">
        <f t="shared" si="8"/>
        <v>120</v>
      </c>
      <c r="I74" s="136">
        <v>12</v>
      </c>
      <c r="J74" s="138">
        <f t="shared" si="3"/>
        <v>120</v>
      </c>
      <c r="K74" s="136">
        <v>12</v>
      </c>
      <c r="L74" s="138">
        <f t="shared" si="4"/>
        <v>120</v>
      </c>
      <c r="M74" s="136">
        <v>12</v>
      </c>
      <c r="N74" s="138">
        <f t="shared" si="5"/>
        <v>120</v>
      </c>
    </row>
    <row r="75" spans="1:14" x14ac:dyDescent="0.2">
      <c r="A75" s="132">
        <v>63</v>
      </c>
      <c r="B75" s="134" t="s">
        <v>135</v>
      </c>
      <c r="C75" s="140">
        <v>20</v>
      </c>
      <c r="D75" s="136">
        <f t="shared" si="7"/>
        <v>12</v>
      </c>
      <c r="E75" s="136" t="s">
        <v>39</v>
      </c>
      <c r="F75" s="137">
        <f t="shared" si="6"/>
        <v>240</v>
      </c>
      <c r="G75" s="136"/>
      <c r="H75" s="138">
        <f t="shared" si="8"/>
        <v>0</v>
      </c>
      <c r="I75" s="136"/>
      <c r="J75" s="138">
        <f t="shared" si="3"/>
        <v>0</v>
      </c>
      <c r="K75" s="136">
        <v>12</v>
      </c>
      <c r="L75" s="138">
        <f t="shared" si="4"/>
        <v>240</v>
      </c>
      <c r="M75" s="136"/>
      <c r="N75" s="138">
        <f t="shared" si="5"/>
        <v>0</v>
      </c>
    </row>
    <row r="76" spans="1:14" x14ac:dyDescent="0.2">
      <c r="A76" s="132">
        <v>64</v>
      </c>
      <c r="B76" s="134" t="s">
        <v>136</v>
      </c>
      <c r="C76" s="140">
        <v>20</v>
      </c>
      <c r="D76" s="136">
        <f t="shared" si="7"/>
        <v>12</v>
      </c>
      <c r="E76" s="136" t="s">
        <v>39</v>
      </c>
      <c r="F76" s="137">
        <f t="shared" si="6"/>
        <v>240</v>
      </c>
      <c r="G76" s="136"/>
      <c r="H76" s="138">
        <f t="shared" si="8"/>
        <v>0</v>
      </c>
      <c r="I76" s="136"/>
      <c r="J76" s="138">
        <f t="shared" si="3"/>
        <v>0</v>
      </c>
      <c r="K76" s="136">
        <v>12</v>
      </c>
      <c r="L76" s="138">
        <f t="shared" si="4"/>
        <v>240</v>
      </c>
      <c r="M76" s="136"/>
      <c r="N76" s="138">
        <f t="shared" si="5"/>
        <v>0</v>
      </c>
    </row>
    <row r="77" spans="1:14" x14ac:dyDescent="0.2">
      <c r="A77" s="132">
        <v>65</v>
      </c>
      <c r="B77" s="134" t="s">
        <v>137</v>
      </c>
      <c r="C77" s="140">
        <v>200</v>
      </c>
      <c r="D77" s="136">
        <f t="shared" si="7"/>
        <v>2</v>
      </c>
      <c r="E77" s="136" t="s">
        <v>39</v>
      </c>
      <c r="F77" s="137">
        <f t="shared" si="6"/>
        <v>400</v>
      </c>
      <c r="G77" s="136"/>
      <c r="H77" s="138">
        <f t="shared" si="8"/>
        <v>0</v>
      </c>
      <c r="I77" s="136"/>
      <c r="J77" s="138">
        <f t="shared" si="3"/>
        <v>0</v>
      </c>
      <c r="K77" s="136">
        <v>2</v>
      </c>
      <c r="L77" s="138">
        <f t="shared" si="4"/>
        <v>400</v>
      </c>
      <c r="M77" s="136"/>
      <c r="N77" s="138">
        <f t="shared" si="5"/>
        <v>0</v>
      </c>
    </row>
    <row r="78" spans="1:14" x14ac:dyDescent="0.2">
      <c r="A78" s="132">
        <v>66</v>
      </c>
      <c r="B78" s="134" t="s">
        <v>138</v>
      </c>
      <c r="C78" s="140">
        <v>50</v>
      </c>
      <c r="D78" s="136">
        <f t="shared" si="7"/>
        <v>12</v>
      </c>
      <c r="E78" s="136" t="s">
        <v>34</v>
      </c>
      <c r="F78" s="137">
        <f t="shared" si="6"/>
        <v>600</v>
      </c>
      <c r="G78" s="136">
        <v>3</v>
      </c>
      <c r="H78" s="138">
        <f t="shared" si="8"/>
        <v>150</v>
      </c>
      <c r="I78" s="136">
        <v>3</v>
      </c>
      <c r="J78" s="138">
        <f t="shared" ref="J78:J89" si="9">I78*C78</f>
        <v>150</v>
      </c>
      <c r="K78" s="136">
        <v>3</v>
      </c>
      <c r="L78" s="138">
        <f t="shared" ref="L78:L89" si="10">K78*C78</f>
        <v>150</v>
      </c>
      <c r="M78" s="136">
        <v>3</v>
      </c>
      <c r="N78" s="138">
        <f t="shared" ref="N78:N89" si="11">M78*C78</f>
        <v>150</v>
      </c>
    </row>
    <row r="79" spans="1:14" x14ac:dyDescent="0.2">
      <c r="A79" s="132">
        <v>67</v>
      </c>
      <c r="B79" s="134" t="s">
        <v>139</v>
      </c>
      <c r="C79" s="140">
        <v>150</v>
      </c>
      <c r="D79" s="136">
        <f t="shared" si="7"/>
        <v>4</v>
      </c>
      <c r="E79" s="136" t="s">
        <v>34</v>
      </c>
      <c r="F79" s="137">
        <f t="shared" si="6"/>
        <v>600</v>
      </c>
      <c r="G79" s="136">
        <v>1</v>
      </c>
      <c r="H79" s="138">
        <f t="shared" si="8"/>
        <v>150</v>
      </c>
      <c r="I79" s="136">
        <v>1</v>
      </c>
      <c r="J79" s="138">
        <f t="shared" si="9"/>
        <v>150</v>
      </c>
      <c r="K79" s="136">
        <v>1</v>
      </c>
      <c r="L79" s="138">
        <f t="shared" si="10"/>
        <v>150</v>
      </c>
      <c r="M79" s="136">
        <v>1</v>
      </c>
      <c r="N79" s="138">
        <f t="shared" si="11"/>
        <v>150</v>
      </c>
    </row>
    <row r="80" spans="1:14" x14ac:dyDescent="0.2">
      <c r="A80" s="132">
        <v>68</v>
      </c>
      <c r="B80" s="134" t="s">
        <v>140</v>
      </c>
      <c r="C80" s="140">
        <v>30</v>
      </c>
      <c r="D80" s="136">
        <f t="shared" si="7"/>
        <v>24</v>
      </c>
      <c r="E80" s="136" t="s">
        <v>39</v>
      </c>
      <c r="F80" s="137">
        <f t="shared" si="6"/>
        <v>720</v>
      </c>
      <c r="G80" s="136">
        <v>6</v>
      </c>
      <c r="H80" s="138">
        <f t="shared" si="8"/>
        <v>180</v>
      </c>
      <c r="I80" s="136">
        <v>6</v>
      </c>
      <c r="J80" s="138">
        <f t="shared" si="9"/>
        <v>180</v>
      </c>
      <c r="K80" s="136">
        <v>6</v>
      </c>
      <c r="L80" s="138">
        <f t="shared" si="10"/>
        <v>180</v>
      </c>
      <c r="M80" s="136">
        <v>6</v>
      </c>
      <c r="N80" s="138">
        <f t="shared" si="11"/>
        <v>180</v>
      </c>
    </row>
    <row r="81" spans="1:14" x14ac:dyDescent="0.2">
      <c r="A81" s="132">
        <v>69</v>
      </c>
      <c r="B81" s="134" t="s">
        <v>141</v>
      </c>
      <c r="C81" s="140">
        <v>10</v>
      </c>
      <c r="D81" s="136">
        <f t="shared" si="7"/>
        <v>12</v>
      </c>
      <c r="E81" s="136" t="s">
        <v>39</v>
      </c>
      <c r="F81" s="137">
        <f t="shared" si="6"/>
        <v>120</v>
      </c>
      <c r="G81" s="136">
        <v>3</v>
      </c>
      <c r="H81" s="138">
        <f t="shared" si="8"/>
        <v>30</v>
      </c>
      <c r="I81" s="136">
        <v>3</v>
      </c>
      <c r="J81" s="138">
        <f t="shared" si="9"/>
        <v>30</v>
      </c>
      <c r="K81" s="136">
        <v>3</v>
      </c>
      <c r="L81" s="138">
        <f t="shared" si="10"/>
        <v>30</v>
      </c>
      <c r="M81" s="136">
        <v>3</v>
      </c>
      <c r="N81" s="138">
        <f t="shared" si="11"/>
        <v>30</v>
      </c>
    </row>
    <row r="82" spans="1:14" x14ac:dyDescent="0.2">
      <c r="A82" s="132">
        <v>70</v>
      </c>
      <c r="B82" s="134" t="s">
        <v>142</v>
      </c>
      <c r="C82" s="140">
        <v>50</v>
      </c>
      <c r="D82" s="136">
        <f t="shared" si="7"/>
        <v>40</v>
      </c>
      <c r="E82" s="136" t="s">
        <v>39</v>
      </c>
      <c r="F82" s="137">
        <f t="shared" si="6"/>
        <v>2000</v>
      </c>
      <c r="G82" s="136">
        <v>20</v>
      </c>
      <c r="H82" s="138">
        <f t="shared" si="8"/>
        <v>1000</v>
      </c>
      <c r="I82" s="136"/>
      <c r="J82" s="138">
        <f t="shared" si="9"/>
        <v>0</v>
      </c>
      <c r="K82" s="136">
        <v>20</v>
      </c>
      <c r="L82" s="138">
        <f t="shared" si="10"/>
        <v>1000</v>
      </c>
      <c r="M82" s="136"/>
      <c r="N82" s="138">
        <f t="shared" si="11"/>
        <v>0</v>
      </c>
    </row>
    <row r="83" spans="1:14" x14ac:dyDescent="0.2">
      <c r="A83" s="132">
        <v>71</v>
      </c>
      <c r="B83" s="134" t="s">
        <v>143</v>
      </c>
      <c r="C83" s="140">
        <v>500</v>
      </c>
      <c r="D83" s="136">
        <f t="shared" si="7"/>
        <v>3</v>
      </c>
      <c r="E83" s="136" t="s">
        <v>39</v>
      </c>
      <c r="F83" s="137">
        <f t="shared" si="6"/>
        <v>1500</v>
      </c>
      <c r="G83" s="136"/>
      <c r="H83" s="138">
        <f t="shared" si="8"/>
        <v>0</v>
      </c>
      <c r="I83" s="136">
        <v>3</v>
      </c>
      <c r="J83" s="138">
        <f t="shared" si="9"/>
        <v>1500</v>
      </c>
      <c r="K83" s="136"/>
      <c r="L83" s="138">
        <f t="shared" si="10"/>
        <v>0</v>
      </c>
      <c r="M83" s="136"/>
      <c r="N83" s="138">
        <f t="shared" si="11"/>
        <v>0</v>
      </c>
    </row>
    <row r="84" spans="1:14" x14ac:dyDescent="0.2">
      <c r="A84" s="132">
        <v>72</v>
      </c>
      <c r="B84" s="150" t="s">
        <v>144</v>
      </c>
      <c r="C84" s="140">
        <v>300</v>
      </c>
      <c r="D84" s="136">
        <f t="shared" si="7"/>
        <v>6</v>
      </c>
      <c r="E84" s="136" t="s">
        <v>100</v>
      </c>
      <c r="F84" s="137">
        <f t="shared" si="6"/>
        <v>1800</v>
      </c>
      <c r="G84" s="136"/>
      <c r="H84" s="138">
        <f t="shared" si="8"/>
        <v>0</v>
      </c>
      <c r="I84" s="136">
        <v>6</v>
      </c>
      <c r="J84" s="138">
        <f t="shared" si="9"/>
        <v>1800</v>
      </c>
      <c r="K84" s="136"/>
      <c r="L84" s="138">
        <f t="shared" si="10"/>
        <v>0</v>
      </c>
      <c r="M84" s="136"/>
      <c r="N84" s="138">
        <f t="shared" si="11"/>
        <v>0</v>
      </c>
    </row>
    <row r="85" spans="1:14" x14ac:dyDescent="0.2">
      <c r="A85" s="132">
        <v>73</v>
      </c>
      <c r="B85" s="134" t="s">
        <v>145</v>
      </c>
      <c r="C85" s="140">
        <v>1600</v>
      </c>
      <c r="D85" s="136">
        <f t="shared" si="7"/>
        <v>1</v>
      </c>
      <c r="E85" s="136" t="s">
        <v>39</v>
      </c>
      <c r="F85" s="137">
        <f t="shared" si="6"/>
        <v>1600</v>
      </c>
      <c r="G85" s="136"/>
      <c r="H85" s="138">
        <f t="shared" si="8"/>
        <v>0</v>
      </c>
      <c r="I85" s="136">
        <v>1</v>
      </c>
      <c r="J85" s="138">
        <f t="shared" si="9"/>
        <v>1600</v>
      </c>
      <c r="K85" s="136"/>
      <c r="L85" s="138">
        <f t="shared" si="10"/>
        <v>0</v>
      </c>
      <c r="M85" s="136"/>
      <c r="N85" s="138">
        <f t="shared" si="11"/>
        <v>0</v>
      </c>
    </row>
    <row r="86" spans="1:14" x14ac:dyDescent="0.2">
      <c r="A86" s="132">
        <v>74</v>
      </c>
      <c r="B86" s="134" t="s">
        <v>146</v>
      </c>
      <c r="C86" s="140">
        <v>15000</v>
      </c>
      <c r="D86" s="136">
        <v>1</v>
      </c>
      <c r="E86" s="136"/>
      <c r="F86" s="137">
        <f t="shared" si="6"/>
        <v>15000</v>
      </c>
      <c r="G86" s="136"/>
      <c r="H86" s="138">
        <f t="shared" si="8"/>
        <v>0</v>
      </c>
      <c r="I86" s="136">
        <v>1</v>
      </c>
      <c r="J86" s="138">
        <f t="shared" si="9"/>
        <v>15000</v>
      </c>
      <c r="K86" s="136"/>
      <c r="L86" s="138">
        <f t="shared" si="10"/>
        <v>0</v>
      </c>
      <c r="M86" s="136"/>
      <c r="N86" s="138">
        <f t="shared" si="11"/>
        <v>0</v>
      </c>
    </row>
    <row r="87" spans="1:14" x14ac:dyDescent="0.2">
      <c r="A87" s="132">
        <v>75</v>
      </c>
      <c r="B87" s="134" t="s">
        <v>147</v>
      </c>
      <c r="C87" s="140">
        <v>15000</v>
      </c>
      <c r="D87" s="136">
        <v>1</v>
      </c>
      <c r="E87" s="136"/>
      <c r="F87" s="137">
        <f t="shared" si="6"/>
        <v>15000</v>
      </c>
      <c r="G87" s="136"/>
      <c r="H87" s="138">
        <f t="shared" si="8"/>
        <v>0</v>
      </c>
      <c r="I87" s="136">
        <v>1</v>
      </c>
      <c r="J87" s="138">
        <f t="shared" si="9"/>
        <v>15000</v>
      </c>
      <c r="K87" s="136"/>
      <c r="L87" s="138">
        <f t="shared" si="10"/>
        <v>0</v>
      </c>
      <c r="M87" s="136"/>
      <c r="N87" s="138">
        <f t="shared" si="11"/>
        <v>0</v>
      </c>
    </row>
    <row r="88" spans="1:14" x14ac:dyDescent="0.2">
      <c r="A88" s="132">
        <v>76</v>
      </c>
      <c r="B88" s="134" t="s">
        <v>148</v>
      </c>
      <c r="C88" s="140">
        <v>10000</v>
      </c>
      <c r="D88" s="136">
        <f t="shared" si="7"/>
        <v>8</v>
      </c>
      <c r="E88" s="136" t="s">
        <v>39</v>
      </c>
      <c r="F88" s="137">
        <f t="shared" si="6"/>
        <v>80000</v>
      </c>
      <c r="G88" s="136">
        <v>4</v>
      </c>
      <c r="H88" s="138">
        <f t="shared" si="8"/>
        <v>40000</v>
      </c>
      <c r="I88" s="136"/>
      <c r="J88" s="138">
        <f t="shared" si="9"/>
        <v>0</v>
      </c>
      <c r="K88" s="136">
        <v>4</v>
      </c>
      <c r="L88" s="138">
        <f t="shared" si="10"/>
        <v>40000</v>
      </c>
      <c r="M88" s="136"/>
      <c r="N88" s="138">
        <f t="shared" si="11"/>
        <v>0</v>
      </c>
    </row>
    <row r="89" spans="1:14" x14ac:dyDescent="0.2">
      <c r="A89" s="132">
        <v>77</v>
      </c>
      <c r="B89" s="134" t="s">
        <v>149</v>
      </c>
      <c r="C89" s="140">
        <v>70000</v>
      </c>
      <c r="D89" s="151"/>
      <c r="E89" s="136"/>
      <c r="F89" s="137">
        <v>70000</v>
      </c>
      <c r="G89" s="1698" t="s">
        <v>150</v>
      </c>
      <c r="H89" s="1698"/>
      <c r="I89" s="136"/>
      <c r="J89" s="138">
        <f t="shared" si="9"/>
        <v>0</v>
      </c>
      <c r="K89" s="136"/>
      <c r="L89" s="138">
        <f t="shared" si="10"/>
        <v>0</v>
      </c>
      <c r="M89" s="136"/>
      <c r="N89" s="138">
        <f t="shared" si="11"/>
        <v>0</v>
      </c>
    </row>
    <row r="90" spans="1:14" x14ac:dyDescent="0.2">
      <c r="A90" s="1572" t="s">
        <v>105</v>
      </c>
      <c r="B90" s="1573"/>
      <c r="C90" s="152">
        <f>SUM(C13:C89)</f>
        <v>137754</v>
      </c>
      <c r="D90" s="152">
        <f t="shared" ref="D90:N90" si="12">SUM(D13:D89)</f>
        <v>617</v>
      </c>
      <c r="E90" s="152">
        <f t="shared" si="12"/>
        <v>0</v>
      </c>
      <c r="F90" s="152">
        <f t="shared" si="12"/>
        <v>255000</v>
      </c>
      <c r="G90" s="152">
        <f t="shared" si="12"/>
        <v>174</v>
      </c>
      <c r="H90" s="152">
        <f t="shared" si="12"/>
        <v>50310</v>
      </c>
      <c r="I90" s="152">
        <f t="shared" si="12"/>
        <v>178</v>
      </c>
      <c r="J90" s="152">
        <f t="shared" si="12"/>
        <v>57870</v>
      </c>
      <c r="K90" s="152">
        <f t="shared" si="12"/>
        <v>190</v>
      </c>
      <c r="L90" s="152">
        <f t="shared" si="12"/>
        <v>55910</v>
      </c>
      <c r="M90" s="152">
        <f t="shared" si="12"/>
        <v>165</v>
      </c>
      <c r="N90" s="152">
        <f t="shared" si="12"/>
        <v>20910</v>
      </c>
    </row>
    <row r="91" spans="1:14" x14ac:dyDescent="0.2">
      <c r="A91" s="103"/>
      <c r="B91" s="111"/>
      <c r="C91" s="141"/>
      <c r="D91" s="142"/>
      <c r="E91" s="143"/>
      <c r="F91" s="144"/>
      <c r="G91" s="144"/>
      <c r="H91" s="111"/>
      <c r="I91" s="111"/>
      <c r="J91" s="111"/>
      <c r="K91" s="111"/>
      <c r="L91" s="111"/>
      <c r="M91" s="111"/>
      <c r="N91" s="112"/>
    </row>
    <row r="92" spans="1:14" x14ac:dyDescent="0.2">
      <c r="A92" s="145"/>
      <c r="B92" s="144" t="s">
        <v>67</v>
      </c>
      <c r="C92" s="146"/>
      <c r="D92" s="147"/>
      <c r="E92" s="148"/>
      <c r="F92" s="144"/>
      <c r="G92" s="144"/>
      <c r="H92" s="144"/>
      <c r="I92" s="144"/>
      <c r="J92" s="144"/>
      <c r="K92" s="144"/>
      <c r="L92" s="144"/>
      <c r="M92" s="144"/>
      <c r="N92" s="149"/>
    </row>
    <row r="93" spans="1:14" x14ac:dyDescent="0.2">
      <c r="A93" s="145"/>
      <c r="B93" s="144"/>
      <c r="C93" s="146"/>
      <c r="D93" s="147"/>
      <c r="E93" s="148"/>
      <c r="F93" s="144"/>
      <c r="G93" s="144"/>
      <c r="H93" s="144" t="s">
        <v>68</v>
      </c>
      <c r="I93" s="144"/>
      <c r="J93" s="1574" t="s">
        <v>117</v>
      </c>
      <c r="K93" s="1574"/>
      <c r="L93" s="1574"/>
      <c r="M93" s="144"/>
      <c r="N93" s="149"/>
    </row>
    <row r="94" spans="1:14" x14ac:dyDescent="0.2">
      <c r="A94" s="145"/>
      <c r="B94" s="144"/>
      <c r="C94" s="146"/>
      <c r="D94" s="147"/>
      <c r="E94" s="148"/>
      <c r="F94" s="144"/>
      <c r="G94" s="144"/>
      <c r="H94" s="144"/>
      <c r="I94" s="144"/>
      <c r="J94" s="1575" t="s">
        <v>70</v>
      </c>
      <c r="K94" s="1575"/>
      <c r="L94" s="1575"/>
      <c r="M94" s="144"/>
      <c r="N94" s="149"/>
    </row>
    <row r="95" spans="1:14" x14ac:dyDescent="0.2">
      <c r="A95" s="117"/>
      <c r="B95" s="119"/>
      <c r="C95" s="114"/>
      <c r="D95" s="115"/>
      <c r="E95" s="116"/>
      <c r="F95" s="119"/>
      <c r="G95" s="119"/>
      <c r="H95" s="119"/>
      <c r="I95" s="119"/>
      <c r="J95" s="119"/>
      <c r="K95" s="119"/>
      <c r="L95" s="119"/>
      <c r="M95" s="119"/>
      <c r="N95" s="118"/>
    </row>
  </sheetData>
  <sheetProtection algorithmName="SHA-512" hashValue="0BPeVdKCfTCvTXoaRlbaE/IgCw6k2VHDgqlEq1jQ1X4ZGtD5LtI+zpOLebA+xnccRnnjkFeiJicWVpAy9UWOmA==" saltValue="CsfJc/10P9t5PF4dilGT1A==" spinCount="100000" sheet="1" objects="1" scenarios="1" selectLockedCells="1" selectUnlockedCells="1"/>
  <mergeCells count="12">
    <mergeCell ref="J93:L93"/>
    <mergeCell ref="J94:L94"/>
    <mergeCell ref="G89:H89"/>
    <mergeCell ref="A90:B90"/>
    <mergeCell ref="A4:N4"/>
    <mergeCell ref="A5:N5"/>
    <mergeCell ref="G10:N10"/>
    <mergeCell ref="D11:E11"/>
    <mergeCell ref="G11:H11"/>
    <mergeCell ref="I11:J11"/>
    <mergeCell ref="K11:L11"/>
    <mergeCell ref="M11:N11"/>
  </mergeCells>
  <pageMargins left="0.62" right="0.16" top="0.44" bottom="0.11" header="0.5" footer="0.11"/>
  <pageSetup paperSize="5" scale="75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6"/>
  <sheetViews>
    <sheetView zoomScaleNormal="100" zoomScaleSheetLayoutView="85" workbookViewId="0">
      <selection activeCell="K19" sqref="K19"/>
    </sheetView>
  </sheetViews>
  <sheetFormatPr defaultRowHeight="12.75" x14ac:dyDescent="0.2"/>
  <cols>
    <col min="1" max="1" width="10.7109375" style="1" customWidth="1"/>
    <col min="2" max="2" width="41.140625" style="1" customWidth="1"/>
    <col min="3" max="3" width="13.85546875" style="1" customWidth="1"/>
    <col min="4" max="4" width="9.140625" style="1" customWidth="1"/>
    <col min="5" max="5" width="6.42578125" style="1" customWidth="1"/>
    <col min="6" max="6" width="17.7109375" style="1" customWidth="1"/>
    <col min="7" max="7" width="10.7109375" style="1" customWidth="1"/>
    <col min="8" max="8" width="12.28515625" style="1" bestFit="1" customWidth="1"/>
    <col min="9" max="9" width="10.7109375" style="1" customWidth="1"/>
    <col min="10" max="10" width="13" style="1" customWidth="1"/>
    <col min="11" max="11" width="10.7109375" style="1" customWidth="1"/>
    <col min="12" max="12" width="13.140625" style="1" customWidth="1"/>
    <col min="13" max="13" width="10.7109375" style="1" customWidth="1"/>
    <col min="14" max="14" width="13" style="1" customWidth="1"/>
    <col min="15" max="256" width="9.140625" style="5"/>
    <col min="257" max="257" width="10.7109375" style="5" customWidth="1"/>
    <col min="258" max="258" width="34.28515625" style="5" customWidth="1"/>
    <col min="259" max="259" width="13.85546875" style="5" customWidth="1"/>
    <col min="260" max="260" width="7.7109375" style="5" customWidth="1"/>
    <col min="261" max="261" width="6.42578125" style="5" customWidth="1"/>
    <col min="262" max="262" width="17.7109375" style="5" customWidth="1"/>
    <col min="263" max="263" width="10.7109375" style="5" customWidth="1"/>
    <col min="264" max="264" width="15.7109375" style="5" customWidth="1"/>
    <col min="265" max="265" width="10.7109375" style="5" customWidth="1"/>
    <col min="266" max="266" width="15.7109375" style="5" customWidth="1"/>
    <col min="267" max="267" width="10.7109375" style="5" customWidth="1"/>
    <col min="268" max="268" width="15.7109375" style="5" customWidth="1"/>
    <col min="269" max="269" width="10.7109375" style="5" customWidth="1"/>
    <col min="270" max="270" width="15.7109375" style="5" customWidth="1"/>
    <col min="271" max="512" width="9.140625" style="5"/>
    <col min="513" max="513" width="10.7109375" style="5" customWidth="1"/>
    <col min="514" max="514" width="34.28515625" style="5" customWidth="1"/>
    <col min="515" max="515" width="13.85546875" style="5" customWidth="1"/>
    <col min="516" max="516" width="7.7109375" style="5" customWidth="1"/>
    <col min="517" max="517" width="6.42578125" style="5" customWidth="1"/>
    <col min="518" max="518" width="17.7109375" style="5" customWidth="1"/>
    <col min="519" max="519" width="10.7109375" style="5" customWidth="1"/>
    <col min="520" max="520" width="15.7109375" style="5" customWidth="1"/>
    <col min="521" max="521" width="10.7109375" style="5" customWidth="1"/>
    <col min="522" max="522" width="15.7109375" style="5" customWidth="1"/>
    <col min="523" max="523" width="10.7109375" style="5" customWidth="1"/>
    <col min="524" max="524" width="15.7109375" style="5" customWidth="1"/>
    <col min="525" max="525" width="10.7109375" style="5" customWidth="1"/>
    <col min="526" max="526" width="15.7109375" style="5" customWidth="1"/>
    <col min="527" max="768" width="9.140625" style="5"/>
    <col min="769" max="769" width="10.7109375" style="5" customWidth="1"/>
    <col min="770" max="770" width="34.28515625" style="5" customWidth="1"/>
    <col min="771" max="771" width="13.85546875" style="5" customWidth="1"/>
    <col min="772" max="772" width="7.7109375" style="5" customWidth="1"/>
    <col min="773" max="773" width="6.42578125" style="5" customWidth="1"/>
    <col min="774" max="774" width="17.7109375" style="5" customWidth="1"/>
    <col min="775" max="775" width="10.7109375" style="5" customWidth="1"/>
    <col min="776" max="776" width="15.7109375" style="5" customWidth="1"/>
    <col min="777" max="777" width="10.7109375" style="5" customWidth="1"/>
    <col min="778" max="778" width="15.7109375" style="5" customWidth="1"/>
    <col min="779" max="779" width="10.7109375" style="5" customWidth="1"/>
    <col min="780" max="780" width="15.7109375" style="5" customWidth="1"/>
    <col min="781" max="781" width="10.7109375" style="5" customWidth="1"/>
    <col min="782" max="782" width="15.7109375" style="5" customWidth="1"/>
    <col min="783" max="1024" width="9.140625" style="5"/>
    <col min="1025" max="1025" width="10.7109375" style="5" customWidth="1"/>
    <col min="1026" max="1026" width="34.28515625" style="5" customWidth="1"/>
    <col min="1027" max="1027" width="13.85546875" style="5" customWidth="1"/>
    <col min="1028" max="1028" width="7.7109375" style="5" customWidth="1"/>
    <col min="1029" max="1029" width="6.42578125" style="5" customWidth="1"/>
    <col min="1030" max="1030" width="17.7109375" style="5" customWidth="1"/>
    <col min="1031" max="1031" width="10.7109375" style="5" customWidth="1"/>
    <col min="1032" max="1032" width="15.7109375" style="5" customWidth="1"/>
    <col min="1033" max="1033" width="10.7109375" style="5" customWidth="1"/>
    <col min="1034" max="1034" width="15.7109375" style="5" customWidth="1"/>
    <col min="1035" max="1035" width="10.7109375" style="5" customWidth="1"/>
    <col min="1036" max="1036" width="15.7109375" style="5" customWidth="1"/>
    <col min="1037" max="1037" width="10.7109375" style="5" customWidth="1"/>
    <col min="1038" max="1038" width="15.7109375" style="5" customWidth="1"/>
    <col min="1039" max="1280" width="9.140625" style="5"/>
    <col min="1281" max="1281" width="10.7109375" style="5" customWidth="1"/>
    <col min="1282" max="1282" width="34.28515625" style="5" customWidth="1"/>
    <col min="1283" max="1283" width="13.85546875" style="5" customWidth="1"/>
    <col min="1284" max="1284" width="7.7109375" style="5" customWidth="1"/>
    <col min="1285" max="1285" width="6.42578125" style="5" customWidth="1"/>
    <col min="1286" max="1286" width="17.7109375" style="5" customWidth="1"/>
    <col min="1287" max="1287" width="10.7109375" style="5" customWidth="1"/>
    <col min="1288" max="1288" width="15.7109375" style="5" customWidth="1"/>
    <col min="1289" max="1289" width="10.7109375" style="5" customWidth="1"/>
    <col min="1290" max="1290" width="15.7109375" style="5" customWidth="1"/>
    <col min="1291" max="1291" width="10.7109375" style="5" customWidth="1"/>
    <col min="1292" max="1292" width="15.7109375" style="5" customWidth="1"/>
    <col min="1293" max="1293" width="10.7109375" style="5" customWidth="1"/>
    <col min="1294" max="1294" width="15.7109375" style="5" customWidth="1"/>
    <col min="1295" max="1536" width="9.140625" style="5"/>
    <col min="1537" max="1537" width="10.7109375" style="5" customWidth="1"/>
    <col min="1538" max="1538" width="34.28515625" style="5" customWidth="1"/>
    <col min="1539" max="1539" width="13.85546875" style="5" customWidth="1"/>
    <col min="1540" max="1540" width="7.7109375" style="5" customWidth="1"/>
    <col min="1541" max="1541" width="6.42578125" style="5" customWidth="1"/>
    <col min="1542" max="1542" width="17.7109375" style="5" customWidth="1"/>
    <col min="1543" max="1543" width="10.7109375" style="5" customWidth="1"/>
    <col min="1544" max="1544" width="15.7109375" style="5" customWidth="1"/>
    <col min="1545" max="1545" width="10.7109375" style="5" customWidth="1"/>
    <col min="1546" max="1546" width="15.7109375" style="5" customWidth="1"/>
    <col min="1547" max="1547" width="10.7109375" style="5" customWidth="1"/>
    <col min="1548" max="1548" width="15.7109375" style="5" customWidth="1"/>
    <col min="1549" max="1549" width="10.7109375" style="5" customWidth="1"/>
    <col min="1550" max="1550" width="15.7109375" style="5" customWidth="1"/>
    <col min="1551" max="1792" width="9.140625" style="5"/>
    <col min="1793" max="1793" width="10.7109375" style="5" customWidth="1"/>
    <col min="1794" max="1794" width="34.28515625" style="5" customWidth="1"/>
    <col min="1795" max="1795" width="13.85546875" style="5" customWidth="1"/>
    <col min="1796" max="1796" width="7.7109375" style="5" customWidth="1"/>
    <col min="1797" max="1797" width="6.42578125" style="5" customWidth="1"/>
    <col min="1798" max="1798" width="17.7109375" style="5" customWidth="1"/>
    <col min="1799" max="1799" width="10.7109375" style="5" customWidth="1"/>
    <col min="1800" max="1800" width="15.7109375" style="5" customWidth="1"/>
    <col min="1801" max="1801" width="10.7109375" style="5" customWidth="1"/>
    <col min="1802" max="1802" width="15.7109375" style="5" customWidth="1"/>
    <col min="1803" max="1803" width="10.7109375" style="5" customWidth="1"/>
    <col min="1804" max="1804" width="15.7109375" style="5" customWidth="1"/>
    <col min="1805" max="1805" width="10.7109375" style="5" customWidth="1"/>
    <col min="1806" max="1806" width="15.7109375" style="5" customWidth="1"/>
    <col min="1807" max="2048" width="9.140625" style="5"/>
    <col min="2049" max="2049" width="10.7109375" style="5" customWidth="1"/>
    <col min="2050" max="2050" width="34.28515625" style="5" customWidth="1"/>
    <col min="2051" max="2051" width="13.85546875" style="5" customWidth="1"/>
    <col min="2052" max="2052" width="7.7109375" style="5" customWidth="1"/>
    <col min="2053" max="2053" width="6.42578125" style="5" customWidth="1"/>
    <col min="2054" max="2054" width="17.7109375" style="5" customWidth="1"/>
    <col min="2055" max="2055" width="10.7109375" style="5" customWidth="1"/>
    <col min="2056" max="2056" width="15.7109375" style="5" customWidth="1"/>
    <col min="2057" max="2057" width="10.7109375" style="5" customWidth="1"/>
    <col min="2058" max="2058" width="15.7109375" style="5" customWidth="1"/>
    <col min="2059" max="2059" width="10.7109375" style="5" customWidth="1"/>
    <col min="2060" max="2060" width="15.7109375" style="5" customWidth="1"/>
    <col min="2061" max="2061" width="10.7109375" style="5" customWidth="1"/>
    <col min="2062" max="2062" width="15.7109375" style="5" customWidth="1"/>
    <col min="2063" max="2304" width="9.140625" style="5"/>
    <col min="2305" max="2305" width="10.7109375" style="5" customWidth="1"/>
    <col min="2306" max="2306" width="34.28515625" style="5" customWidth="1"/>
    <col min="2307" max="2307" width="13.85546875" style="5" customWidth="1"/>
    <col min="2308" max="2308" width="7.7109375" style="5" customWidth="1"/>
    <col min="2309" max="2309" width="6.42578125" style="5" customWidth="1"/>
    <col min="2310" max="2310" width="17.7109375" style="5" customWidth="1"/>
    <col min="2311" max="2311" width="10.7109375" style="5" customWidth="1"/>
    <col min="2312" max="2312" width="15.7109375" style="5" customWidth="1"/>
    <col min="2313" max="2313" width="10.7109375" style="5" customWidth="1"/>
    <col min="2314" max="2314" width="15.7109375" style="5" customWidth="1"/>
    <col min="2315" max="2315" width="10.7109375" style="5" customWidth="1"/>
    <col min="2316" max="2316" width="15.7109375" style="5" customWidth="1"/>
    <col min="2317" max="2317" width="10.7109375" style="5" customWidth="1"/>
    <col min="2318" max="2318" width="15.7109375" style="5" customWidth="1"/>
    <col min="2319" max="2560" width="9.140625" style="5"/>
    <col min="2561" max="2561" width="10.7109375" style="5" customWidth="1"/>
    <col min="2562" max="2562" width="34.28515625" style="5" customWidth="1"/>
    <col min="2563" max="2563" width="13.85546875" style="5" customWidth="1"/>
    <col min="2564" max="2564" width="7.7109375" style="5" customWidth="1"/>
    <col min="2565" max="2565" width="6.42578125" style="5" customWidth="1"/>
    <col min="2566" max="2566" width="17.7109375" style="5" customWidth="1"/>
    <col min="2567" max="2567" width="10.7109375" style="5" customWidth="1"/>
    <col min="2568" max="2568" width="15.7109375" style="5" customWidth="1"/>
    <col min="2569" max="2569" width="10.7109375" style="5" customWidth="1"/>
    <col min="2570" max="2570" width="15.7109375" style="5" customWidth="1"/>
    <col min="2571" max="2571" width="10.7109375" style="5" customWidth="1"/>
    <col min="2572" max="2572" width="15.7109375" style="5" customWidth="1"/>
    <col min="2573" max="2573" width="10.7109375" style="5" customWidth="1"/>
    <col min="2574" max="2574" width="15.7109375" style="5" customWidth="1"/>
    <col min="2575" max="2816" width="9.140625" style="5"/>
    <col min="2817" max="2817" width="10.7109375" style="5" customWidth="1"/>
    <col min="2818" max="2818" width="34.28515625" style="5" customWidth="1"/>
    <col min="2819" max="2819" width="13.85546875" style="5" customWidth="1"/>
    <col min="2820" max="2820" width="7.7109375" style="5" customWidth="1"/>
    <col min="2821" max="2821" width="6.42578125" style="5" customWidth="1"/>
    <col min="2822" max="2822" width="17.7109375" style="5" customWidth="1"/>
    <col min="2823" max="2823" width="10.7109375" style="5" customWidth="1"/>
    <col min="2824" max="2824" width="15.7109375" style="5" customWidth="1"/>
    <col min="2825" max="2825" width="10.7109375" style="5" customWidth="1"/>
    <col min="2826" max="2826" width="15.7109375" style="5" customWidth="1"/>
    <col min="2827" max="2827" width="10.7109375" style="5" customWidth="1"/>
    <col min="2828" max="2828" width="15.7109375" style="5" customWidth="1"/>
    <col min="2829" max="2829" width="10.7109375" style="5" customWidth="1"/>
    <col min="2830" max="2830" width="15.7109375" style="5" customWidth="1"/>
    <col min="2831" max="3072" width="9.140625" style="5"/>
    <col min="3073" max="3073" width="10.7109375" style="5" customWidth="1"/>
    <col min="3074" max="3074" width="34.28515625" style="5" customWidth="1"/>
    <col min="3075" max="3075" width="13.85546875" style="5" customWidth="1"/>
    <col min="3076" max="3076" width="7.7109375" style="5" customWidth="1"/>
    <col min="3077" max="3077" width="6.42578125" style="5" customWidth="1"/>
    <col min="3078" max="3078" width="17.7109375" style="5" customWidth="1"/>
    <col min="3079" max="3079" width="10.7109375" style="5" customWidth="1"/>
    <col min="3080" max="3080" width="15.7109375" style="5" customWidth="1"/>
    <col min="3081" max="3081" width="10.7109375" style="5" customWidth="1"/>
    <col min="3082" max="3082" width="15.7109375" style="5" customWidth="1"/>
    <col min="3083" max="3083" width="10.7109375" style="5" customWidth="1"/>
    <col min="3084" max="3084" width="15.7109375" style="5" customWidth="1"/>
    <col min="3085" max="3085" width="10.7109375" style="5" customWidth="1"/>
    <col min="3086" max="3086" width="15.7109375" style="5" customWidth="1"/>
    <col min="3087" max="3328" width="9.140625" style="5"/>
    <col min="3329" max="3329" width="10.7109375" style="5" customWidth="1"/>
    <col min="3330" max="3330" width="34.28515625" style="5" customWidth="1"/>
    <col min="3331" max="3331" width="13.85546875" style="5" customWidth="1"/>
    <col min="3332" max="3332" width="7.7109375" style="5" customWidth="1"/>
    <col min="3333" max="3333" width="6.42578125" style="5" customWidth="1"/>
    <col min="3334" max="3334" width="17.7109375" style="5" customWidth="1"/>
    <col min="3335" max="3335" width="10.7109375" style="5" customWidth="1"/>
    <col min="3336" max="3336" width="15.7109375" style="5" customWidth="1"/>
    <col min="3337" max="3337" width="10.7109375" style="5" customWidth="1"/>
    <col min="3338" max="3338" width="15.7109375" style="5" customWidth="1"/>
    <col min="3339" max="3339" width="10.7109375" style="5" customWidth="1"/>
    <col min="3340" max="3340" width="15.7109375" style="5" customWidth="1"/>
    <col min="3341" max="3341" width="10.7109375" style="5" customWidth="1"/>
    <col min="3342" max="3342" width="15.7109375" style="5" customWidth="1"/>
    <col min="3343" max="3584" width="9.140625" style="5"/>
    <col min="3585" max="3585" width="10.7109375" style="5" customWidth="1"/>
    <col min="3586" max="3586" width="34.28515625" style="5" customWidth="1"/>
    <col min="3587" max="3587" width="13.85546875" style="5" customWidth="1"/>
    <col min="3588" max="3588" width="7.7109375" style="5" customWidth="1"/>
    <col min="3589" max="3589" width="6.42578125" style="5" customWidth="1"/>
    <col min="3590" max="3590" width="17.7109375" style="5" customWidth="1"/>
    <col min="3591" max="3591" width="10.7109375" style="5" customWidth="1"/>
    <col min="3592" max="3592" width="15.7109375" style="5" customWidth="1"/>
    <col min="3593" max="3593" width="10.7109375" style="5" customWidth="1"/>
    <col min="3594" max="3594" width="15.7109375" style="5" customWidth="1"/>
    <col min="3595" max="3595" width="10.7109375" style="5" customWidth="1"/>
    <col min="3596" max="3596" width="15.7109375" style="5" customWidth="1"/>
    <col min="3597" max="3597" width="10.7109375" style="5" customWidth="1"/>
    <col min="3598" max="3598" width="15.7109375" style="5" customWidth="1"/>
    <col min="3599" max="3840" width="9.140625" style="5"/>
    <col min="3841" max="3841" width="10.7109375" style="5" customWidth="1"/>
    <col min="3842" max="3842" width="34.28515625" style="5" customWidth="1"/>
    <col min="3843" max="3843" width="13.85546875" style="5" customWidth="1"/>
    <col min="3844" max="3844" width="7.7109375" style="5" customWidth="1"/>
    <col min="3845" max="3845" width="6.42578125" style="5" customWidth="1"/>
    <col min="3846" max="3846" width="17.7109375" style="5" customWidth="1"/>
    <col min="3847" max="3847" width="10.7109375" style="5" customWidth="1"/>
    <col min="3848" max="3848" width="15.7109375" style="5" customWidth="1"/>
    <col min="3849" max="3849" width="10.7109375" style="5" customWidth="1"/>
    <col min="3850" max="3850" width="15.7109375" style="5" customWidth="1"/>
    <col min="3851" max="3851" width="10.7109375" style="5" customWidth="1"/>
    <col min="3852" max="3852" width="15.7109375" style="5" customWidth="1"/>
    <col min="3853" max="3853" width="10.7109375" style="5" customWidth="1"/>
    <col min="3854" max="3854" width="15.7109375" style="5" customWidth="1"/>
    <col min="3855" max="4096" width="9.140625" style="5"/>
    <col min="4097" max="4097" width="10.7109375" style="5" customWidth="1"/>
    <col min="4098" max="4098" width="34.28515625" style="5" customWidth="1"/>
    <col min="4099" max="4099" width="13.85546875" style="5" customWidth="1"/>
    <col min="4100" max="4100" width="7.7109375" style="5" customWidth="1"/>
    <col min="4101" max="4101" width="6.42578125" style="5" customWidth="1"/>
    <col min="4102" max="4102" width="17.7109375" style="5" customWidth="1"/>
    <col min="4103" max="4103" width="10.7109375" style="5" customWidth="1"/>
    <col min="4104" max="4104" width="15.7109375" style="5" customWidth="1"/>
    <col min="4105" max="4105" width="10.7109375" style="5" customWidth="1"/>
    <col min="4106" max="4106" width="15.7109375" style="5" customWidth="1"/>
    <col min="4107" max="4107" width="10.7109375" style="5" customWidth="1"/>
    <col min="4108" max="4108" width="15.7109375" style="5" customWidth="1"/>
    <col min="4109" max="4109" width="10.7109375" style="5" customWidth="1"/>
    <col min="4110" max="4110" width="15.7109375" style="5" customWidth="1"/>
    <col min="4111" max="4352" width="9.140625" style="5"/>
    <col min="4353" max="4353" width="10.7109375" style="5" customWidth="1"/>
    <col min="4354" max="4354" width="34.28515625" style="5" customWidth="1"/>
    <col min="4355" max="4355" width="13.85546875" style="5" customWidth="1"/>
    <col min="4356" max="4356" width="7.7109375" style="5" customWidth="1"/>
    <col min="4357" max="4357" width="6.42578125" style="5" customWidth="1"/>
    <col min="4358" max="4358" width="17.7109375" style="5" customWidth="1"/>
    <col min="4359" max="4359" width="10.7109375" style="5" customWidth="1"/>
    <col min="4360" max="4360" width="15.7109375" style="5" customWidth="1"/>
    <col min="4361" max="4361" width="10.7109375" style="5" customWidth="1"/>
    <col min="4362" max="4362" width="15.7109375" style="5" customWidth="1"/>
    <col min="4363" max="4363" width="10.7109375" style="5" customWidth="1"/>
    <col min="4364" max="4364" width="15.7109375" style="5" customWidth="1"/>
    <col min="4365" max="4365" width="10.7109375" style="5" customWidth="1"/>
    <col min="4366" max="4366" width="15.7109375" style="5" customWidth="1"/>
    <col min="4367" max="4608" width="9.140625" style="5"/>
    <col min="4609" max="4609" width="10.7109375" style="5" customWidth="1"/>
    <col min="4610" max="4610" width="34.28515625" style="5" customWidth="1"/>
    <col min="4611" max="4611" width="13.85546875" style="5" customWidth="1"/>
    <col min="4612" max="4612" width="7.7109375" style="5" customWidth="1"/>
    <col min="4613" max="4613" width="6.42578125" style="5" customWidth="1"/>
    <col min="4614" max="4614" width="17.7109375" style="5" customWidth="1"/>
    <col min="4615" max="4615" width="10.7109375" style="5" customWidth="1"/>
    <col min="4616" max="4616" width="15.7109375" style="5" customWidth="1"/>
    <col min="4617" max="4617" width="10.7109375" style="5" customWidth="1"/>
    <col min="4618" max="4618" width="15.7109375" style="5" customWidth="1"/>
    <col min="4619" max="4619" width="10.7109375" style="5" customWidth="1"/>
    <col min="4620" max="4620" width="15.7109375" style="5" customWidth="1"/>
    <col min="4621" max="4621" width="10.7109375" style="5" customWidth="1"/>
    <col min="4622" max="4622" width="15.7109375" style="5" customWidth="1"/>
    <col min="4623" max="4864" width="9.140625" style="5"/>
    <col min="4865" max="4865" width="10.7109375" style="5" customWidth="1"/>
    <col min="4866" max="4866" width="34.28515625" style="5" customWidth="1"/>
    <col min="4867" max="4867" width="13.85546875" style="5" customWidth="1"/>
    <col min="4868" max="4868" width="7.7109375" style="5" customWidth="1"/>
    <col min="4869" max="4869" width="6.42578125" style="5" customWidth="1"/>
    <col min="4870" max="4870" width="17.7109375" style="5" customWidth="1"/>
    <col min="4871" max="4871" width="10.7109375" style="5" customWidth="1"/>
    <col min="4872" max="4872" width="15.7109375" style="5" customWidth="1"/>
    <col min="4873" max="4873" width="10.7109375" style="5" customWidth="1"/>
    <col min="4874" max="4874" width="15.7109375" style="5" customWidth="1"/>
    <col min="4875" max="4875" width="10.7109375" style="5" customWidth="1"/>
    <col min="4876" max="4876" width="15.7109375" style="5" customWidth="1"/>
    <col min="4877" max="4877" width="10.7109375" style="5" customWidth="1"/>
    <col min="4878" max="4878" width="15.7109375" style="5" customWidth="1"/>
    <col min="4879" max="5120" width="9.140625" style="5"/>
    <col min="5121" max="5121" width="10.7109375" style="5" customWidth="1"/>
    <col min="5122" max="5122" width="34.28515625" style="5" customWidth="1"/>
    <col min="5123" max="5123" width="13.85546875" style="5" customWidth="1"/>
    <col min="5124" max="5124" width="7.7109375" style="5" customWidth="1"/>
    <col min="5125" max="5125" width="6.42578125" style="5" customWidth="1"/>
    <col min="5126" max="5126" width="17.7109375" style="5" customWidth="1"/>
    <col min="5127" max="5127" width="10.7109375" style="5" customWidth="1"/>
    <col min="5128" max="5128" width="15.7109375" style="5" customWidth="1"/>
    <col min="5129" max="5129" width="10.7109375" style="5" customWidth="1"/>
    <col min="5130" max="5130" width="15.7109375" style="5" customWidth="1"/>
    <col min="5131" max="5131" width="10.7109375" style="5" customWidth="1"/>
    <col min="5132" max="5132" width="15.7109375" style="5" customWidth="1"/>
    <col min="5133" max="5133" width="10.7109375" style="5" customWidth="1"/>
    <col min="5134" max="5134" width="15.7109375" style="5" customWidth="1"/>
    <col min="5135" max="5376" width="9.140625" style="5"/>
    <col min="5377" max="5377" width="10.7109375" style="5" customWidth="1"/>
    <col min="5378" max="5378" width="34.28515625" style="5" customWidth="1"/>
    <col min="5379" max="5379" width="13.85546875" style="5" customWidth="1"/>
    <col min="5380" max="5380" width="7.7109375" style="5" customWidth="1"/>
    <col min="5381" max="5381" width="6.42578125" style="5" customWidth="1"/>
    <col min="5382" max="5382" width="17.7109375" style="5" customWidth="1"/>
    <col min="5383" max="5383" width="10.7109375" style="5" customWidth="1"/>
    <col min="5384" max="5384" width="15.7109375" style="5" customWidth="1"/>
    <col min="5385" max="5385" width="10.7109375" style="5" customWidth="1"/>
    <col min="5386" max="5386" width="15.7109375" style="5" customWidth="1"/>
    <col min="5387" max="5387" width="10.7109375" style="5" customWidth="1"/>
    <col min="5388" max="5388" width="15.7109375" style="5" customWidth="1"/>
    <col min="5389" max="5389" width="10.7109375" style="5" customWidth="1"/>
    <col min="5390" max="5390" width="15.7109375" style="5" customWidth="1"/>
    <col min="5391" max="5632" width="9.140625" style="5"/>
    <col min="5633" max="5633" width="10.7109375" style="5" customWidth="1"/>
    <col min="5634" max="5634" width="34.28515625" style="5" customWidth="1"/>
    <col min="5635" max="5635" width="13.85546875" style="5" customWidth="1"/>
    <col min="5636" max="5636" width="7.7109375" style="5" customWidth="1"/>
    <col min="5637" max="5637" width="6.42578125" style="5" customWidth="1"/>
    <col min="5638" max="5638" width="17.7109375" style="5" customWidth="1"/>
    <col min="5639" max="5639" width="10.7109375" style="5" customWidth="1"/>
    <col min="5640" max="5640" width="15.7109375" style="5" customWidth="1"/>
    <col min="5641" max="5641" width="10.7109375" style="5" customWidth="1"/>
    <col min="5642" max="5642" width="15.7109375" style="5" customWidth="1"/>
    <col min="5643" max="5643" width="10.7109375" style="5" customWidth="1"/>
    <col min="5644" max="5644" width="15.7109375" style="5" customWidth="1"/>
    <col min="5645" max="5645" width="10.7109375" style="5" customWidth="1"/>
    <col min="5646" max="5646" width="15.7109375" style="5" customWidth="1"/>
    <col min="5647" max="5888" width="9.140625" style="5"/>
    <col min="5889" max="5889" width="10.7109375" style="5" customWidth="1"/>
    <col min="5890" max="5890" width="34.28515625" style="5" customWidth="1"/>
    <col min="5891" max="5891" width="13.85546875" style="5" customWidth="1"/>
    <col min="5892" max="5892" width="7.7109375" style="5" customWidth="1"/>
    <col min="5893" max="5893" width="6.42578125" style="5" customWidth="1"/>
    <col min="5894" max="5894" width="17.7109375" style="5" customWidth="1"/>
    <col min="5895" max="5895" width="10.7109375" style="5" customWidth="1"/>
    <col min="5896" max="5896" width="15.7109375" style="5" customWidth="1"/>
    <col min="5897" max="5897" width="10.7109375" style="5" customWidth="1"/>
    <col min="5898" max="5898" width="15.7109375" style="5" customWidth="1"/>
    <col min="5899" max="5899" width="10.7109375" style="5" customWidth="1"/>
    <col min="5900" max="5900" width="15.7109375" style="5" customWidth="1"/>
    <col min="5901" max="5901" width="10.7109375" style="5" customWidth="1"/>
    <col min="5902" max="5902" width="15.7109375" style="5" customWidth="1"/>
    <col min="5903" max="6144" width="9.140625" style="5"/>
    <col min="6145" max="6145" width="10.7109375" style="5" customWidth="1"/>
    <col min="6146" max="6146" width="34.28515625" style="5" customWidth="1"/>
    <col min="6147" max="6147" width="13.85546875" style="5" customWidth="1"/>
    <col min="6148" max="6148" width="7.7109375" style="5" customWidth="1"/>
    <col min="6149" max="6149" width="6.42578125" style="5" customWidth="1"/>
    <col min="6150" max="6150" width="17.7109375" style="5" customWidth="1"/>
    <col min="6151" max="6151" width="10.7109375" style="5" customWidth="1"/>
    <col min="6152" max="6152" width="15.7109375" style="5" customWidth="1"/>
    <col min="6153" max="6153" width="10.7109375" style="5" customWidth="1"/>
    <col min="6154" max="6154" width="15.7109375" style="5" customWidth="1"/>
    <col min="6155" max="6155" width="10.7109375" style="5" customWidth="1"/>
    <col min="6156" max="6156" width="15.7109375" style="5" customWidth="1"/>
    <col min="6157" max="6157" width="10.7109375" style="5" customWidth="1"/>
    <col min="6158" max="6158" width="15.7109375" style="5" customWidth="1"/>
    <col min="6159" max="6400" width="9.140625" style="5"/>
    <col min="6401" max="6401" width="10.7109375" style="5" customWidth="1"/>
    <col min="6402" max="6402" width="34.28515625" style="5" customWidth="1"/>
    <col min="6403" max="6403" width="13.85546875" style="5" customWidth="1"/>
    <col min="6404" max="6404" width="7.7109375" style="5" customWidth="1"/>
    <col min="6405" max="6405" width="6.42578125" style="5" customWidth="1"/>
    <col min="6406" max="6406" width="17.7109375" style="5" customWidth="1"/>
    <col min="6407" max="6407" width="10.7109375" style="5" customWidth="1"/>
    <col min="6408" max="6408" width="15.7109375" style="5" customWidth="1"/>
    <col min="6409" max="6409" width="10.7109375" style="5" customWidth="1"/>
    <col min="6410" max="6410" width="15.7109375" style="5" customWidth="1"/>
    <col min="6411" max="6411" width="10.7109375" style="5" customWidth="1"/>
    <col min="6412" max="6412" width="15.7109375" style="5" customWidth="1"/>
    <col min="6413" max="6413" width="10.7109375" style="5" customWidth="1"/>
    <col min="6414" max="6414" width="15.7109375" style="5" customWidth="1"/>
    <col min="6415" max="6656" width="9.140625" style="5"/>
    <col min="6657" max="6657" width="10.7109375" style="5" customWidth="1"/>
    <col min="6658" max="6658" width="34.28515625" style="5" customWidth="1"/>
    <col min="6659" max="6659" width="13.85546875" style="5" customWidth="1"/>
    <col min="6660" max="6660" width="7.7109375" style="5" customWidth="1"/>
    <col min="6661" max="6661" width="6.42578125" style="5" customWidth="1"/>
    <col min="6662" max="6662" width="17.7109375" style="5" customWidth="1"/>
    <col min="6663" max="6663" width="10.7109375" style="5" customWidth="1"/>
    <col min="6664" max="6664" width="15.7109375" style="5" customWidth="1"/>
    <col min="6665" max="6665" width="10.7109375" style="5" customWidth="1"/>
    <col min="6666" max="6666" width="15.7109375" style="5" customWidth="1"/>
    <col min="6667" max="6667" width="10.7109375" style="5" customWidth="1"/>
    <col min="6668" max="6668" width="15.7109375" style="5" customWidth="1"/>
    <col min="6669" max="6669" width="10.7109375" style="5" customWidth="1"/>
    <col min="6670" max="6670" width="15.7109375" style="5" customWidth="1"/>
    <col min="6671" max="6912" width="9.140625" style="5"/>
    <col min="6913" max="6913" width="10.7109375" style="5" customWidth="1"/>
    <col min="6914" max="6914" width="34.28515625" style="5" customWidth="1"/>
    <col min="6915" max="6915" width="13.85546875" style="5" customWidth="1"/>
    <col min="6916" max="6916" width="7.7109375" style="5" customWidth="1"/>
    <col min="6917" max="6917" width="6.42578125" style="5" customWidth="1"/>
    <col min="6918" max="6918" width="17.7109375" style="5" customWidth="1"/>
    <col min="6919" max="6919" width="10.7109375" style="5" customWidth="1"/>
    <col min="6920" max="6920" width="15.7109375" style="5" customWidth="1"/>
    <col min="6921" max="6921" width="10.7109375" style="5" customWidth="1"/>
    <col min="6922" max="6922" width="15.7109375" style="5" customWidth="1"/>
    <col min="6923" max="6923" width="10.7109375" style="5" customWidth="1"/>
    <col min="6924" max="6924" width="15.7109375" style="5" customWidth="1"/>
    <col min="6925" max="6925" width="10.7109375" style="5" customWidth="1"/>
    <col min="6926" max="6926" width="15.7109375" style="5" customWidth="1"/>
    <col min="6927" max="7168" width="9.140625" style="5"/>
    <col min="7169" max="7169" width="10.7109375" style="5" customWidth="1"/>
    <col min="7170" max="7170" width="34.28515625" style="5" customWidth="1"/>
    <col min="7171" max="7171" width="13.85546875" style="5" customWidth="1"/>
    <col min="7172" max="7172" width="7.7109375" style="5" customWidth="1"/>
    <col min="7173" max="7173" width="6.42578125" style="5" customWidth="1"/>
    <col min="7174" max="7174" width="17.7109375" style="5" customWidth="1"/>
    <col min="7175" max="7175" width="10.7109375" style="5" customWidth="1"/>
    <col min="7176" max="7176" width="15.7109375" style="5" customWidth="1"/>
    <col min="7177" max="7177" width="10.7109375" style="5" customWidth="1"/>
    <col min="7178" max="7178" width="15.7109375" style="5" customWidth="1"/>
    <col min="7179" max="7179" width="10.7109375" style="5" customWidth="1"/>
    <col min="7180" max="7180" width="15.7109375" style="5" customWidth="1"/>
    <col min="7181" max="7181" width="10.7109375" style="5" customWidth="1"/>
    <col min="7182" max="7182" width="15.7109375" style="5" customWidth="1"/>
    <col min="7183" max="7424" width="9.140625" style="5"/>
    <col min="7425" max="7425" width="10.7109375" style="5" customWidth="1"/>
    <col min="7426" max="7426" width="34.28515625" style="5" customWidth="1"/>
    <col min="7427" max="7427" width="13.85546875" style="5" customWidth="1"/>
    <col min="7428" max="7428" width="7.7109375" style="5" customWidth="1"/>
    <col min="7429" max="7429" width="6.42578125" style="5" customWidth="1"/>
    <col min="7430" max="7430" width="17.7109375" style="5" customWidth="1"/>
    <col min="7431" max="7431" width="10.7109375" style="5" customWidth="1"/>
    <col min="7432" max="7432" width="15.7109375" style="5" customWidth="1"/>
    <col min="7433" max="7433" width="10.7109375" style="5" customWidth="1"/>
    <col min="7434" max="7434" width="15.7109375" style="5" customWidth="1"/>
    <col min="7435" max="7435" width="10.7109375" style="5" customWidth="1"/>
    <col min="7436" max="7436" width="15.7109375" style="5" customWidth="1"/>
    <col min="7437" max="7437" width="10.7109375" style="5" customWidth="1"/>
    <col min="7438" max="7438" width="15.7109375" style="5" customWidth="1"/>
    <col min="7439" max="7680" width="9.140625" style="5"/>
    <col min="7681" max="7681" width="10.7109375" style="5" customWidth="1"/>
    <col min="7682" max="7682" width="34.28515625" style="5" customWidth="1"/>
    <col min="7683" max="7683" width="13.85546875" style="5" customWidth="1"/>
    <col min="7684" max="7684" width="7.7109375" style="5" customWidth="1"/>
    <col min="7685" max="7685" width="6.42578125" style="5" customWidth="1"/>
    <col min="7686" max="7686" width="17.7109375" style="5" customWidth="1"/>
    <col min="7687" max="7687" width="10.7109375" style="5" customWidth="1"/>
    <col min="7688" max="7688" width="15.7109375" style="5" customWidth="1"/>
    <col min="7689" max="7689" width="10.7109375" style="5" customWidth="1"/>
    <col min="7690" max="7690" width="15.7109375" style="5" customWidth="1"/>
    <col min="7691" max="7691" width="10.7109375" style="5" customWidth="1"/>
    <col min="7692" max="7692" width="15.7109375" style="5" customWidth="1"/>
    <col min="7693" max="7693" width="10.7109375" style="5" customWidth="1"/>
    <col min="7694" max="7694" width="15.7109375" style="5" customWidth="1"/>
    <col min="7695" max="7936" width="9.140625" style="5"/>
    <col min="7937" max="7937" width="10.7109375" style="5" customWidth="1"/>
    <col min="7938" max="7938" width="34.28515625" style="5" customWidth="1"/>
    <col min="7939" max="7939" width="13.85546875" style="5" customWidth="1"/>
    <col min="7940" max="7940" width="7.7109375" style="5" customWidth="1"/>
    <col min="7941" max="7941" width="6.42578125" style="5" customWidth="1"/>
    <col min="7942" max="7942" width="17.7109375" style="5" customWidth="1"/>
    <col min="7943" max="7943" width="10.7109375" style="5" customWidth="1"/>
    <col min="7944" max="7944" width="15.7109375" style="5" customWidth="1"/>
    <col min="7945" max="7945" width="10.7109375" style="5" customWidth="1"/>
    <col min="7946" max="7946" width="15.7109375" style="5" customWidth="1"/>
    <col min="7947" max="7947" width="10.7109375" style="5" customWidth="1"/>
    <col min="7948" max="7948" width="15.7109375" style="5" customWidth="1"/>
    <col min="7949" max="7949" width="10.7109375" style="5" customWidth="1"/>
    <col min="7950" max="7950" width="15.7109375" style="5" customWidth="1"/>
    <col min="7951" max="8192" width="9.140625" style="5"/>
    <col min="8193" max="8193" width="10.7109375" style="5" customWidth="1"/>
    <col min="8194" max="8194" width="34.28515625" style="5" customWidth="1"/>
    <col min="8195" max="8195" width="13.85546875" style="5" customWidth="1"/>
    <col min="8196" max="8196" width="7.7109375" style="5" customWidth="1"/>
    <col min="8197" max="8197" width="6.42578125" style="5" customWidth="1"/>
    <col min="8198" max="8198" width="17.7109375" style="5" customWidth="1"/>
    <col min="8199" max="8199" width="10.7109375" style="5" customWidth="1"/>
    <col min="8200" max="8200" width="15.7109375" style="5" customWidth="1"/>
    <col min="8201" max="8201" width="10.7109375" style="5" customWidth="1"/>
    <col min="8202" max="8202" width="15.7109375" style="5" customWidth="1"/>
    <col min="8203" max="8203" width="10.7109375" style="5" customWidth="1"/>
    <col min="8204" max="8204" width="15.7109375" style="5" customWidth="1"/>
    <col min="8205" max="8205" width="10.7109375" style="5" customWidth="1"/>
    <col min="8206" max="8206" width="15.7109375" style="5" customWidth="1"/>
    <col min="8207" max="8448" width="9.140625" style="5"/>
    <col min="8449" max="8449" width="10.7109375" style="5" customWidth="1"/>
    <col min="8450" max="8450" width="34.28515625" style="5" customWidth="1"/>
    <col min="8451" max="8451" width="13.85546875" style="5" customWidth="1"/>
    <col min="8452" max="8452" width="7.7109375" style="5" customWidth="1"/>
    <col min="8453" max="8453" width="6.42578125" style="5" customWidth="1"/>
    <col min="8454" max="8454" width="17.7109375" style="5" customWidth="1"/>
    <col min="8455" max="8455" width="10.7109375" style="5" customWidth="1"/>
    <col min="8456" max="8456" width="15.7109375" style="5" customWidth="1"/>
    <col min="8457" max="8457" width="10.7109375" style="5" customWidth="1"/>
    <col min="8458" max="8458" width="15.7109375" style="5" customWidth="1"/>
    <col min="8459" max="8459" width="10.7109375" style="5" customWidth="1"/>
    <col min="8460" max="8460" width="15.7109375" style="5" customWidth="1"/>
    <col min="8461" max="8461" width="10.7109375" style="5" customWidth="1"/>
    <col min="8462" max="8462" width="15.7109375" style="5" customWidth="1"/>
    <col min="8463" max="8704" width="9.140625" style="5"/>
    <col min="8705" max="8705" width="10.7109375" style="5" customWidth="1"/>
    <col min="8706" max="8706" width="34.28515625" style="5" customWidth="1"/>
    <col min="8707" max="8707" width="13.85546875" style="5" customWidth="1"/>
    <col min="8708" max="8708" width="7.7109375" style="5" customWidth="1"/>
    <col min="8709" max="8709" width="6.42578125" style="5" customWidth="1"/>
    <col min="8710" max="8710" width="17.7109375" style="5" customWidth="1"/>
    <col min="8711" max="8711" width="10.7109375" style="5" customWidth="1"/>
    <col min="8712" max="8712" width="15.7109375" style="5" customWidth="1"/>
    <col min="8713" max="8713" width="10.7109375" style="5" customWidth="1"/>
    <col min="8714" max="8714" width="15.7109375" style="5" customWidth="1"/>
    <col min="8715" max="8715" width="10.7109375" style="5" customWidth="1"/>
    <col min="8716" max="8716" width="15.7109375" style="5" customWidth="1"/>
    <col min="8717" max="8717" width="10.7109375" style="5" customWidth="1"/>
    <col min="8718" max="8718" width="15.7109375" style="5" customWidth="1"/>
    <col min="8719" max="8960" width="9.140625" style="5"/>
    <col min="8961" max="8961" width="10.7109375" style="5" customWidth="1"/>
    <col min="8962" max="8962" width="34.28515625" style="5" customWidth="1"/>
    <col min="8963" max="8963" width="13.85546875" style="5" customWidth="1"/>
    <col min="8964" max="8964" width="7.7109375" style="5" customWidth="1"/>
    <col min="8965" max="8965" width="6.42578125" style="5" customWidth="1"/>
    <col min="8966" max="8966" width="17.7109375" style="5" customWidth="1"/>
    <col min="8967" max="8967" width="10.7109375" style="5" customWidth="1"/>
    <col min="8968" max="8968" width="15.7109375" style="5" customWidth="1"/>
    <col min="8969" max="8969" width="10.7109375" style="5" customWidth="1"/>
    <col min="8970" max="8970" width="15.7109375" style="5" customWidth="1"/>
    <col min="8971" max="8971" width="10.7109375" style="5" customWidth="1"/>
    <col min="8972" max="8972" width="15.7109375" style="5" customWidth="1"/>
    <col min="8973" max="8973" width="10.7109375" style="5" customWidth="1"/>
    <col min="8974" max="8974" width="15.7109375" style="5" customWidth="1"/>
    <col min="8975" max="9216" width="9.140625" style="5"/>
    <col min="9217" max="9217" width="10.7109375" style="5" customWidth="1"/>
    <col min="9218" max="9218" width="34.28515625" style="5" customWidth="1"/>
    <col min="9219" max="9219" width="13.85546875" style="5" customWidth="1"/>
    <col min="9220" max="9220" width="7.7109375" style="5" customWidth="1"/>
    <col min="9221" max="9221" width="6.42578125" style="5" customWidth="1"/>
    <col min="9222" max="9222" width="17.7109375" style="5" customWidth="1"/>
    <col min="9223" max="9223" width="10.7109375" style="5" customWidth="1"/>
    <col min="9224" max="9224" width="15.7109375" style="5" customWidth="1"/>
    <col min="9225" max="9225" width="10.7109375" style="5" customWidth="1"/>
    <col min="9226" max="9226" width="15.7109375" style="5" customWidth="1"/>
    <col min="9227" max="9227" width="10.7109375" style="5" customWidth="1"/>
    <col min="9228" max="9228" width="15.7109375" style="5" customWidth="1"/>
    <col min="9229" max="9229" width="10.7109375" style="5" customWidth="1"/>
    <col min="9230" max="9230" width="15.7109375" style="5" customWidth="1"/>
    <col min="9231" max="9472" width="9.140625" style="5"/>
    <col min="9473" max="9473" width="10.7109375" style="5" customWidth="1"/>
    <col min="9474" max="9474" width="34.28515625" style="5" customWidth="1"/>
    <col min="9475" max="9475" width="13.85546875" style="5" customWidth="1"/>
    <col min="9476" max="9476" width="7.7109375" style="5" customWidth="1"/>
    <col min="9477" max="9477" width="6.42578125" style="5" customWidth="1"/>
    <col min="9478" max="9478" width="17.7109375" style="5" customWidth="1"/>
    <col min="9479" max="9479" width="10.7109375" style="5" customWidth="1"/>
    <col min="9480" max="9480" width="15.7109375" style="5" customWidth="1"/>
    <col min="9481" max="9481" width="10.7109375" style="5" customWidth="1"/>
    <col min="9482" max="9482" width="15.7109375" style="5" customWidth="1"/>
    <col min="9483" max="9483" width="10.7109375" style="5" customWidth="1"/>
    <col min="9484" max="9484" width="15.7109375" style="5" customWidth="1"/>
    <col min="9485" max="9485" width="10.7109375" style="5" customWidth="1"/>
    <col min="9486" max="9486" width="15.7109375" style="5" customWidth="1"/>
    <col min="9487" max="9728" width="9.140625" style="5"/>
    <col min="9729" max="9729" width="10.7109375" style="5" customWidth="1"/>
    <col min="9730" max="9730" width="34.28515625" style="5" customWidth="1"/>
    <col min="9731" max="9731" width="13.85546875" style="5" customWidth="1"/>
    <col min="9732" max="9732" width="7.7109375" style="5" customWidth="1"/>
    <col min="9733" max="9733" width="6.42578125" style="5" customWidth="1"/>
    <col min="9734" max="9734" width="17.7109375" style="5" customWidth="1"/>
    <col min="9735" max="9735" width="10.7109375" style="5" customWidth="1"/>
    <col min="9736" max="9736" width="15.7109375" style="5" customWidth="1"/>
    <col min="9737" max="9737" width="10.7109375" style="5" customWidth="1"/>
    <col min="9738" max="9738" width="15.7109375" style="5" customWidth="1"/>
    <col min="9739" max="9739" width="10.7109375" style="5" customWidth="1"/>
    <col min="9740" max="9740" width="15.7109375" style="5" customWidth="1"/>
    <col min="9741" max="9741" width="10.7109375" style="5" customWidth="1"/>
    <col min="9742" max="9742" width="15.7109375" style="5" customWidth="1"/>
    <col min="9743" max="9984" width="9.140625" style="5"/>
    <col min="9985" max="9985" width="10.7109375" style="5" customWidth="1"/>
    <col min="9986" max="9986" width="34.28515625" style="5" customWidth="1"/>
    <col min="9987" max="9987" width="13.85546875" style="5" customWidth="1"/>
    <col min="9988" max="9988" width="7.7109375" style="5" customWidth="1"/>
    <col min="9989" max="9989" width="6.42578125" style="5" customWidth="1"/>
    <col min="9990" max="9990" width="17.7109375" style="5" customWidth="1"/>
    <col min="9991" max="9991" width="10.7109375" style="5" customWidth="1"/>
    <col min="9992" max="9992" width="15.7109375" style="5" customWidth="1"/>
    <col min="9993" max="9993" width="10.7109375" style="5" customWidth="1"/>
    <col min="9994" max="9994" width="15.7109375" style="5" customWidth="1"/>
    <col min="9995" max="9995" width="10.7109375" style="5" customWidth="1"/>
    <col min="9996" max="9996" width="15.7109375" style="5" customWidth="1"/>
    <col min="9997" max="9997" width="10.7109375" style="5" customWidth="1"/>
    <col min="9998" max="9998" width="15.7109375" style="5" customWidth="1"/>
    <col min="9999" max="10240" width="9.140625" style="5"/>
    <col min="10241" max="10241" width="10.7109375" style="5" customWidth="1"/>
    <col min="10242" max="10242" width="34.28515625" style="5" customWidth="1"/>
    <col min="10243" max="10243" width="13.85546875" style="5" customWidth="1"/>
    <col min="10244" max="10244" width="7.7109375" style="5" customWidth="1"/>
    <col min="10245" max="10245" width="6.42578125" style="5" customWidth="1"/>
    <col min="10246" max="10246" width="17.7109375" style="5" customWidth="1"/>
    <col min="10247" max="10247" width="10.7109375" style="5" customWidth="1"/>
    <col min="10248" max="10248" width="15.7109375" style="5" customWidth="1"/>
    <col min="10249" max="10249" width="10.7109375" style="5" customWidth="1"/>
    <col min="10250" max="10250" width="15.7109375" style="5" customWidth="1"/>
    <col min="10251" max="10251" width="10.7109375" style="5" customWidth="1"/>
    <col min="10252" max="10252" width="15.7109375" style="5" customWidth="1"/>
    <col min="10253" max="10253" width="10.7109375" style="5" customWidth="1"/>
    <col min="10254" max="10254" width="15.7109375" style="5" customWidth="1"/>
    <col min="10255" max="10496" width="9.140625" style="5"/>
    <col min="10497" max="10497" width="10.7109375" style="5" customWidth="1"/>
    <col min="10498" max="10498" width="34.28515625" style="5" customWidth="1"/>
    <col min="10499" max="10499" width="13.85546875" style="5" customWidth="1"/>
    <col min="10500" max="10500" width="7.7109375" style="5" customWidth="1"/>
    <col min="10501" max="10501" width="6.42578125" style="5" customWidth="1"/>
    <col min="10502" max="10502" width="17.7109375" style="5" customWidth="1"/>
    <col min="10503" max="10503" width="10.7109375" style="5" customWidth="1"/>
    <col min="10504" max="10504" width="15.7109375" style="5" customWidth="1"/>
    <col min="10505" max="10505" width="10.7109375" style="5" customWidth="1"/>
    <col min="10506" max="10506" width="15.7109375" style="5" customWidth="1"/>
    <col min="10507" max="10507" width="10.7109375" style="5" customWidth="1"/>
    <col min="10508" max="10508" width="15.7109375" style="5" customWidth="1"/>
    <col min="10509" max="10509" width="10.7109375" style="5" customWidth="1"/>
    <col min="10510" max="10510" width="15.7109375" style="5" customWidth="1"/>
    <col min="10511" max="10752" width="9.140625" style="5"/>
    <col min="10753" max="10753" width="10.7109375" style="5" customWidth="1"/>
    <col min="10754" max="10754" width="34.28515625" style="5" customWidth="1"/>
    <col min="10755" max="10755" width="13.85546875" style="5" customWidth="1"/>
    <col min="10756" max="10756" width="7.7109375" style="5" customWidth="1"/>
    <col min="10757" max="10757" width="6.42578125" style="5" customWidth="1"/>
    <col min="10758" max="10758" width="17.7109375" style="5" customWidth="1"/>
    <col min="10759" max="10759" width="10.7109375" style="5" customWidth="1"/>
    <col min="10760" max="10760" width="15.7109375" style="5" customWidth="1"/>
    <col min="10761" max="10761" width="10.7109375" style="5" customWidth="1"/>
    <col min="10762" max="10762" width="15.7109375" style="5" customWidth="1"/>
    <col min="10763" max="10763" width="10.7109375" style="5" customWidth="1"/>
    <col min="10764" max="10764" width="15.7109375" style="5" customWidth="1"/>
    <col min="10765" max="10765" width="10.7109375" style="5" customWidth="1"/>
    <col min="10766" max="10766" width="15.7109375" style="5" customWidth="1"/>
    <col min="10767" max="11008" width="9.140625" style="5"/>
    <col min="11009" max="11009" width="10.7109375" style="5" customWidth="1"/>
    <col min="11010" max="11010" width="34.28515625" style="5" customWidth="1"/>
    <col min="11011" max="11011" width="13.85546875" style="5" customWidth="1"/>
    <col min="11012" max="11012" width="7.7109375" style="5" customWidth="1"/>
    <col min="11013" max="11013" width="6.42578125" style="5" customWidth="1"/>
    <col min="11014" max="11014" width="17.7109375" style="5" customWidth="1"/>
    <col min="11015" max="11015" width="10.7109375" style="5" customWidth="1"/>
    <col min="11016" max="11016" width="15.7109375" style="5" customWidth="1"/>
    <col min="11017" max="11017" width="10.7109375" style="5" customWidth="1"/>
    <col min="11018" max="11018" width="15.7109375" style="5" customWidth="1"/>
    <col min="11019" max="11019" width="10.7109375" style="5" customWidth="1"/>
    <col min="11020" max="11020" width="15.7109375" style="5" customWidth="1"/>
    <col min="11021" max="11021" width="10.7109375" style="5" customWidth="1"/>
    <col min="11022" max="11022" width="15.7109375" style="5" customWidth="1"/>
    <col min="11023" max="11264" width="9.140625" style="5"/>
    <col min="11265" max="11265" width="10.7109375" style="5" customWidth="1"/>
    <col min="11266" max="11266" width="34.28515625" style="5" customWidth="1"/>
    <col min="11267" max="11267" width="13.85546875" style="5" customWidth="1"/>
    <col min="11268" max="11268" width="7.7109375" style="5" customWidth="1"/>
    <col min="11269" max="11269" width="6.42578125" style="5" customWidth="1"/>
    <col min="11270" max="11270" width="17.7109375" style="5" customWidth="1"/>
    <col min="11271" max="11271" width="10.7109375" style="5" customWidth="1"/>
    <col min="11272" max="11272" width="15.7109375" style="5" customWidth="1"/>
    <col min="11273" max="11273" width="10.7109375" style="5" customWidth="1"/>
    <col min="11274" max="11274" width="15.7109375" style="5" customWidth="1"/>
    <col min="11275" max="11275" width="10.7109375" style="5" customWidth="1"/>
    <col min="11276" max="11276" width="15.7109375" style="5" customWidth="1"/>
    <col min="11277" max="11277" width="10.7109375" style="5" customWidth="1"/>
    <col min="11278" max="11278" width="15.7109375" style="5" customWidth="1"/>
    <col min="11279" max="11520" width="9.140625" style="5"/>
    <col min="11521" max="11521" width="10.7109375" style="5" customWidth="1"/>
    <col min="11522" max="11522" width="34.28515625" style="5" customWidth="1"/>
    <col min="11523" max="11523" width="13.85546875" style="5" customWidth="1"/>
    <col min="11524" max="11524" width="7.7109375" style="5" customWidth="1"/>
    <col min="11525" max="11525" width="6.42578125" style="5" customWidth="1"/>
    <col min="11526" max="11526" width="17.7109375" style="5" customWidth="1"/>
    <col min="11527" max="11527" width="10.7109375" style="5" customWidth="1"/>
    <col min="11528" max="11528" width="15.7109375" style="5" customWidth="1"/>
    <col min="11529" max="11529" width="10.7109375" style="5" customWidth="1"/>
    <col min="11530" max="11530" width="15.7109375" style="5" customWidth="1"/>
    <col min="11531" max="11531" width="10.7109375" style="5" customWidth="1"/>
    <col min="11532" max="11532" width="15.7109375" style="5" customWidth="1"/>
    <col min="11533" max="11533" width="10.7109375" style="5" customWidth="1"/>
    <col min="11534" max="11534" width="15.7109375" style="5" customWidth="1"/>
    <col min="11535" max="11776" width="9.140625" style="5"/>
    <col min="11777" max="11777" width="10.7109375" style="5" customWidth="1"/>
    <col min="11778" max="11778" width="34.28515625" style="5" customWidth="1"/>
    <col min="11779" max="11779" width="13.85546875" style="5" customWidth="1"/>
    <col min="11780" max="11780" width="7.7109375" style="5" customWidth="1"/>
    <col min="11781" max="11781" width="6.42578125" style="5" customWidth="1"/>
    <col min="11782" max="11782" width="17.7109375" style="5" customWidth="1"/>
    <col min="11783" max="11783" width="10.7109375" style="5" customWidth="1"/>
    <col min="11784" max="11784" width="15.7109375" style="5" customWidth="1"/>
    <col min="11785" max="11785" width="10.7109375" style="5" customWidth="1"/>
    <col min="11786" max="11786" width="15.7109375" style="5" customWidth="1"/>
    <col min="11787" max="11787" width="10.7109375" style="5" customWidth="1"/>
    <col min="11788" max="11788" width="15.7109375" style="5" customWidth="1"/>
    <col min="11789" max="11789" width="10.7109375" style="5" customWidth="1"/>
    <col min="11790" max="11790" width="15.7109375" style="5" customWidth="1"/>
    <col min="11791" max="12032" width="9.140625" style="5"/>
    <col min="12033" max="12033" width="10.7109375" style="5" customWidth="1"/>
    <col min="12034" max="12034" width="34.28515625" style="5" customWidth="1"/>
    <col min="12035" max="12035" width="13.85546875" style="5" customWidth="1"/>
    <col min="12036" max="12036" width="7.7109375" style="5" customWidth="1"/>
    <col min="12037" max="12037" width="6.42578125" style="5" customWidth="1"/>
    <col min="12038" max="12038" width="17.7109375" style="5" customWidth="1"/>
    <col min="12039" max="12039" width="10.7109375" style="5" customWidth="1"/>
    <col min="12040" max="12040" width="15.7109375" style="5" customWidth="1"/>
    <col min="12041" max="12041" width="10.7109375" style="5" customWidth="1"/>
    <col min="12042" max="12042" width="15.7109375" style="5" customWidth="1"/>
    <col min="12043" max="12043" width="10.7109375" style="5" customWidth="1"/>
    <col min="12044" max="12044" width="15.7109375" style="5" customWidth="1"/>
    <col min="12045" max="12045" width="10.7109375" style="5" customWidth="1"/>
    <col min="12046" max="12046" width="15.7109375" style="5" customWidth="1"/>
    <col min="12047" max="12288" width="9.140625" style="5"/>
    <col min="12289" max="12289" width="10.7109375" style="5" customWidth="1"/>
    <col min="12290" max="12290" width="34.28515625" style="5" customWidth="1"/>
    <col min="12291" max="12291" width="13.85546875" style="5" customWidth="1"/>
    <col min="12292" max="12292" width="7.7109375" style="5" customWidth="1"/>
    <col min="12293" max="12293" width="6.42578125" style="5" customWidth="1"/>
    <col min="12294" max="12294" width="17.7109375" style="5" customWidth="1"/>
    <col min="12295" max="12295" width="10.7109375" style="5" customWidth="1"/>
    <col min="12296" max="12296" width="15.7109375" style="5" customWidth="1"/>
    <col min="12297" max="12297" width="10.7109375" style="5" customWidth="1"/>
    <col min="12298" max="12298" width="15.7109375" style="5" customWidth="1"/>
    <col min="12299" max="12299" width="10.7109375" style="5" customWidth="1"/>
    <col min="12300" max="12300" width="15.7109375" style="5" customWidth="1"/>
    <col min="12301" max="12301" width="10.7109375" style="5" customWidth="1"/>
    <col min="12302" max="12302" width="15.7109375" style="5" customWidth="1"/>
    <col min="12303" max="12544" width="9.140625" style="5"/>
    <col min="12545" max="12545" width="10.7109375" style="5" customWidth="1"/>
    <col min="12546" max="12546" width="34.28515625" style="5" customWidth="1"/>
    <col min="12547" max="12547" width="13.85546875" style="5" customWidth="1"/>
    <col min="12548" max="12548" width="7.7109375" style="5" customWidth="1"/>
    <col min="12549" max="12549" width="6.42578125" style="5" customWidth="1"/>
    <col min="12550" max="12550" width="17.7109375" style="5" customWidth="1"/>
    <col min="12551" max="12551" width="10.7109375" style="5" customWidth="1"/>
    <col min="12552" max="12552" width="15.7109375" style="5" customWidth="1"/>
    <col min="12553" max="12553" width="10.7109375" style="5" customWidth="1"/>
    <col min="12554" max="12554" width="15.7109375" style="5" customWidth="1"/>
    <col min="12555" max="12555" width="10.7109375" style="5" customWidth="1"/>
    <col min="12556" max="12556" width="15.7109375" style="5" customWidth="1"/>
    <col min="12557" max="12557" width="10.7109375" style="5" customWidth="1"/>
    <col min="12558" max="12558" width="15.7109375" style="5" customWidth="1"/>
    <col min="12559" max="12800" width="9.140625" style="5"/>
    <col min="12801" max="12801" width="10.7109375" style="5" customWidth="1"/>
    <col min="12802" max="12802" width="34.28515625" style="5" customWidth="1"/>
    <col min="12803" max="12803" width="13.85546875" style="5" customWidth="1"/>
    <col min="12804" max="12804" width="7.7109375" style="5" customWidth="1"/>
    <col min="12805" max="12805" width="6.42578125" style="5" customWidth="1"/>
    <col min="12806" max="12806" width="17.7109375" style="5" customWidth="1"/>
    <col min="12807" max="12807" width="10.7109375" style="5" customWidth="1"/>
    <col min="12808" max="12808" width="15.7109375" style="5" customWidth="1"/>
    <col min="12809" max="12809" width="10.7109375" style="5" customWidth="1"/>
    <col min="12810" max="12810" width="15.7109375" style="5" customWidth="1"/>
    <col min="12811" max="12811" width="10.7109375" style="5" customWidth="1"/>
    <col min="12812" max="12812" width="15.7109375" style="5" customWidth="1"/>
    <col min="12813" max="12813" width="10.7109375" style="5" customWidth="1"/>
    <col min="12814" max="12814" width="15.7109375" style="5" customWidth="1"/>
    <col min="12815" max="13056" width="9.140625" style="5"/>
    <col min="13057" max="13057" width="10.7109375" style="5" customWidth="1"/>
    <col min="13058" max="13058" width="34.28515625" style="5" customWidth="1"/>
    <col min="13059" max="13059" width="13.85546875" style="5" customWidth="1"/>
    <col min="13060" max="13060" width="7.7109375" style="5" customWidth="1"/>
    <col min="13061" max="13061" width="6.42578125" style="5" customWidth="1"/>
    <col min="13062" max="13062" width="17.7109375" style="5" customWidth="1"/>
    <col min="13063" max="13063" width="10.7109375" style="5" customWidth="1"/>
    <col min="13064" max="13064" width="15.7109375" style="5" customWidth="1"/>
    <col min="13065" max="13065" width="10.7109375" style="5" customWidth="1"/>
    <col min="13066" max="13066" width="15.7109375" style="5" customWidth="1"/>
    <col min="13067" max="13067" width="10.7109375" style="5" customWidth="1"/>
    <col min="13068" max="13068" width="15.7109375" style="5" customWidth="1"/>
    <col min="13069" max="13069" width="10.7109375" style="5" customWidth="1"/>
    <col min="13070" max="13070" width="15.7109375" style="5" customWidth="1"/>
    <col min="13071" max="13312" width="9.140625" style="5"/>
    <col min="13313" max="13313" width="10.7109375" style="5" customWidth="1"/>
    <col min="13314" max="13314" width="34.28515625" style="5" customWidth="1"/>
    <col min="13315" max="13315" width="13.85546875" style="5" customWidth="1"/>
    <col min="13316" max="13316" width="7.7109375" style="5" customWidth="1"/>
    <col min="13317" max="13317" width="6.42578125" style="5" customWidth="1"/>
    <col min="13318" max="13318" width="17.7109375" style="5" customWidth="1"/>
    <col min="13319" max="13319" width="10.7109375" style="5" customWidth="1"/>
    <col min="13320" max="13320" width="15.7109375" style="5" customWidth="1"/>
    <col min="13321" max="13321" width="10.7109375" style="5" customWidth="1"/>
    <col min="13322" max="13322" width="15.7109375" style="5" customWidth="1"/>
    <col min="13323" max="13323" width="10.7109375" style="5" customWidth="1"/>
    <col min="13324" max="13324" width="15.7109375" style="5" customWidth="1"/>
    <col min="13325" max="13325" width="10.7109375" style="5" customWidth="1"/>
    <col min="13326" max="13326" width="15.7109375" style="5" customWidth="1"/>
    <col min="13327" max="13568" width="9.140625" style="5"/>
    <col min="13569" max="13569" width="10.7109375" style="5" customWidth="1"/>
    <col min="13570" max="13570" width="34.28515625" style="5" customWidth="1"/>
    <col min="13571" max="13571" width="13.85546875" style="5" customWidth="1"/>
    <col min="13572" max="13572" width="7.7109375" style="5" customWidth="1"/>
    <col min="13573" max="13573" width="6.42578125" style="5" customWidth="1"/>
    <col min="13574" max="13574" width="17.7109375" style="5" customWidth="1"/>
    <col min="13575" max="13575" width="10.7109375" style="5" customWidth="1"/>
    <col min="13576" max="13576" width="15.7109375" style="5" customWidth="1"/>
    <col min="13577" max="13577" width="10.7109375" style="5" customWidth="1"/>
    <col min="13578" max="13578" width="15.7109375" style="5" customWidth="1"/>
    <col min="13579" max="13579" width="10.7109375" style="5" customWidth="1"/>
    <col min="13580" max="13580" width="15.7109375" style="5" customWidth="1"/>
    <col min="13581" max="13581" width="10.7109375" style="5" customWidth="1"/>
    <col min="13582" max="13582" width="15.7109375" style="5" customWidth="1"/>
    <col min="13583" max="13824" width="9.140625" style="5"/>
    <col min="13825" max="13825" width="10.7109375" style="5" customWidth="1"/>
    <col min="13826" max="13826" width="34.28515625" style="5" customWidth="1"/>
    <col min="13827" max="13827" width="13.85546875" style="5" customWidth="1"/>
    <col min="13828" max="13828" width="7.7109375" style="5" customWidth="1"/>
    <col min="13829" max="13829" width="6.42578125" style="5" customWidth="1"/>
    <col min="13830" max="13830" width="17.7109375" style="5" customWidth="1"/>
    <col min="13831" max="13831" width="10.7109375" style="5" customWidth="1"/>
    <col min="13832" max="13832" width="15.7109375" style="5" customWidth="1"/>
    <col min="13833" max="13833" width="10.7109375" style="5" customWidth="1"/>
    <col min="13834" max="13834" width="15.7109375" style="5" customWidth="1"/>
    <col min="13835" max="13835" width="10.7109375" style="5" customWidth="1"/>
    <col min="13836" max="13836" width="15.7109375" style="5" customWidth="1"/>
    <col min="13837" max="13837" width="10.7109375" style="5" customWidth="1"/>
    <col min="13838" max="13838" width="15.7109375" style="5" customWidth="1"/>
    <col min="13839" max="14080" width="9.140625" style="5"/>
    <col min="14081" max="14081" width="10.7109375" style="5" customWidth="1"/>
    <col min="14082" max="14082" width="34.28515625" style="5" customWidth="1"/>
    <col min="14083" max="14083" width="13.85546875" style="5" customWidth="1"/>
    <col min="14084" max="14084" width="7.7109375" style="5" customWidth="1"/>
    <col min="14085" max="14085" width="6.42578125" style="5" customWidth="1"/>
    <col min="14086" max="14086" width="17.7109375" style="5" customWidth="1"/>
    <col min="14087" max="14087" width="10.7109375" style="5" customWidth="1"/>
    <col min="14088" max="14088" width="15.7109375" style="5" customWidth="1"/>
    <col min="14089" max="14089" width="10.7109375" style="5" customWidth="1"/>
    <col min="14090" max="14090" width="15.7109375" style="5" customWidth="1"/>
    <col min="14091" max="14091" width="10.7109375" style="5" customWidth="1"/>
    <col min="14092" max="14092" width="15.7109375" style="5" customWidth="1"/>
    <col min="14093" max="14093" width="10.7109375" style="5" customWidth="1"/>
    <col min="14094" max="14094" width="15.7109375" style="5" customWidth="1"/>
    <col min="14095" max="14336" width="9.140625" style="5"/>
    <col min="14337" max="14337" width="10.7109375" style="5" customWidth="1"/>
    <col min="14338" max="14338" width="34.28515625" style="5" customWidth="1"/>
    <col min="14339" max="14339" width="13.85546875" style="5" customWidth="1"/>
    <col min="14340" max="14340" width="7.7109375" style="5" customWidth="1"/>
    <col min="14341" max="14341" width="6.42578125" style="5" customWidth="1"/>
    <col min="14342" max="14342" width="17.7109375" style="5" customWidth="1"/>
    <col min="14343" max="14343" width="10.7109375" style="5" customWidth="1"/>
    <col min="14344" max="14344" width="15.7109375" style="5" customWidth="1"/>
    <col min="14345" max="14345" width="10.7109375" style="5" customWidth="1"/>
    <col min="14346" max="14346" width="15.7109375" style="5" customWidth="1"/>
    <col min="14347" max="14347" width="10.7109375" style="5" customWidth="1"/>
    <col min="14348" max="14348" width="15.7109375" style="5" customWidth="1"/>
    <col min="14349" max="14349" width="10.7109375" style="5" customWidth="1"/>
    <col min="14350" max="14350" width="15.7109375" style="5" customWidth="1"/>
    <col min="14351" max="14592" width="9.140625" style="5"/>
    <col min="14593" max="14593" width="10.7109375" style="5" customWidth="1"/>
    <col min="14594" max="14594" width="34.28515625" style="5" customWidth="1"/>
    <col min="14595" max="14595" width="13.85546875" style="5" customWidth="1"/>
    <col min="14596" max="14596" width="7.7109375" style="5" customWidth="1"/>
    <col min="14597" max="14597" width="6.42578125" style="5" customWidth="1"/>
    <col min="14598" max="14598" width="17.7109375" style="5" customWidth="1"/>
    <col min="14599" max="14599" width="10.7109375" style="5" customWidth="1"/>
    <col min="14600" max="14600" width="15.7109375" style="5" customWidth="1"/>
    <col min="14601" max="14601" width="10.7109375" style="5" customWidth="1"/>
    <col min="14602" max="14602" width="15.7109375" style="5" customWidth="1"/>
    <col min="14603" max="14603" width="10.7109375" style="5" customWidth="1"/>
    <col min="14604" max="14604" width="15.7109375" style="5" customWidth="1"/>
    <col min="14605" max="14605" width="10.7109375" style="5" customWidth="1"/>
    <col min="14606" max="14606" width="15.7109375" style="5" customWidth="1"/>
    <col min="14607" max="14848" width="9.140625" style="5"/>
    <col min="14849" max="14849" width="10.7109375" style="5" customWidth="1"/>
    <col min="14850" max="14850" width="34.28515625" style="5" customWidth="1"/>
    <col min="14851" max="14851" width="13.85546875" style="5" customWidth="1"/>
    <col min="14852" max="14852" width="7.7109375" style="5" customWidth="1"/>
    <col min="14853" max="14853" width="6.42578125" style="5" customWidth="1"/>
    <col min="14854" max="14854" width="17.7109375" style="5" customWidth="1"/>
    <col min="14855" max="14855" width="10.7109375" style="5" customWidth="1"/>
    <col min="14856" max="14856" width="15.7109375" style="5" customWidth="1"/>
    <col min="14857" max="14857" width="10.7109375" style="5" customWidth="1"/>
    <col min="14858" max="14858" width="15.7109375" style="5" customWidth="1"/>
    <col min="14859" max="14859" width="10.7109375" style="5" customWidth="1"/>
    <col min="14860" max="14860" width="15.7109375" style="5" customWidth="1"/>
    <col min="14861" max="14861" width="10.7109375" style="5" customWidth="1"/>
    <col min="14862" max="14862" width="15.7109375" style="5" customWidth="1"/>
    <col min="14863" max="15104" width="9.140625" style="5"/>
    <col min="15105" max="15105" width="10.7109375" style="5" customWidth="1"/>
    <col min="15106" max="15106" width="34.28515625" style="5" customWidth="1"/>
    <col min="15107" max="15107" width="13.85546875" style="5" customWidth="1"/>
    <col min="15108" max="15108" width="7.7109375" style="5" customWidth="1"/>
    <col min="15109" max="15109" width="6.42578125" style="5" customWidth="1"/>
    <col min="15110" max="15110" width="17.7109375" style="5" customWidth="1"/>
    <col min="15111" max="15111" width="10.7109375" style="5" customWidth="1"/>
    <col min="15112" max="15112" width="15.7109375" style="5" customWidth="1"/>
    <col min="15113" max="15113" width="10.7109375" style="5" customWidth="1"/>
    <col min="15114" max="15114" width="15.7109375" style="5" customWidth="1"/>
    <col min="15115" max="15115" width="10.7109375" style="5" customWidth="1"/>
    <col min="15116" max="15116" width="15.7109375" style="5" customWidth="1"/>
    <col min="15117" max="15117" width="10.7109375" style="5" customWidth="1"/>
    <col min="15118" max="15118" width="15.7109375" style="5" customWidth="1"/>
    <col min="15119" max="15360" width="9.140625" style="5"/>
    <col min="15361" max="15361" width="10.7109375" style="5" customWidth="1"/>
    <col min="15362" max="15362" width="34.28515625" style="5" customWidth="1"/>
    <col min="15363" max="15363" width="13.85546875" style="5" customWidth="1"/>
    <col min="15364" max="15364" width="7.7109375" style="5" customWidth="1"/>
    <col min="15365" max="15365" width="6.42578125" style="5" customWidth="1"/>
    <col min="15366" max="15366" width="17.7109375" style="5" customWidth="1"/>
    <col min="15367" max="15367" width="10.7109375" style="5" customWidth="1"/>
    <col min="15368" max="15368" width="15.7109375" style="5" customWidth="1"/>
    <col min="15369" max="15369" width="10.7109375" style="5" customWidth="1"/>
    <col min="15370" max="15370" width="15.7109375" style="5" customWidth="1"/>
    <col min="15371" max="15371" width="10.7109375" style="5" customWidth="1"/>
    <col min="15372" max="15372" width="15.7109375" style="5" customWidth="1"/>
    <col min="15373" max="15373" width="10.7109375" style="5" customWidth="1"/>
    <col min="15374" max="15374" width="15.7109375" style="5" customWidth="1"/>
    <col min="15375" max="15616" width="9.140625" style="5"/>
    <col min="15617" max="15617" width="10.7109375" style="5" customWidth="1"/>
    <col min="15618" max="15618" width="34.28515625" style="5" customWidth="1"/>
    <col min="15619" max="15619" width="13.85546875" style="5" customWidth="1"/>
    <col min="15620" max="15620" width="7.7109375" style="5" customWidth="1"/>
    <col min="15621" max="15621" width="6.42578125" style="5" customWidth="1"/>
    <col min="15622" max="15622" width="17.7109375" style="5" customWidth="1"/>
    <col min="15623" max="15623" width="10.7109375" style="5" customWidth="1"/>
    <col min="15624" max="15624" width="15.7109375" style="5" customWidth="1"/>
    <col min="15625" max="15625" width="10.7109375" style="5" customWidth="1"/>
    <col min="15626" max="15626" width="15.7109375" style="5" customWidth="1"/>
    <col min="15627" max="15627" width="10.7109375" style="5" customWidth="1"/>
    <col min="15628" max="15628" width="15.7109375" style="5" customWidth="1"/>
    <col min="15629" max="15629" width="10.7109375" style="5" customWidth="1"/>
    <col min="15630" max="15630" width="15.7109375" style="5" customWidth="1"/>
    <col min="15631" max="15872" width="9.140625" style="5"/>
    <col min="15873" max="15873" width="10.7109375" style="5" customWidth="1"/>
    <col min="15874" max="15874" width="34.28515625" style="5" customWidth="1"/>
    <col min="15875" max="15875" width="13.85546875" style="5" customWidth="1"/>
    <col min="15876" max="15876" width="7.7109375" style="5" customWidth="1"/>
    <col min="15877" max="15877" width="6.42578125" style="5" customWidth="1"/>
    <col min="15878" max="15878" width="17.7109375" style="5" customWidth="1"/>
    <col min="15879" max="15879" width="10.7109375" style="5" customWidth="1"/>
    <col min="15880" max="15880" width="15.7109375" style="5" customWidth="1"/>
    <col min="15881" max="15881" width="10.7109375" style="5" customWidth="1"/>
    <col min="15882" max="15882" width="15.7109375" style="5" customWidth="1"/>
    <col min="15883" max="15883" width="10.7109375" style="5" customWidth="1"/>
    <col min="15884" max="15884" width="15.7109375" style="5" customWidth="1"/>
    <col min="15885" max="15885" width="10.7109375" style="5" customWidth="1"/>
    <col min="15886" max="15886" width="15.7109375" style="5" customWidth="1"/>
    <col min="15887" max="16128" width="9.140625" style="5"/>
    <col min="16129" max="16129" width="10.7109375" style="5" customWidth="1"/>
    <col min="16130" max="16130" width="34.28515625" style="5" customWidth="1"/>
    <col min="16131" max="16131" width="13.85546875" style="5" customWidth="1"/>
    <col min="16132" max="16132" width="7.7109375" style="5" customWidth="1"/>
    <col min="16133" max="16133" width="6.42578125" style="5" customWidth="1"/>
    <col min="16134" max="16134" width="17.7109375" style="5" customWidth="1"/>
    <col min="16135" max="16135" width="10.7109375" style="5" customWidth="1"/>
    <col min="16136" max="16136" width="15.7109375" style="5" customWidth="1"/>
    <col min="16137" max="16137" width="10.7109375" style="5" customWidth="1"/>
    <col min="16138" max="16138" width="15.7109375" style="5" customWidth="1"/>
    <col min="16139" max="16139" width="10.7109375" style="5" customWidth="1"/>
    <col min="16140" max="16140" width="15.7109375" style="5" customWidth="1"/>
    <col min="16141" max="16141" width="10.7109375" style="5" customWidth="1"/>
    <col min="16142" max="16142" width="15.7109375" style="5" customWidth="1"/>
    <col min="16143" max="16384" width="9.140625" style="5"/>
  </cols>
  <sheetData>
    <row r="1" spans="1:15" x14ac:dyDescent="0.2">
      <c r="A1" s="1" t="s">
        <v>0</v>
      </c>
      <c r="K1" s="2" t="s">
        <v>1</v>
      </c>
      <c r="L1" s="3"/>
      <c r="M1" s="3"/>
      <c r="N1" s="4"/>
    </row>
    <row r="2" spans="1:15" x14ac:dyDescent="0.2">
      <c r="K2" s="6" t="s">
        <v>2</v>
      </c>
      <c r="L2" s="7"/>
      <c r="M2" s="7"/>
      <c r="N2" s="8"/>
    </row>
    <row r="3" spans="1:15" ht="13.5" thickBot="1" x14ac:dyDescent="0.25">
      <c r="K3" s="9" t="s">
        <v>3</v>
      </c>
      <c r="L3" s="10"/>
      <c r="M3" s="10"/>
      <c r="N3" s="11"/>
    </row>
    <row r="4" spans="1:15" x14ac:dyDescent="0.2">
      <c r="A4" s="1525" t="s">
        <v>4</v>
      </c>
      <c r="B4" s="1525"/>
      <c r="C4" s="1525"/>
      <c r="D4" s="1525"/>
      <c r="E4" s="1525"/>
      <c r="F4" s="1525"/>
      <c r="G4" s="1525"/>
      <c r="H4" s="1525"/>
      <c r="I4" s="1525"/>
      <c r="J4" s="1525"/>
      <c r="K4" s="1525"/>
      <c r="L4" s="1525"/>
      <c r="M4" s="1525"/>
      <c r="N4" s="1525"/>
      <c r="O4" s="12"/>
    </row>
    <row r="5" spans="1:15" x14ac:dyDescent="0.2">
      <c r="A5" s="1526" t="s">
        <v>5</v>
      </c>
      <c r="B5" s="1526"/>
      <c r="C5" s="1526"/>
      <c r="D5" s="1526"/>
      <c r="E5" s="1526"/>
      <c r="F5" s="1526"/>
      <c r="G5" s="1526"/>
      <c r="H5" s="1526"/>
      <c r="I5" s="1526"/>
      <c r="J5" s="1526"/>
      <c r="K5" s="1526"/>
      <c r="L5" s="1526"/>
      <c r="M5" s="1526"/>
      <c r="N5" s="1526"/>
      <c r="O5" s="13"/>
    </row>
    <row r="6" spans="1:15" x14ac:dyDescent="0.2">
      <c r="C6" s="14"/>
      <c r="D6" s="15"/>
      <c r="E6" s="16"/>
      <c r="F6" s="7"/>
    </row>
    <row r="7" spans="1:15" x14ac:dyDescent="0.2">
      <c r="A7" s="17" t="s">
        <v>6</v>
      </c>
      <c r="B7" s="17"/>
      <c r="C7" s="14"/>
      <c r="D7" s="15"/>
      <c r="E7" s="16"/>
    </row>
    <row r="8" spans="1:15" x14ac:dyDescent="0.2">
      <c r="A8" s="18" t="s">
        <v>7</v>
      </c>
      <c r="B8" s="19"/>
      <c r="C8" s="20"/>
      <c r="D8" s="21"/>
      <c r="E8" s="22"/>
      <c r="F8" s="23" t="s">
        <v>8</v>
      </c>
      <c r="G8" s="24"/>
      <c r="H8" s="24"/>
      <c r="I8" s="24"/>
      <c r="J8" s="25"/>
      <c r="K8" s="26" t="s">
        <v>9</v>
      </c>
      <c r="L8" s="26"/>
      <c r="M8" s="26"/>
      <c r="N8" s="27"/>
    </row>
    <row r="9" spans="1:15" x14ac:dyDescent="0.2">
      <c r="A9" s="28" t="s">
        <v>1360</v>
      </c>
      <c r="B9" s="17"/>
      <c r="C9" s="29"/>
      <c r="D9" s="30"/>
      <c r="E9" s="31"/>
      <c r="F9" s="32" t="s">
        <v>11</v>
      </c>
      <c r="G9" s="32" t="s">
        <v>12</v>
      </c>
      <c r="H9" s="33"/>
      <c r="I9" s="23" t="s">
        <v>13</v>
      </c>
      <c r="J9" s="25"/>
      <c r="K9" s="34" t="s">
        <v>14</v>
      </c>
      <c r="L9" s="34"/>
      <c r="M9" s="34"/>
      <c r="N9" s="33"/>
    </row>
    <row r="10" spans="1:15" x14ac:dyDescent="0.2">
      <c r="A10" s="35"/>
      <c r="B10" s="18"/>
      <c r="C10" s="36"/>
      <c r="D10" s="37"/>
      <c r="E10" s="38"/>
      <c r="F10" s="18"/>
      <c r="G10" s="1527" t="s">
        <v>15</v>
      </c>
      <c r="H10" s="1528"/>
      <c r="I10" s="1528"/>
      <c r="J10" s="1528"/>
      <c r="K10" s="1528"/>
      <c r="L10" s="1528"/>
      <c r="M10" s="1528"/>
      <c r="N10" s="1529"/>
    </row>
    <row r="11" spans="1:15" x14ac:dyDescent="0.2">
      <c r="A11" s="39" t="s">
        <v>16</v>
      </c>
      <c r="B11" s="811" t="s">
        <v>17</v>
      </c>
      <c r="C11" s="41" t="s">
        <v>18</v>
      </c>
      <c r="D11" s="1530" t="s">
        <v>19</v>
      </c>
      <c r="E11" s="1531"/>
      <c r="F11" s="811" t="s">
        <v>20</v>
      </c>
      <c r="G11" s="1527" t="s">
        <v>21</v>
      </c>
      <c r="H11" s="1529"/>
      <c r="I11" s="1527" t="s">
        <v>22</v>
      </c>
      <c r="J11" s="1529"/>
      <c r="K11" s="1527" t="s">
        <v>23</v>
      </c>
      <c r="L11" s="1529"/>
      <c r="M11" s="1527" t="s">
        <v>24</v>
      </c>
      <c r="N11" s="1529"/>
    </row>
    <row r="12" spans="1:15" x14ac:dyDescent="0.2">
      <c r="A12" s="42"/>
      <c r="B12" s="32"/>
      <c r="C12" s="43"/>
      <c r="D12" s="44"/>
      <c r="E12" s="45"/>
      <c r="F12" s="32"/>
      <c r="G12" s="46" t="s">
        <v>25</v>
      </c>
      <c r="H12" s="46" t="s">
        <v>26</v>
      </c>
      <c r="I12" s="46" t="s">
        <v>25</v>
      </c>
      <c r="J12" s="46" t="s">
        <v>27</v>
      </c>
      <c r="K12" s="46" t="s">
        <v>25</v>
      </c>
      <c r="L12" s="47" t="s">
        <v>27</v>
      </c>
      <c r="M12" s="46" t="s">
        <v>25</v>
      </c>
      <c r="N12" s="46" t="s">
        <v>26</v>
      </c>
    </row>
    <row r="13" spans="1:15" x14ac:dyDescent="0.2">
      <c r="A13" s="42">
        <v>1</v>
      </c>
      <c r="B13" s="32" t="s">
        <v>1361</v>
      </c>
      <c r="C13" s="43"/>
      <c r="D13" s="44"/>
      <c r="E13" s="45"/>
      <c r="F13" s="32"/>
      <c r="G13" s="46"/>
      <c r="H13" s="46"/>
      <c r="I13" s="46"/>
      <c r="J13" s="46"/>
      <c r="K13" s="46"/>
      <c r="L13" s="47"/>
      <c r="M13" s="46"/>
      <c r="N13" s="46"/>
    </row>
    <row r="14" spans="1:15" s="54" customFormat="1" x14ac:dyDescent="0.2">
      <c r="A14" s="48"/>
      <c r="B14" s="49" t="s">
        <v>1362</v>
      </c>
      <c r="C14" s="50">
        <v>3</v>
      </c>
      <c r="D14" s="51">
        <f>G14+I14+K14+M14</f>
        <v>4000</v>
      </c>
      <c r="E14" s="48" t="s">
        <v>30</v>
      </c>
      <c r="F14" s="52">
        <f>H14+J14+L14+N14</f>
        <v>12000</v>
      </c>
      <c r="G14" s="48">
        <v>2000</v>
      </c>
      <c r="H14" s="53">
        <f>G14*C14</f>
        <v>6000</v>
      </c>
      <c r="I14" s="48">
        <v>2000</v>
      </c>
      <c r="J14" s="53">
        <f>I14*C14</f>
        <v>6000</v>
      </c>
      <c r="K14" s="48"/>
      <c r="L14" s="53">
        <f>K14*C14</f>
        <v>0</v>
      </c>
      <c r="M14" s="48"/>
      <c r="N14" s="53">
        <f>M14*C14</f>
        <v>0</v>
      </c>
    </row>
    <row r="15" spans="1:15" s="54" customFormat="1" x14ac:dyDescent="0.2">
      <c r="A15" s="48"/>
      <c r="B15" s="49" t="s">
        <v>897</v>
      </c>
      <c r="C15" s="50">
        <v>500</v>
      </c>
      <c r="D15" s="51">
        <f>G15+I15+K15+M15</f>
        <v>3</v>
      </c>
      <c r="E15" s="48" t="s">
        <v>30</v>
      </c>
      <c r="F15" s="52">
        <f>H15+J15+L15+N15</f>
        <v>1500</v>
      </c>
      <c r="G15" s="48">
        <v>3</v>
      </c>
      <c r="H15" s="53">
        <f>G15*C15</f>
        <v>1500</v>
      </c>
      <c r="I15" s="48"/>
      <c r="J15" s="53">
        <f>I15*C15</f>
        <v>0</v>
      </c>
      <c r="K15" s="48"/>
      <c r="L15" s="53">
        <f>K15*C15</f>
        <v>0</v>
      </c>
      <c r="M15" s="48"/>
      <c r="N15" s="53">
        <f>M15*C15</f>
        <v>0</v>
      </c>
    </row>
    <row r="16" spans="1:15" s="54" customFormat="1" x14ac:dyDescent="0.2">
      <c r="A16" s="48"/>
      <c r="B16" s="49" t="s">
        <v>1363</v>
      </c>
      <c r="C16" s="50">
        <v>15</v>
      </c>
      <c r="D16" s="51">
        <f>G16+I16+K16+M16</f>
        <v>20</v>
      </c>
      <c r="E16" s="48" t="s">
        <v>30</v>
      </c>
      <c r="F16" s="52">
        <f>H16+J16+L16+N16</f>
        <v>300</v>
      </c>
      <c r="G16" s="48">
        <v>20</v>
      </c>
      <c r="H16" s="53">
        <f>G16*C16</f>
        <v>300</v>
      </c>
      <c r="I16" s="48"/>
      <c r="J16" s="53">
        <f>I16*C16</f>
        <v>0</v>
      </c>
      <c r="K16" s="48"/>
      <c r="L16" s="53">
        <f>K16*C16</f>
        <v>0</v>
      </c>
      <c r="M16" s="48"/>
      <c r="N16" s="53">
        <f>M16*C16</f>
        <v>0</v>
      </c>
    </row>
    <row r="17" spans="1:14" s="54" customFormat="1" x14ac:dyDescent="0.2">
      <c r="A17" s="48"/>
      <c r="B17" s="47" t="s">
        <v>482</v>
      </c>
      <c r="C17" s="55">
        <f>SUM(C14:C16)</f>
        <v>518</v>
      </c>
      <c r="D17" s="55">
        <f t="shared" ref="D17:N17" si="0">SUM(D14:D16)</f>
        <v>4023</v>
      </c>
      <c r="E17" s="55">
        <f t="shared" si="0"/>
        <v>0</v>
      </c>
      <c r="F17" s="55">
        <f t="shared" si="0"/>
        <v>13800</v>
      </c>
      <c r="G17" s="55">
        <f t="shared" si="0"/>
        <v>2023</v>
      </c>
      <c r="H17" s="55">
        <f t="shared" si="0"/>
        <v>7800</v>
      </c>
      <c r="I17" s="55">
        <f t="shared" si="0"/>
        <v>2000</v>
      </c>
      <c r="J17" s="55">
        <f t="shared" si="0"/>
        <v>6000</v>
      </c>
      <c r="K17" s="55">
        <f t="shared" si="0"/>
        <v>0</v>
      </c>
      <c r="L17" s="55">
        <f t="shared" si="0"/>
        <v>0</v>
      </c>
      <c r="M17" s="55">
        <f t="shared" si="0"/>
        <v>0</v>
      </c>
      <c r="N17" s="55">
        <f t="shared" si="0"/>
        <v>0</v>
      </c>
    </row>
    <row r="18" spans="1:14" x14ac:dyDescent="0.2">
      <c r="A18" s="18"/>
      <c r="B18" s="26"/>
      <c r="C18" s="59"/>
      <c r="D18" s="60"/>
      <c r="E18" s="61"/>
      <c r="F18" s="62"/>
      <c r="G18" s="62"/>
      <c r="H18" s="26"/>
      <c r="I18" s="26"/>
      <c r="J18" s="26"/>
      <c r="K18" s="26"/>
      <c r="L18" s="26"/>
      <c r="M18" s="26"/>
      <c r="N18" s="27"/>
    </row>
    <row r="19" spans="1:14" x14ac:dyDescent="0.2">
      <c r="A19" s="63"/>
      <c r="B19" s="62" t="s">
        <v>67</v>
      </c>
      <c r="C19" s="64"/>
      <c r="D19" s="65"/>
      <c r="E19" s="66"/>
      <c r="F19" s="62"/>
      <c r="G19" s="62"/>
      <c r="H19" s="62"/>
      <c r="I19" s="62"/>
      <c r="J19" s="62"/>
      <c r="K19" s="62"/>
      <c r="L19" s="62"/>
      <c r="M19" s="62"/>
      <c r="N19" s="67"/>
    </row>
    <row r="20" spans="1:14" x14ac:dyDescent="0.2">
      <c r="A20" s="1052" t="s">
        <v>560</v>
      </c>
      <c r="B20" s="62"/>
      <c r="C20" s="64"/>
      <c r="D20" s="65"/>
      <c r="E20" s="66"/>
      <c r="F20" s="62"/>
      <c r="G20" s="62"/>
      <c r="H20" s="62" t="s">
        <v>691</v>
      </c>
      <c r="I20" s="62"/>
      <c r="J20" s="1537" t="s">
        <v>69</v>
      </c>
      <c r="K20" s="1537"/>
      <c r="L20" s="1537"/>
      <c r="M20" s="62"/>
      <c r="N20" s="67"/>
    </row>
    <row r="21" spans="1:14" x14ac:dyDescent="0.2">
      <c r="A21" s="63"/>
      <c r="B21" s="810" t="s">
        <v>1369</v>
      </c>
      <c r="C21" s="64"/>
      <c r="D21" s="65"/>
      <c r="E21" s="66"/>
      <c r="F21" s="62"/>
      <c r="G21" s="62"/>
      <c r="H21" s="62"/>
      <c r="I21" s="62"/>
      <c r="J21" s="1524" t="s">
        <v>70</v>
      </c>
      <c r="K21" s="1524"/>
      <c r="L21" s="1524"/>
      <c r="M21" s="62"/>
      <c r="N21" s="67"/>
    </row>
    <row r="22" spans="1:14" x14ac:dyDescent="0.2">
      <c r="A22" s="32"/>
      <c r="B22" s="1053" t="s">
        <v>1370</v>
      </c>
      <c r="C22" s="29"/>
      <c r="D22" s="30"/>
      <c r="E22" s="31"/>
      <c r="F22" s="34"/>
      <c r="G22" s="34"/>
      <c r="H22" s="34"/>
      <c r="I22" s="34"/>
      <c r="J22" s="34"/>
      <c r="K22" s="34"/>
      <c r="L22" s="34"/>
      <c r="M22" s="34"/>
      <c r="N22" s="33"/>
    </row>
    <row r="24" spans="1:14" ht="13.5" thickBot="1" x14ac:dyDescent="0.25"/>
    <row r="25" spans="1:14" x14ac:dyDescent="0.2">
      <c r="A25" s="1" t="s">
        <v>0</v>
      </c>
      <c r="K25" s="2" t="s">
        <v>1</v>
      </c>
      <c r="L25" s="3"/>
      <c r="M25" s="3"/>
      <c r="N25" s="4"/>
    </row>
    <row r="26" spans="1:14" x14ac:dyDescent="0.2">
      <c r="K26" s="6" t="s">
        <v>2</v>
      </c>
      <c r="L26" s="7"/>
      <c r="M26" s="7"/>
      <c r="N26" s="8"/>
    </row>
    <row r="27" spans="1:14" ht="13.5" thickBot="1" x14ac:dyDescent="0.25">
      <c r="K27" s="9" t="s">
        <v>3</v>
      </c>
      <c r="L27" s="10"/>
      <c r="M27" s="10"/>
      <c r="N27" s="11"/>
    </row>
    <row r="28" spans="1:14" x14ac:dyDescent="0.2">
      <c r="A28" s="1525" t="s">
        <v>4</v>
      </c>
      <c r="B28" s="1525"/>
      <c r="C28" s="1525"/>
      <c r="D28" s="1525"/>
      <c r="E28" s="1525"/>
      <c r="F28" s="1525"/>
      <c r="G28" s="1525"/>
      <c r="H28" s="1525"/>
      <c r="I28" s="1525"/>
      <c r="J28" s="1525"/>
      <c r="K28" s="1525"/>
      <c r="L28" s="1525"/>
      <c r="M28" s="1525"/>
      <c r="N28" s="1525"/>
    </row>
    <row r="29" spans="1:14" x14ac:dyDescent="0.2">
      <c r="A29" s="1526" t="s">
        <v>5</v>
      </c>
      <c r="B29" s="1526"/>
      <c r="C29" s="1526"/>
      <c r="D29" s="1526"/>
      <c r="E29" s="1526"/>
      <c r="F29" s="1526"/>
      <c r="G29" s="1526"/>
      <c r="H29" s="1526"/>
      <c r="I29" s="1526"/>
      <c r="J29" s="1526"/>
      <c r="K29" s="1526"/>
      <c r="L29" s="1526"/>
      <c r="M29" s="1526"/>
      <c r="N29" s="1526"/>
    </row>
    <row r="30" spans="1:14" x14ac:dyDescent="0.2">
      <c r="C30" s="14"/>
      <c r="D30" s="15"/>
      <c r="E30" s="16"/>
      <c r="F30" s="7"/>
    </row>
    <row r="31" spans="1:14" x14ac:dyDescent="0.2">
      <c r="A31" s="17" t="s">
        <v>6</v>
      </c>
      <c r="B31" s="17"/>
      <c r="C31" s="14"/>
      <c r="D31" s="15"/>
      <c r="E31" s="16"/>
    </row>
    <row r="32" spans="1:14" x14ac:dyDescent="0.2">
      <c r="A32" s="18" t="s">
        <v>7</v>
      </c>
      <c r="B32" s="19"/>
      <c r="C32" s="20"/>
      <c r="D32" s="21"/>
      <c r="E32" s="22"/>
      <c r="F32" s="23" t="s">
        <v>8</v>
      </c>
      <c r="G32" s="24"/>
      <c r="H32" s="24"/>
      <c r="I32" s="24"/>
      <c r="J32" s="25"/>
      <c r="K32" s="26" t="s">
        <v>9</v>
      </c>
      <c r="L32" s="26"/>
      <c r="M32" s="26"/>
      <c r="N32" s="27"/>
    </row>
    <row r="33" spans="1:14" x14ac:dyDescent="0.2">
      <c r="A33" s="28" t="s">
        <v>1360</v>
      </c>
      <c r="B33" s="17"/>
      <c r="C33" s="29"/>
      <c r="D33" s="30"/>
      <c r="E33" s="31"/>
      <c r="F33" s="32" t="s">
        <v>11</v>
      </c>
      <c r="G33" s="32" t="s">
        <v>12</v>
      </c>
      <c r="H33" s="33"/>
      <c r="I33" s="23" t="s">
        <v>13</v>
      </c>
      <c r="J33" s="25"/>
      <c r="K33" s="34" t="s">
        <v>14</v>
      </c>
      <c r="L33" s="34"/>
      <c r="M33" s="34"/>
      <c r="N33" s="33"/>
    </row>
    <row r="34" spans="1:14" x14ac:dyDescent="0.2">
      <c r="A34" s="35"/>
      <c r="B34" s="18"/>
      <c r="C34" s="36"/>
      <c r="D34" s="37"/>
      <c r="E34" s="38"/>
      <c r="F34" s="18"/>
      <c r="G34" s="1527" t="s">
        <v>15</v>
      </c>
      <c r="H34" s="1528"/>
      <c r="I34" s="1528"/>
      <c r="J34" s="1528"/>
      <c r="K34" s="1528"/>
      <c r="L34" s="1528"/>
      <c r="M34" s="1528"/>
      <c r="N34" s="1529"/>
    </row>
    <row r="35" spans="1:14" x14ac:dyDescent="0.2">
      <c r="A35" s="39" t="s">
        <v>16</v>
      </c>
      <c r="B35" s="811" t="s">
        <v>17</v>
      </c>
      <c r="C35" s="41" t="s">
        <v>18</v>
      </c>
      <c r="D35" s="1530" t="s">
        <v>19</v>
      </c>
      <c r="E35" s="1531"/>
      <c r="F35" s="811" t="s">
        <v>20</v>
      </c>
      <c r="G35" s="1527" t="s">
        <v>21</v>
      </c>
      <c r="H35" s="1529"/>
      <c r="I35" s="1527" t="s">
        <v>22</v>
      </c>
      <c r="J35" s="1529"/>
      <c r="K35" s="1527" t="s">
        <v>23</v>
      </c>
      <c r="L35" s="1529"/>
      <c r="M35" s="1527" t="s">
        <v>24</v>
      </c>
      <c r="N35" s="1529"/>
    </row>
    <row r="36" spans="1:14" x14ac:dyDescent="0.2">
      <c r="A36" s="42"/>
      <c r="B36" s="32"/>
      <c r="C36" s="43"/>
      <c r="D36" s="44"/>
      <c r="E36" s="45"/>
      <c r="F36" s="32"/>
      <c r="G36" s="46" t="s">
        <v>25</v>
      </c>
      <c r="H36" s="46" t="s">
        <v>26</v>
      </c>
      <c r="I36" s="46" t="s">
        <v>25</v>
      </c>
      <c r="J36" s="46" t="s">
        <v>27</v>
      </c>
      <c r="K36" s="46" t="s">
        <v>25</v>
      </c>
      <c r="L36" s="47" t="s">
        <v>27</v>
      </c>
      <c r="M36" s="46" t="s">
        <v>25</v>
      </c>
      <c r="N36" s="46" t="s">
        <v>26</v>
      </c>
    </row>
    <row r="37" spans="1:14" x14ac:dyDescent="0.2">
      <c r="A37" s="42">
        <v>1</v>
      </c>
      <c r="B37" s="32" t="s">
        <v>1361</v>
      </c>
      <c r="C37" s="1055"/>
      <c r="D37" s="51"/>
      <c r="E37" s="45"/>
      <c r="F37" s="52"/>
      <c r="G37" s="5"/>
      <c r="H37" s="53"/>
      <c r="I37" s="46"/>
      <c r="J37" s="53"/>
      <c r="K37" s="46"/>
      <c r="L37" s="53"/>
      <c r="M37" s="46"/>
      <c r="N37" s="53"/>
    </row>
    <row r="38" spans="1:14" x14ac:dyDescent="0.2">
      <c r="A38" s="42"/>
      <c r="B38" s="1054" t="s">
        <v>1363</v>
      </c>
      <c r="C38" s="1055">
        <v>15</v>
      </c>
      <c r="D38" s="51">
        <f>G38+I38+K38+M38</f>
        <v>1848</v>
      </c>
      <c r="E38" s="45"/>
      <c r="F38" s="52">
        <f t="shared" ref="F38:F47" si="1">H38+J38+L38+N38</f>
        <v>27720</v>
      </c>
      <c r="G38" s="48">
        <v>500</v>
      </c>
      <c r="H38" s="53">
        <f>G38*C38</f>
        <v>7500</v>
      </c>
      <c r="I38" s="48">
        <v>450</v>
      </c>
      <c r="J38" s="53">
        <f t="shared" ref="J38:J47" si="2">I38*C38</f>
        <v>6750</v>
      </c>
      <c r="K38" s="48">
        <v>450</v>
      </c>
      <c r="L38" s="53">
        <f t="shared" ref="L38:L47" si="3">K38*C38</f>
        <v>6750</v>
      </c>
      <c r="M38" s="48">
        <v>448</v>
      </c>
      <c r="N38" s="53">
        <f t="shared" ref="N38:N47" si="4">M38*C38</f>
        <v>6720</v>
      </c>
    </row>
    <row r="39" spans="1:14" x14ac:dyDescent="0.2">
      <c r="A39" s="42"/>
      <c r="B39" s="1054" t="s">
        <v>1371</v>
      </c>
      <c r="C39" s="1055">
        <v>125</v>
      </c>
      <c r="D39" s="51">
        <f t="shared" ref="D39:D47" si="5">G39+I39+K39+M39</f>
        <v>4</v>
      </c>
      <c r="E39" s="45"/>
      <c r="F39" s="52">
        <f t="shared" si="1"/>
        <v>500</v>
      </c>
      <c r="G39" s="48">
        <v>2</v>
      </c>
      <c r="H39" s="53">
        <f t="shared" ref="H39:H47" si="6">G39*C39</f>
        <v>250</v>
      </c>
      <c r="I39" s="48">
        <v>1</v>
      </c>
      <c r="J39" s="53">
        <f t="shared" si="2"/>
        <v>125</v>
      </c>
      <c r="K39" s="48">
        <v>1</v>
      </c>
      <c r="L39" s="53">
        <f t="shared" si="3"/>
        <v>125</v>
      </c>
      <c r="M39" s="48"/>
      <c r="N39" s="53">
        <f t="shared" si="4"/>
        <v>0</v>
      </c>
    </row>
    <row r="40" spans="1:14" x14ac:dyDescent="0.2">
      <c r="A40" s="42"/>
      <c r="B40" s="1054" t="s">
        <v>1372</v>
      </c>
      <c r="C40" s="1055">
        <v>100</v>
      </c>
      <c r="D40" s="51">
        <f t="shared" si="5"/>
        <v>20</v>
      </c>
      <c r="E40" s="45"/>
      <c r="F40" s="52">
        <f t="shared" si="1"/>
        <v>2000</v>
      </c>
      <c r="G40" s="48">
        <v>10</v>
      </c>
      <c r="H40" s="53">
        <f t="shared" si="6"/>
        <v>1000</v>
      </c>
      <c r="I40" s="48">
        <v>5</v>
      </c>
      <c r="J40" s="53">
        <f t="shared" si="2"/>
        <v>500</v>
      </c>
      <c r="K40" s="48">
        <v>5</v>
      </c>
      <c r="L40" s="53">
        <f t="shared" si="3"/>
        <v>500</v>
      </c>
      <c r="M40" s="48"/>
      <c r="N40" s="53">
        <f t="shared" si="4"/>
        <v>0</v>
      </c>
    </row>
    <row r="41" spans="1:14" x14ac:dyDescent="0.2">
      <c r="A41" s="42"/>
      <c r="B41" s="1054" t="s">
        <v>1373</v>
      </c>
      <c r="C41" s="1055">
        <v>200</v>
      </c>
      <c r="D41" s="51">
        <f t="shared" si="5"/>
        <v>12</v>
      </c>
      <c r="E41" s="45"/>
      <c r="F41" s="52">
        <f t="shared" si="1"/>
        <v>2400</v>
      </c>
      <c r="G41" s="48">
        <v>6</v>
      </c>
      <c r="H41" s="53">
        <f t="shared" si="6"/>
        <v>1200</v>
      </c>
      <c r="I41" s="48">
        <v>3</v>
      </c>
      <c r="J41" s="53">
        <f t="shared" si="2"/>
        <v>600</v>
      </c>
      <c r="K41" s="48">
        <v>3</v>
      </c>
      <c r="L41" s="53">
        <f t="shared" si="3"/>
        <v>600</v>
      </c>
      <c r="M41" s="48"/>
      <c r="N41" s="53">
        <f t="shared" si="4"/>
        <v>0</v>
      </c>
    </row>
    <row r="42" spans="1:14" x14ac:dyDescent="0.2">
      <c r="A42" s="42"/>
      <c r="B42" s="1054" t="s">
        <v>897</v>
      </c>
      <c r="C42" s="1055">
        <v>500</v>
      </c>
      <c r="D42" s="51">
        <f t="shared" si="5"/>
        <v>2</v>
      </c>
      <c r="E42" s="45"/>
      <c r="F42" s="52">
        <f t="shared" si="1"/>
        <v>1000</v>
      </c>
      <c r="G42" s="48">
        <v>2</v>
      </c>
      <c r="H42" s="53">
        <f t="shared" si="6"/>
        <v>1000</v>
      </c>
      <c r="I42" s="48"/>
      <c r="J42" s="53">
        <f t="shared" si="2"/>
        <v>0</v>
      </c>
      <c r="K42" s="48"/>
      <c r="L42" s="53">
        <f t="shared" si="3"/>
        <v>0</v>
      </c>
      <c r="M42" s="48"/>
      <c r="N42" s="53">
        <f t="shared" si="4"/>
        <v>0</v>
      </c>
    </row>
    <row r="43" spans="1:14" x14ac:dyDescent="0.2">
      <c r="A43" s="42"/>
      <c r="B43" s="1054" t="s">
        <v>1374</v>
      </c>
      <c r="C43" s="1055">
        <v>390</v>
      </c>
      <c r="D43" s="51">
        <f t="shared" si="5"/>
        <v>2</v>
      </c>
      <c r="E43" s="45"/>
      <c r="F43" s="52">
        <f t="shared" si="1"/>
        <v>780</v>
      </c>
      <c r="G43" s="48">
        <v>2</v>
      </c>
      <c r="H43" s="53">
        <f t="shared" si="6"/>
        <v>780</v>
      </c>
      <c r="I43" s="48"/>
      <c r="J43" s="53">
        <f t="shared" si="2"/>
        <v>0</v>
      </c>
      <c r="K43" s="48"/>
      <c r="L43" s="53">
        <f t="shared" si="3"/>
        <v>0</v>
      </c>
      <c r="M43" s="48"/>
      <c r="N43" s="53">
        <f t="shared" si="4"/>
        <v>0</v>
      </c>
    </row>
    <row r="44" spans="1:14" x14ac:dyDescent="0.2">
      <c r="A44" s="42"/>
      <c r="B44" s="1054" t="s">
        <v>1375</v>
      </c>
      <c r="C44" s="1055">
        <v>700</v>
      </c>
      <c r="D44" s="51">
        <f t="shared" si="5"/>
        <v>1</v>
      </c>
      <c r="E44" s="45"/>
      <c r="F44" s="52">
        <f t="shared" si="1"/>
        <v>700</v>
      </c>
      <c r="G44" s="48">
        <v>1</v>
      </c>
      <c r="H44" s="53">
        <f t="shared" si="6"/>
        <v>700</v>
      </c>
      <c r="I44" s="48"/>
      <c r="J44" s="53">
        <f t="shared" si="2"/>
        <v>0</v>
      </c>
      <c r="K44" s="48"/>
      <c r="L44" s="53">
        <f t="shared" si="3"/>
        <v>0</v>
      </c>
      <c r="M44" s="48"/>
      <c r="N44" s="53">
        <f t="shared" si="4"/>
        <v>0</v>
      </c>
    </row>
    <row r="45" spans="1:14" x14ac:dyDescent="0.2">
      <c r="A45" s="42"/>
      <c r="B45" s="1054" t="s">
        <v>928</v>
      </c>
      <c r="C45" s="1055">
        <v>500</v>
      </c>
      <c r="D45" s="51">
        <f t="shared" si="5"/>
        <v>5</v>
      </c>
      <c r="E45" s="45"/>
      <c r="F45" s="52">
        <f t="shared" si="1"/>
        <v>2500</v>
      </c>
      <c r="G45" s="48">
        <v>5</v>
      </c>
      <c r="H45" s="53">
        <f t="shared" si="6"/>
        <v>2500</v>
      </c>
      <c r="I45" s="48"/>
      <c r="J45" s="53">
        <f t="shared" si="2"/>
        <v>0</v>
      </c>
      <c r="K45" s="48"/>
      <c r="L45" s="53">
        <f t="shared" si="3"/>
        <v>0</v>
      </c>
      <c r="M45" s="48"/>
      <c r="N45" s="53">
        <f t="shared" si="4"/>
        <v>0</v>
      </c>
    </row>
    <row r="46" spans="1:14" x14ac:dyDescent="0.2">
      <c r="A46" s="42"/>
      <c r="B46" s="1054" t="s">
        <v>170</v>
      </c>
      <c r="C46" s="1055">
        <v>100</v>
      </c>
      <c r="D46" s="51">
        <f t="shared" si="5"/>
        <v>12</v>
      </c>
      <c r="E46" s="45"/>
      <c r="F46" s="52">
        <f t="shared" si="1"/>
        <v>1200</v>
      </c>
      <c r="G46" s="48">
        <v>6</v>
      </c>
      <c r="H46" s="53">
        <f t="shared" si="6"/>
        <v>600</v>
      </c>
      <c r="I46" s="48">
        <v>6</v>
      </c>
      <c r="J46" s="53">
        <f t="shared" si="2"/>
        <v>600</v>
      </c>
      <c r="K46" s="48"/>
      <c r="L46" s="53">
        <f t="shared" si="3"/>
        <v>0</v>
      </c>
      <c r="M46" s="48"/>
      <c r="N46" s="53">
        <f t="shared" si="4"/>
        <v>0</v>
      </c>
    </row>
    <row r="47" spans="1:14" x14ac:dyDescent="0.2">
      <c r="A47" s="42"/>
      <c r="B47" s="1054" t="s">
        <v>1376</v>
      </c>
      <c r="C47" s="1055">
        <v>1000</v>
      </c>
      <c r="D47" s="51">
        <f t="shared" si="5"/>
        <v>20</v>
      </c>
      <c r="E47" s="45"/>
      <c r="F47" s="52">
        <f t="shared" si="1"/>
        <v>20000</v>
      </c>
      <c r="G47" s="48">
        <v>10</v>
      </c>
      <c r="H47" s="53">
        <f t="shared" si="6"/>
        <v>10000</v>
      </c>
      <c r="I47" s="48">
        <v>5</v>
      </c>
      <c r="J47" s="53">
        <f t="shared" si="2"/>
        <v>5000</v>
      </c>
      <c r="K47" s="48">
        <v>5</v>
      </c>
      <c r="L47" s="53">
        <f t="shared" si="3"/>
        <v>5000</v>
      </c>
      <c r="M47" s="48"/>
      <c r="N47" s="53">
        <f t="shared" si="4"/>
        <v>0</v>
      </c>
    </row>
    <row r="48" spans="1:14" x14ac:dyDescent="0.2">
      <c r="A48" s="1050">
        <v>2</v>
      </c>
      <c r="B48" s="47" t="s">
        <v>1365</v>
      </c>
      <c r="C48" s="50"/>
      <c r="D48" s="51"/>
      <c r="E48" s="48"/>
      <c r="F48" s="52"/>
      <c r="G48" s="48"/>
      <c r="H48" s="53"/>
      <c r="I48" s="48"/>
      <c r="J48" s="53"/>
      <c r="K48" s="48"/>
      <c r="L48" s="53"/>
      <c r="M48" s="48"/>
      <c r="N48" s="53"/>
    </row>
    <row r="49" spans="1:14" x14ac:dyDescent="0.2">
      <c r="A49" s="1051"/>
      <c r="B49" s="49" t="s">
        <v>406</v>
      </c>
      <c r="C49" s="50">
        <v>65</v>
      </c>
      <c r="D49" s="51">
        <f t="shared" ref="D49:D55" si="7">G49+I49+K49+M49</f>
        <v>1560</v>
      </c>
      <c r="E49" s="48"/>
      <c r="F49" s="52">
        <f t="shared" ref="F49:F55" si="8">H49+J49+L49+N49</f>
        <v>101400</v>
      </c>
      <c r="G49" s="48">
        <v>390</v>
      </c>
      <c r="H49" s="53">
        <f t="shared" ref="H49:H55" si="9">G49*C49</f>
        <v>25350</v>
      </c>
      <c r="I49" s="48">
        <v>390</v>
      </c>
      <c r="J49" s="53">
        <f t="shared" ref="J49:J55" si="10">I49*C49</f>
        <v>25350</v>
      </c>
      <c r="K49" s="48">
        <v>390</v>
      </c>
      <c r="L49" s="53">
        <f t="shared" ref="L49:L55" si="11">K49*C49</f>
        <v>25350</v>
      </c>
      <c r="M49" s="48">
        <v>390</v>
      </c>
      <c r="N49" s="53">
        <f t="shared" ref="N49:N55" si="12">M49*C49</f>
        <v>25350</v>
      </c>
    </row>
    <row r="50" spans="1:14" x14ac:dyDescent="0.2">
      <c r="A50" s="1051"/>
      <c r="B50" s="49" t="s">
        <v>1366</v>
      </c>
      <c r="C50" s="50">
        <v>250</v>
      </c>
      <c r="D50" s="51">
        <f t="shared" si="7"/>
        <v>20</v>
      </c>
      <c r="E50" s="48"/>
      <c r="F50" s="52">
        <f t="shared" si="8"/>
        <v>5000</v>
      </c>
      <c r="G50" s="48">
        <v>5</v>
      </c>
      <c r="H50" s="53">
        <f t="shared" si="9"/>
        <v>1250</v>
      </c>
      <c r="I50" s="48">
        <v>5</v>
      </c>
      <c r="J50" s="53">
        <f t="shared" si="10"/>
        <v>1250</v>
      </c>
      <c r="K50" s="48">
        <v>5</v>
      </c>
      <c r="L50" s="53">
        <f t="shared" si="11"/>
        <v>1250</v>
      </c>
      <c r="M50" s="48">
        <v>5</v>
      </c>
      <c r="N50" s="53">
        <f t="shared" si="12"/>
        <v>1250</v>
      </c>
    </row>
    <row r="51" spans="1:14" x14ac:dyDescent="0.2">
      <c r="A51" s="1050">
        <v>3</v>
      </c>
      <c r="B51" s="47" t="s">
        <v>1367</v>
      </c>
      <c r="C51" s="50"/>
      <c r="D51" s="51">
        <f t="shared" si="7"/>
        <v>0</v>
      </c>
      <c r="E51" s="48"/>
      <c r="F51" s="52">
        <f t="shared" si="8"/>
        <v>0</v>
      </c>
      <c r="G51" s="48"/>
      <c r="H51" s="53">
        <f t="shared" si="9"/>
        <v>0</v>
      </c>
      <c r="I51" s="48"/>
      <c r="J51" s="53">
        <f t="shared" si="10"/>
        <v>0</v>
      </c>
      <c r="K51" s="48"/>
      <c r="L51" s="53">
        <f t="shared" si="11"/>
        <v>0</v>
      </c>
      <c r="M51" s="48"/>
      <c r="N51" s="53">
        <f t="shared" si="12"/>
        <v>0</v>
      </c>
    </row>
    <row r="52" spans="1:14" x14ac:dyDescent="0.2">
      <c r="A52" s="1050"/>
      <c r="B52" s="49" t="s">
        <v>1377</v>
      </c>
      <c r="C52" s="50">
        <v>4000</v>
      </c>
      <c r="D52" s="51">
        <f t="shared" si="7"/>
        <v>8</v>
      </c>
      <c r="E52" s="48"/>
      <c r="F52" s="52">
        <f t="shared" si="8"/>
        <v>32000</v>
      </c>
      <c r="G52" s="48">
        <v>4</v>
      </c>
      <c r="H52" s="53">
        <f t="shared" si="9"/>
        <v>16000</v>
      </c>
      <c r="I52" s="48"/>
      <c r="J52" s="53">
        <f t="shared" si="10"/>
        <v>0</v>
      </c>
      <c r="K52" s="48">
        <v>4</v>
      </c>
      <c r="L52" s="53">
        <f t="shared" si="11"/>
        <v>16000</v>
      </c>
      <c r="M52" s="48"/>
      <c r="N52" s="53">
        <f t="shared" si="12"/>
        <v>0</v>
      </c>
    </row>
    <row r="53" spans="1:14" x14ac:dyDescent="0.2">
      <c r="A53" s="1050"/>
      <c r="B53" s="49" t="s">
        <v>846</v>
      </c>
      <c r="C53" s="50">
        <v>500</v>
      </c>
      <c r="D53" s="51">
        <f t="shared" si="7"/>
        <v>4</v>
      </c>
      <c r="E53" s="48"/>
      <c r="F53" s="52">
        <f t="shared" si="8"/>
        <v>2000</v>
      </c>
      <c r="G53" s="48">
        <v>1</v>
      </c>
      <c r="H53" s="53">
        <f t="shared" si="9"/>
        <v>500</v>
      </c>
      <c r="I53" s="48">
        <v>1</v>
      </c>
      <c r="J53" s="53">
        <f t="shared" si="10"/>
        <v>500</v>
      </c>
      <c r="K53" s="48">
        <v>1</v>
      </c>
      <c r="L53" s="53">
        <f t="shared" si="11"/>
        <v>500</v>
      </c>
      <c r="M53" s="48">
        <v>1</v>
      </c>
      <c r="N53" s="53">
        <f t="shared" si="12"/>
        <v>500</v>
      </c>
    </row>
    <row r="54" spans="1:14" x14ac:dyDescent="0.2">
      <c r="A54" s="48"/>
      <c r="B54" s="49" t="s">
        <v>1368</v>
      </c>
      <c r="C54" s="50">
        <v>5000</v>
      </c>
      <c r="D54" s="51">
        <f t="shared" si="7"/>
        <v>4</v>
      </c>
      <c r="E54" s="48" t="s">
        <v>30</v>
      </c>
      <c r="F54" s="52">
        <f t="shared" si="8"/>
        <v>20000</v>
      </c>
      <c r="G54" s="48">
        <v>1</v>
      </c>
      <c r="H54" s="53">
        <f t="shared" si="9"/>
        <v>5000</v>
      </c>
      <c r="I54" s="48">
        <v>1</v>
      </c>
      <c r="J54" s="53">
        <f t="shared" si="10"/>
        <v>5000</v>
      </c>
      <c r="K54" s="48">
        <v>1</v>
      </c>
      <c r="L54" s="53">
        <f t="shared" si="11"/>
        <v>5000</v>
      </c>
      <c r="M54" s="48">
        <v>1</v>
      </c>
      <c r="N54" s="53">
        <f t="shared" si="12"/>
        <v>5000</v>
      </c>
    </row>
    <row r="55" spans="1:14" x14ac:dyDescent="0.2">
      <c r="A55" s="1049">
        <v>4</v>
      </c>
      <c r="B55" s="1057" t="s">
        <v>1378</v>
      </c>
      <c r="C55" s="50">
        <v>12500</v>
      </c>
      <c r="D55" s="51">
        <f t="shared" si="7"/>
        <v>4</v>
      </c>
      <c r="E55" s="48"/>
      <c r="F55" s="52">
        <f t="shared" si="8"/>
        <v>50000</v>
      </c>
      <c r="G55" s="48">
        <v>1</v>
      </c>
      <c r="H55" s="53">
        <f t="shared" si="9"/>
        <v>12500</v>
      </c>
      <c r="I55" s="48">
        <v>1</v>
      </c>
      <c r="J55" s="53">
        <f t="shared" si="10"/>
        <v>12500</v>
      </c>
      <c r="K55" s="48">
        <v>1</v>
      </c>
      <c r="L55" s="53">
        <f t="shared" si="11"/>
        <v>12500</v>
      </c>
      <c r="M55" s="48">
        <v>1</v>
      </c>
      <c r="N55" s="53">
        <f t="shared" si="12"/>
        <v>12500</v>
      </c>
    </row>
    <row r="56" spans="1:14" x14ac:dyDescent="0.2">
      <c r="A56" s="48"/>
      <c r="B56" s="47" t="s">
        <v>482</v>
      </c>
      <c r="C56" s="55">
        <f>SUM(C38:C55)</f>
        <v>25945</v>
      </c>
      <c r="D56" s="55">
        <f>SUM(D38:D55)</f>
        <v>3526</v>
      </c>
      <c r="E56" s="55">
        <f>SUM(E38:E55)</f>
        <v>0</v>
      </c>
      <c r="F56" s="55">
        <f>SUM(F38:F55)</f>
        <v>269200</v>
      </c>
      <c r="G56" s="55">
        <f t="shared" ref="G56:N56" si="13">SUM(G38:G55)</f>
        <v>946</v>
      </c>
      <c r="H56" s="55">
        <f t="shared" si="13"/>
        <v>86130</v>
      </c>
      <c r="I56" s="55">
        <f t="shared" si="13"/>
        <v>868</v>
      </c>
      <c r="J56" s="55">
        <f t="shared" si="13"/>
        <v>58175</v>
      </c>
      <c r="K56" s="55">
        <f t="shared" si="13"/>
        <v>866</v>
      </c>
      <c r="L56" s="55">
        <f t="shared" si="13"/>
        <v>73575</v>
      </c>
      <c r="M56" s="55">
        <f t="shared" si="13"/>
        <v>846</v>
      </c>
      <c r="N56" s="55">
        <f t="shared" si="13"/>
        <v>51320</v>
      </c>
    </row>
    <row r="57" spans="1:14" x14ac:dyDescent="0.2">
      <c r="A57" s="18"/>
      <c r="B57" s="26"/>
      <c r="C57" s="59"/>
      <c r="D57" s="60"/>
      <c r="E57" s="61"/>
      <c r="F57" s="62"/>
      <c r="G57" s="1056"/>
      <c r="H57" s="26"/>
      <c r="I57" s="26"/>
      <c r="J57" s="26"/>
      <c r="K57" s="26"/>
      <c r="L57" s="26"/>
      <c r="M57" s="26"/>
      <c r="N57" s="27"/>
    </row>
    <row r="58" spans="1:14" x14ac:dyDescent="0.2">
      <c r="A58" s="63"/>
      <c r="B58" s="62" t="s">
        <v>67</v>
      </c>
      <c r="C58" s="64"/>
      <c r="D58" s="65"/>
      <c r="E58" s="66"/>
      <c r="F58" s="62"/>
      <c r="G58" s="62"/>
      <c r="H58" s="62"/>
      <c r="I58" s="62"/>
      <c r="J58" s="62"/>
      <c r="K58" s="62"/>
      <c r="L58" s="62"/>
      <c r="M58" s="62"/>
      <c r="N58" s="67"/>
    </row>
    <row r="59" spans="1:14" x14ac:dyDescent="0.2">
      <c r="A59" s="1052" t="s">
        <v>560</v>
      </c>
      <c r="B59" s="62"/>
      <c r="C59" s="64"/>
      <c r="D59" s="65"/>
      <c r="E59" s="66"/>
      <c r="F59" s="62"/>
      <c r="G59" s="62"/>
      <c r="H59" s="62" t="s">
        <v>691</v>
      </c>
      <c r="I59" s="62"/>
      <c r="J59" s="1537" t="s">
        <v>69</v>
      </c>
      <c r="K59" s="1537"/>
      <c r="L59" s="1537"/>
      <c r="M59" s="62"/>
      <c r="N59" s="67"/>
    </row>
    <row r="60" spans="1:14" x14ac:dyDescent="0.2">
      <c r="A60" s="63"/>
      <c r="B60" s="810" t="s">
        <v>1369</v>
      </c>
      <c r="C60" s="64"/>
      <c r="D60" s="65"/>
      <c r="E60" s="66"/>
      <c r="F60" s="62"/>
      <c r="G60" s="62"/>
      <c r="H60" s="62"/>
      <c r="I60" s="62"/>
      <c r="J60" s="1524" t="s">
        <v>70</v>
      </c>
      <c r="K60" s="1524"/>
      <c r="L60" s="1524"/>
      <c r="M60" s="62"/>
      <c r="N60" s="67"/>
    </row>
    <row r="61" spans="1:14" x14ac:dyDescent="0.2">
      <c r="A61" s="32"/>
      <c r="B61" s="1053" t="s">
        <v>1370</v>
      </c>
      <c r="C61" s="29"/>
      <c r="D61" s="30"/>
      <c r="E61" s="31"/>
      <c r="F61" s="34"/>
      <c r="G61" s="34"/>
      <c r="H61" s="34"/>
      <c r="I61" s="34"/>
      <c r="J61" s="34"/>
      <c r="K61" s="34"/>
      <c r="L61" s="34"/>
      <c r="M61" s="34"/>
      <c r="N61" s="33"/>
    </row>
    <row r="65" spans="1:14" ht="13.5" thickBot="1" x14ac:dyDescent="0.25"/>
    <row r="66" spans="1:14" x14ac:dyDescent="0.2">
      <c r="A66" s="1" t="s">
        <v>0</v>
      </c>
      <c r="K66" s="2" t="s">
        <v>1</v>
      </c>
      <c r="L66" s="3"/>
      <c r="M66" s="3"/>
      <c r="N66" s="4"/>
    </row>
    <row r="67" spans="1:14" x14ac:dyDescent="0.2">
      <c r="K67" s="6" t="s">
        <v>2</v>
      </c>
      <c r="L67" s="7"/>
      <c r="M67" s="7"/>
      <c r="N67" s="8"/>
    </row>
    <row r="68" spans="1:14" ht="13.5" thickBot="1" x14ac:dyDescent="0.25">
      <c r="K68" s="9" t="s">
        <v>3</v>
      </c>
      <c r="L68" s="10"/>
      <c r="M68" s="10"/>
      <c r="N68" s="11"/>
    </row>
    <row r="69" spans="1:14" x14ac:dyDescent="0.2">
      <c r="A69" s="1525" t="s">
        <v>4</v>
      </c>
      <c r="B69" s="1525"/>
      <c r="C69" s="1525"/>
      <c r="D69" s="1525"/>
      <c r="E69" s="1525"/>
      <c r="F69" s="1525"/>
      <c r="G69" s="1525"/>
      <c r="H69" s="1525"/>
      <c r="I69" s="1525"/>
      <c r="J69" s="1525"/>
      <c r="K69" s="1525"/>
      <c r="L69" s="1525"/>
      <c r="M69" s="1525"/>
      <c r="N69" s="1525"/>
    </row>
    <row r="70" spans="1:14" x14ac:dyDescent="0.2">
      <c r="A70" s="1526" t="s">
        <v>5</v>
      </c>
      <c r="B70" s="1526"/>
      <c r="C70" s="1526"/>
      <c r="D70" s="1526"/>
      <c r="E70" s="1526"/>
      <c r="F70" s="1526"/>
      <c r="G70" s="1526"/>
      <c r="H70" s="1526"/>
      <c r="I70" s="1526"/>
      <c r="J70" s="1526"/>
      <c r="K70" s="1526"/>
      <c r="L70" s="1526"/>
      <c r="M70" s="1526"/>
      <c r="N70" s="1526"/>
    </row>
    <row r="71" spans="1:14" x14ac:dyDescent="0.2">
      <c r="C71" s="14"/>
      <c r="D71" s="15"/>
      <c r="E71" s="16"/>
      <c r="F71" s="7"/>
    </row>
    <row r="72" spans="1:14" x14ac:dyDescent="0.2">
      <c r="A72" s="17" t="s">
        <v>6</v>
      </c>
      <c r="B72" s="17"/>
      <c r="C72" s="14"/>
      <c r="D72" s="15"/>
      <c r="E72" s="16"/>
    </row>
    <row r="73" spans="1:14" x14ac:dyDescent="0.2">
      <c r="A73" s="18" t="s">
        <v>7</v>
      </c>
      <c r="B73" s="19"/>
      <c r="C73" s="20"/>
      <c r="D73" s="21"/>
      <c r="E73" s="22"/>
      <c r="F73" s="23" t="s">
        <v>8</v>
      </c>
      <c r="G73" s="24"/>
      <c r="H73" s="24"/>
      <c r="I73" s="24"/>
      <c r="J73" s="25"/>
      <c r="K73" s="26" t="s">
        <v>9</v>
      </c>
      <c r="L73" s="26"/>
      <c r="M73" s="26"/>
      <c r="N73" s="27"/>
    </row>
    <row r="74" spans="1:14" x14ac:dyDescent="0.2">
      <c r="A74" s="28" t="s">
        <v>1360</v>
      </c>
      <c r="B74" s="17"/>
      <c r="C74" s="29"/>
      <c r="D74" s="30"/>
      <c r="E74" s="31"/>
      <c r="F74" s="32" t="s">
        <v>11</v>
      </c>
      <c r="G74" s="32" t="s">
        <v>12</v>
      </c>
      <c r="H74" s="33"/>
      <c r="I74" s="23" t="s">
        <v>13</v>
      </c>
      <c r="J74" s="25"/>
      <c r="K74" s="34" t="s">
        <v>14</v>
      </c>
      <c r="L74" s="34"/>
      <c r="M74" s="34"/>
      <c r="N74" s="33"/>
    </row>
    <row r="75" spans="1:14" x14ac:dyDescent="0.2">
      <c r="A75" s="35"/>
      <c r="B75" s="18"/>
      <c r="C75" s="36"/>
      <c r="D75" s="37"/>
      <c r="E75" s="38"/>
      <c r="F75" s="18"/>
      <c r="G75" s="1527" t="s">
        <v>15</v>
      </c>
      <c r="H75" s="1528"/>
      <c r="I75" s="1528"/>
      <c r="J75" s="1528"/>
      <c r="K75" s="1528"/>
      <c r="L75" s="1528"/>
      <c r="M75" s="1528"/>
      <c r="N75" s="1529"/>
    </row>
    <row r="76" spans="1:14" x14ac:dyDescent="0.2">
      <c r="A76" s="39" t="s">
        <v>16</v>
      </c>
      <c r="B76" s="811" t="s">
        <v>17</v>
      </c>
      <c r="C76" s="41" t="s">
        <v>18</v>
      </c>
      <c r="D76" s="1530" t="s">
        <v>19</v>
      </c>
      <c r="E76" s="1531"/>
      <c r="F76" s="811" t="s">
        <v>20</v>
      </c>
      <c r="G76" s="1527" t="s">
        <v>21</v>
      </c>
      <c r="H76" s="1529"/>
      <c r="I76" s="1527" t="s">
        <v>22</v>
      </c>
      <c r="J76" s="1529"/>
      <c r="K76" s="1527" t="s">
        <v>23</v>
      </c>
      <c r="L76" s="1529"/>
      <c r="M76" s="1527" t="s">
        <v>24</v>
      </c>
      <c r="N76" s="1529"/>
    </row>
    <row r="77" spans="1:14" x14ac:dyDescent="0.2">
      <c r="A77" s="42"/>
      <c r="B77" s="32"/>
      <c r="C77" s="43"/>
      <c r="D77" s="44"/>
      <c r="E77" s="45"/>
      <c r="F77" s="32"/>
      <c r="G77" s="46" t="s">
        <v>25</v>
      </c>
      <c r="H77" s="46" t="s">
        <v>26</v>
      </c>
      <c r="I77" s="46" t="s">
        <v>25</v>
      </c>
      <c r="J77" s="46" t="s">
        <v>27</v>
      </c>
      <c r="K77" s="46" t="s">
        <v>25</v>
      </c>
      <c r="L77" s="47" t="s">
        <v>27</v>
      </c>
      <c r="M77" s="46" t="s">
        <v>25</v>
      </c>
      <c r="N77" s="46" t="s">
        <v>26</v>
      </c>
    </row>
    <row r="78" spans="1:14" x14ac:dyDescent="0.2">
      <c r="A78" s="42">
        <v>1</v>
      </c>
      <c r="B78" s="32" t="s">
        <v>1361</v>
      </c>
      <c r="C78" s="43"/>
      <c r="D78" s="44"/>
      <c r="E78" s="45"/>
      <c r="F78" s="32"/>
      <c r="G78" s="46"/>
      <c r="H78" s="46"/>
      <c r="I78" s="46"/>
      <c r="J78" s="46"/>
      <c r="K78" s="46"/>
      <c r="L78" s="47"/>
      <c r="M78" s="46"/>
      <c r="N78" s="46"/>
    </row>
    <row r="79" spans="1:14" x14ac:dyDescent="0.2">
      <c r="A79" s="48"/>
      <c r="B79" s="49" t="s">
        <v>1364</v>
      </c>
      <c r="C79" s="50">
        <v>30000</v>
      </c>
      <c r="D79" s="51">
        <f t="shared" ref="D79:D84" si="14">G79+I79+K79+M79</f>
        <v>1</v>
      </c>
      <c r="E79" s="48" t="s">
        <v>30</v>
      </c>
      <c r="F79" s="52">
        <f t="shared" ref="F79:F84" si="15">H79+J79+L79+N79</f>
        <v>30000</v>
      </c>
      <c r="G79" s="48"/>
      <c r="H79" s="53">
        <f t="shared" ref="H79:H84" si="16">G79*C79</f>
        <v>0</v>
      </c>
      <c r="I79" s="48">
        <v>1</v>
      </c>
      <c r="J79" s="53">
        <f t="shared" ref="J79:J84" si="17">I79*C79</f>
        <v>30000</v>
      </c>
      <c r="K79" s="48"/>
      <c r="L79" s="53">
        <f t="shared" ref="L79:L84" si="18">K79*C79</f>
        <v>0</v>
      </c>
      <c r="M79" s="48"/>
      <c r="N79" s="53">
        <f t="shared" ref="N79:N84" si="19">M79*C79</f>
        <v>0</v>
      </c>
    </row>
    <row r="80" spans="1:14" x14ac:dyDescent="0.2">
      <c r="A80" s="1050">
        <v>2</v>
      </c>
      <c r="B80" s="47" t="s">
        <v>1365</v>
      </c>
      <c r="C80" s="50"/>
      <c r="D80" s="51">
        <f t="shared" si="14"/>
        <v>0</v>
      </c>
      <c r="E80" s="48" t="s">
        <v>30</v>
      </c>
      <c r="F80" s="52">
        <f t="shared" si="15"/>
        <v>0</v>
      </c>
      <c r="G80" s="48"/>
      <c r="H80" s="53">
        <f t="shared" si="16"/>
        <v>0</v>
      </c>
      <c r="I80" s="48"/>
      <c r="J80" s="53">
        <f t="shared" si="17"/>
        <v>0</v>
      </c>
      <c r="K80" s="48"/>
      <c r="L80" s="53">
        <f t="shared" si="18"/>
        <v>0</v>
      </c>
      <c r="M80" s="48"/>
      <c r="N80" s="53">
        <f t="shared" si="19"/>
        <v>0</v>
      </c>
    </row>
    <row r="81" spans="1:14" x14ac:dyDescent="0.2">
      <c r="A81" s="1051"/>
      <c r="B81" s="49" t="s">
        <v>406</v>
      </c>
      <c r="C81" s="50">
        <v>60</v>
      </c>
      <c r="D81" s="51">
        <f t="shared" si="14"/>
        <v>192</v>
      </c>
      <c r="E81" s="48"/>
      <c r="F81" s="52">
        <f t="shared" si="15"/>
        <v>11520</v>
      </c>
      <c r="G81" s="48">
        <v>48</v>
      </c>
      <c r="H81" s="53">
        <f t="shared" si="16"/>
        <v>2880</v>
      </c>
      <c r="I81" s="48">
        <v>48</v>
      </c>
      <c r="J81" s="53">
        <f t="shared" si="17"/>
        <v>2880</v>
      </c>
      <c r="K81" s="48">
        <v>48</v>
      </c>
      <c r="L81" s="53">
        <f t="shared" si="18"/>
        <v>2880</v>
      </c>
      <c r="M81" s="48">
        <v>48</v>
      </c>
      <c r="N81" s="53">
        <f t="shared" si="19"/>
        <v>2880</v>
      </c>
    </row>
    <row r="82" spans="1:14" x14ac:dyDescent="0.2">
      <c r="A82" s="1051"/>
      <c r="B82" s="49" t="s">
        <v>1366</v>
      </c>
      <c r="C82" s="50">
        <v>200</v>
      </c>
      <c r="D82" s="51">
        <f t="shared" si="14"/>
        <v>12</v>
      </c>
      <c r="E82" s="48"/>
      <c r="F82" s="52">
        <f t="shared" si="15"/>
        <v>2400</v>
      </c>
      <c r="G82" s="48">
        <v>3</v>
      </c>
      <c r="H82" s="53">
        <f t="shared" si="16"/>
        <v>600</v>
      </c>
      <c r="I82" s="48">
        <v>3</v>
      </c>
      <c r="J82" s="53">
        <f t="shared" si="17"/>
        <v>600</v>
      </c>
      <c r="K82" s="48">
        <v>3</v>
      </c>
      <c r="L82" s="53">
        <f t="shared" si="18"/>
        <v>600</v>
      </c>
      <c r="M82" s="48">
        <v>3</v>
      </c>
      <c r="N82" s="53">
        <f t="shared" si="19"/>
        <v>600</v>
      </c>
    </row>
    <row r="83" spans="1:14" x14ac:dyDescent="0.2">
      <c r="A83" s="1050">
        <v>3</v>
      </c>
      <c r="B83" s="47" t="s">
        <v>1367</v>
      </c>
      <c r="C83" s="50"/>
      <c r="D83" s="51">
        <f t="shared" si="14"/>
        <v>0</v>
      </c>
      <c r="E83" s="48"/>
      <c r="F83" s="52">
        <f t="shared" si="15"/>
        <v>0</v>
      </c>
      <c r="G83" s="48"/>
      <c r="H83" s="53">
        <f t="shared" si="16"/>
        <v>0</v>
      </c>
      <c r="I83" s="48"/>
      <c r="J83" s="53">
        <f t="shared" si="17"/>
        <v>0</v>
      </c>
      <c r="K83" s="48"/>
      <c r="L83" s="53">
        <f t="shared" si="18"/>
        <v>0</v>
      </c>
      <c r="M83" s="48"/>
      <c r="N83" s="53">
        <f t="shared" si="19"/>
        <v>0</v>
      </c>
    </row>
    <row r="84" spans="1:14" x14ac:dyDescent="0.2">
      <c r="A84" s="48"/>
      <c r="B84" s="49" t="s">
        <v>1368</v>
      </c>
      <c r="C84" s="50">
        <v>500</v>
      </c>
      <c r="D84" s="51">
        <f t="shared" si="14"/>
        <v>4</v>
      </c>
      <c r="E84" s="48" t="s">
        <v>30</v>
      </c>
      <c r="F84" s="52">
        <f t="shared" si="15"/>
        <v>2000</v>
      </c>
      <c r="G84" s="48">
        <v>1</v>
      </c>
      <c r="H84" s="53">
        <f t="shared" si="16"/>
        <v>500</v>
      </c>
      <c r="I84" s="48">
        <v>1</v>
      </c>
      <c r="J84" s="53">
        <f t="shared" si="17"/>
        <v>500</v>
      </c>
      <c r="K84" s="48">
        <v>1</v>
      </c>
      <c r="L84" s="53">
        <f t="shared" si="18"/>
        <v>500</v>
      </c>
      <c r="M84" s="48">
        <v>1</v>
      </c>
      <c r="N84" s="53">
        <f t="shared" si="19"/>
        <v>500</v>
      </c>
    </row>
    <row r="85" spans="1:14" x14ac:dyDescent="0.2">
      <c r="A85" s="48"/>
      <c r="B85" s="47" t="s">
        <v>482</v>
      </c>
      <c r="C85" s="55">
        <f t="shared" ref="C85:N85" si="20">SUM(C79:C84)</f>
        <v>30760</v>
      </c>
      <c r="D85" s="55">
        <f t="shared" si="20"/>
        <v>209</v>
      </c>
      <c r="E85" s="55">
        <f t="shared" si="20"/>
        <v>0</v>
      </c>
      <c r="F85" s="55">
        <f t="shared" si="20"/>
        <v>45920</v>
      </c>
      <c r="G85" s="55">
        <f t="shared" si="20"/>
        <v>52</v>
      </c>
      <c r="H85" s="55">
        <f t="shared" si="20"/>
        <v>3980</v>
      </c>
      <c r="I85" s="55">
        <f t="shared" si="20"/>
        <v>53</v>
      </c>
      <c r="J85" s="55">
        <f t="shared" si="20"/>
        <v>33980</v>
      </c>
      <c r="K85" s="55">
        <f t="shared" si="20"/>
        <v>52</v>
      </c>
      <c r="L85" s="55">
        <f t="shared" si="20"/>
        <v>3980</v>
      </c>
      <c r="M85" s="55">
        <f t="shared" si="20"/>
        <v>52</v>
      </c>
      <c r="N85" s="55">
        <f t="shared" si="20"/>
        <v>3980</v>
      </c>
    </row>
    <row r="86" spans="1:14" x14ac:dyDescent="0.2">
      <c r="A86" s="18"/>
      <c r="B86" s="26"/>
      <c r="C86" s="59"/>
      <c r="D86" s="60"/>
      <c r="E86" s="61"/>
      <c r="F86" s="62"/>
      <c r="G86" s="62"/>
      <c r="H86" s="26"/>
      <c r="I86" s="26"/>
      <c r="J86" s="26"/>
      <c r="K86" s="26"/>
      <c r="L86" s="26"/>
      <c r="M86" s="26"/>
      <c r="N86" s="27"/>
    </row>
    <row r="87" spans="1:14" x14ac:dyDescent="0.2">
      <c r="A87" s="63"/>
      <c r="B87" s="62" t="s">
        <v>67</v>
      </c>
      <c r="C87" s="64"/>
      <c r="D87" s="65"/>
      <c r="E87" s="66"/>
      <c r="F87" s="62"/>
      <c r="G87" s="62"/>
      <c r="H87" s="62"/>
      <c r="I87" s="62"/>
      <c r="J87" s="62"/>
      <c r="K87" s="62"/>
      <c r="L87" s="62"/>
      <c r="M87" s="62"/>
      <c r="N87" s="67"/>
    </row>
    <row r="88" spans="1:14" x14ac:dyDescent="0.2">
      <c r="A88" s="1052" t="s">
        <v>560</v>
      </c>
      <c r="B88" s="62"/>
      <c r="C88" s="64"/>
      <c r="D88" s="65"/>
      <c r="E88" s="66"/>
      <c r="F88" s="62"/>
      <c r="G88" s="62"/>
      <c r="H88" s="62" t="s">
        <v>691</v>
      </c>
      <c r="I88" s="62"/>
      <c r="J88" s="1537" t="s">
        <v>69</v>
      </c>
      <c r="K88" s="1537"/>
      <c r="L88" s="1537"/>
      <c r="M88" s="62"/>
      <c r="N88" s="67"/>
    </row>
    <row r="89" spans="1:14" x14ac:dyDescent="0.2">
      <c r="A89" s="63"/>
      <c r="B89" s="810" t="s">
        <v>1369</v>
      </c>
      <c r="C89" s="64"/>
      <c r="D89" s="65"/>
      <c r="E89" s="66"/>
      <c r="F89" s="62"/>
      <c r="G89" s="62"/>
      <c r="H89" s="62"/>
      <c r="I89" s="62"/>
      <c r="J89" s="1524" t="s">
        <v>70</v>
      </c>
      <c r="K89" s="1524"/>
      <c r="L89" s="1524"/>
      <c r="M89" s="62"/>
      <c r="N89" s="67"/>
    </row>
    <row r="90" spans="1:14" x14ac:dyDescent="0.2">
      <c r="A90" s="32"/>
      <c r="B90" s="1053" t="s">
        <v>1370</v>
      </c>
      <c r="C90" s="29"/>
      <c r="D90" s="30"/>
      <c r="E90" s="31"/>
      <c r="F90" s="34"/>
      <c r="G90" s="34"/>
      <c r="H90" s="34"/>
      <c r="I90" s="34"/>
      <c r="J90" s="34"/>
      <c r="K90" s="34"/>
      <c r="L90" s="34"/>
      <c r="M90" s="34"/>
      <c r="N90" s="33"/>
    </row>
    <row r="92" spans="1:14" ht="13.5" thickBot="1" x14ac:dyDescent="0.25"/>
    <row r="93" spans="1:14" x14ac:dyDescent="0.2">
      <c r="A93" s="1" t="s">
        <v>0</v>
      </c>
      <c r="K93" s="2" t="s">
        <v>1</v>
      </c>
      <c r="L93" s="3"/>
      <c r="M93" s="3"/>
      <c r="N93" s="4"/>
    </row>
    <row r="94" spans="1:14" x14ac:dyDescent="0.2">
      <c r="K94" s="6" t="s">
        <v>2</v>
      </c>
      <c r="L94" s="7"/>
      <c r="M94" s="7"/>
      <c r="N94" s="8"/>
    </row>
    <row r="95" spans="1:14" ht="13.5" thickBot="1" x14ac:dyDescent="0.25">
      <c r="K95" s="9" t="s">
        <v>3</v>
      </c>
      <c r="L95" s="10"/>
      <c r="M95" s="10"/>
      <c r="N95" s="11"/>
    </row>
    <row r="96" spans="1:14" x14ac:dyDescent="0.2">
      <c r="A96" s="1525" t="s">
        <v>4</v>
      </c>
      <c r="B96" s="1525"/>
      <c r="C96" s="1525"/>
      <c r="D96" s="1525"/>
      <c r="E96" s="1525"/>
      <c r="F96" s="1525"/>
      <c r="G96" s="1525"/>
      <c r="H96" s="1525"/>
      <c r="I96" s="1525"/>
      <c r="J96" s="1525"/>
      <c r="K96" s="1525"/>
      <c r="L96" s="1525"/>
      <c r="M96" s="1525"/>
      <c r="N96" s="1525"/>
    </row>
    <row r="97" spans="1:14" x14ac:dyDescent="0.2">
      <c r="A97" s="1526" t="s">
        <v>5</v>
      </c>
      <c r="B97" s="1526"/>
      <c r="C97" s="1526"/>
      <c r="D97" s="1526"/>
      <c r="E97" s="1526"/>
      <c r="F97" s="1526"/>
      <c r="G97" s="1526"/>
      <c r="H97" s="1526"/>
      <c r="I97" s="1526"/>
      <c r="J97" s="1526"/>
      <c r="K97" s="1526"/>
      <c r="L97" s="1526"/>
      <c r="M97" s="1526"/>
      <c r="N97" s="1526"/>
    </row>
    <row r="98" spans="1:14" x14ac:dyDescent="0.2">
      <c r="C98" s="14"/>
      <c r="D98" s="15"/>
      <c r="E98" s="16"/>
      <c r="F98" s="7"/>
    </row>
    <row r="99" spans="1:14" x14ac:dyDescent="0.2">
      <c r="A99" s="17" t="s">
        <v>6</v>
      </c>
      <c r="B99" s="17"/>
      <c r="C99" s="14"/>
      <c r="D99" s="15"/>
      <c r="E99" s="16"/>
    </row>
    <row r="100" spans="1:14" x14ac:dyDescent="0.2">
      <c r="A100" s="18" t="s">
        <v>7</v>
      </c>
      <c r="B100" s="19"/>
      <c r="C100" s="20"/>
      <c r="D100" s="21"/>
      <c r="E100" s="22"/>
      <c r="F100" s="23" t="s">
        <v>8</v>
      </c>
      <c r="G100" s="24"/>
      <c r="H100" s="24"/>
      <c r="I100" s="24"/>
      <c r="J100" s="25"/>
      <c r="K100" s="26" t="s">
        <v>9</v>
      </c>
      <c r="L100" s="26"/>
      <c r="M100" s="26"/>
      <c r="N100" s="27"/>
    </row>
    <row r="101" spans="1:14" x14ac:dyDescent="0.2">
      <c r="A101" s="28" t="s">
        <v>1360</v>
      </c>
      <c r="B101" s="17"/>
      <c r="C101" s="29"/>
      <c r="D101" s="30"/>
      <c r="E101" s="31"/>
      <c r="F101" s="32" t="s">
        <v>11</v>
      </c>
      <c r="G101" s="32" t="s">
        <v>12</v>
      </c>
      <c r="H101" s="33"/>
      <c r="I101" s="23" t="s">
        <v>13</v>
      </c>
      <c r="J101" s="25"/>
      <c r="K101" s="34" t="s">
        <v>14</v>
      </c>
      <c r="L101" s="34"/>
      <c r="M101" s="34"/>
      <c r="N101" s="33"/>
    </row>
    <row r="102" spans="1:14" x14ac:dyDescent="0.2">
      <c r="A102" s="35"/>
      <c r="B102" s="18"/>
      <c r="C102" s="36"/>
      <c r="D102" s="37"/>
      <c r="E102" s="38"/>
      <c r="F102" s="18"/>
      <c r="G102" s="1527" t="s">
        <v>15</v>
      </c>
      <c r="H102" s="1528"/>
      <c r="I102" s="1528"/>
      <c r="J102" s="1528"/>
      <c r="K102" s="1528"/>
      <c r="L102" s="1528"/>
      <c r="M102" s="1528"/>
      <c r="N102" s="1529"/>
    </row>
    <row r="103" spans="1:14" x14ac:dyDescent="0.2">
      <c r="A103" s="39" t="s">
        <v>16</v>
      </c>
      <c r="B103" s="811" t="s">
        <v>17</v>
      </c>
      <c r="C103" s="41" t="s">
        <v>18</v>
      </c>
      <c r="D103" s="1530" t="s">
        <v>19</v>
      </c>
      <c r="E103" s="1531"/>
      <c r="F103" s="811" t="s">
        <v>20</v>
      </c>
      <c r="G103" s="1527" t="s">
        <v>21</v>
      </c>
      <c r="H103" s="1529"/>
      <c r="I103" s="1527" t="s">
        <v>22</v>
      </c>
      <c r="J103" s="1529"/>
      <c r="K103" s="1527" t="s">
        <v>23</v>
      </c>
      <c r="L103" s="1529"/>
      <c r="M103" s="1527" t="s">
        <v>24</v>
      </c>
      <c r="N103" s="1529"/>
    </row>
    <row r="104" spans="1:14" x14ac:dyDescent="0.2">
      <c r="A104" s="42"/>
      <c r="B104" s="32"/>
      <c r="C104" s="43"/>
      <c r="D104" s="44"/>
      <c r="E104" s="45"/>
      <c r="F104" s="32"/>
      <c r="G104" s="46" t="s">
        <v>25</v>
      </c>
      <c r="H104" s="46" t="s">
        <v>26</v>
      </c>
      <c r="I104" s="46" t="s">
        <v>25</v>
      </c>
      <c r="J104" s="46" t="s">
        <v>27</v>
      </c>
      <c r="K104" s="46" t="s">
        <v>25</v>
      </c>
      <c r="L104" s="47" t="s">
        <v>27</v>
      </c>
      <c r="M104" s="46" t="s">
        <v>25</v>
      </c>
      <c r="N104" s="46" t="s">
        <v>26</v>
      </c>
    </row>
    <row r="105" spans="1:14" x14ac:dyDescent="0.2">
      <c r="A105" s="42">
        <v>1</v>
      </c>
      <c r="B105" s="32" t="s">
        <v>1361</v>
      </c>
      <c r="C105" s="1055"/>
      <c r="D105" s="51"/>
      <c r="E105" s="45"/>
      <c r="F105" s="52"/>
      <c r="G105" s="5"/>
      <c r="H105" s="53"/>
      <c r="I105" s="46"/>
      <c r="J105" s="53"/>
      <c r="K105" s="46"/>
      <c r="L105" s="53"/>
      <c r="M105" s="46"/>
      <c r="N105" s="53"/>
    </row>
    <row r="106" spans="1:14" x14ac:dyDescent="0.2">
      <c r="A106" s="42"/>
      <c r="B106" s="1054" t="s">
        <v>1379</v>
      </c>
      <c r="C106" s="1055">
        <v>125</v>
      </c>
      <c r="D106" s="51">
        <f t="shared" ref="D106:D111" si="21">G106+I106+K106+M106</f>
        <v>208</v>
      </c>
      <c r="E106" s="45"/>
      <c r="F106" s="52">
        <f t="shared" ref="F106:F111" si="22">H106+J106+L106+N106</f>
        <v>26000</v>
      </c>
      <c r="G106" s="48">
        <v>52</v>
      </c>
      <c r="H106" s="53">
        <f t="shared" ref="H106:H111" si="23">G106*C106</f>
        <v>6500</v>
      </c>
      <c r="I106" s="48">
        <v>52</v>
      </c>
      <c r="J106" s="53">
        <f t="shared" ref="J106:J111" si="24">I106*C106</f>
        <v>6500</v>
      </c>
      <c r="K106" s="48">
        <v>52</v>
      </c>
      <c r="L106" s="53">
        <f t="shared" ref="L106:L111" si="25">K106*C106</f>
        <v>6500</v>
      </c>
      <c r="M106" s="48">
        <v>52</v>
      </c>
      <c r="N106" s="53">
        <f t="shared" ref="N106:N111" si="26">M106*C106</f>
        <v>6500</v>
      </c>
    </row>
    <row r="107" spans="1:14" x14ac:dyDescent="0.2">
      <c r="A107" s="42"/>
      <c r="B107" s="1054" t="s">
        <v>1363</v>
      </c>
      <c r="C107" s="1055">
        <v>15</v>
      </c>
      <c r="D107" s="51">
        <f t="shared" si="21"/>
        <v>120</v>
      </c>
      <c r="E107" s="45"/>
      <c r="F107" s="52">
        <f t="shared" si="22"/>
        <v>1800</v>
      </c>
      <c r="G107" s="48">
        <v>30</v>
      </c>
      <c r="H107" s="53">
        <f t="shared" si="23"/>
        <v>450</v>
      </c>
      <c r="I107" s="48">
        <v>30</v>
      </c>
      <c r="J107" s="53">
        <f t="shared" si="24"/>
        <v>450</v>
      </c>
      <c r="K107" s="48">
        <v>30</v>
      </c>
      <c r="L107" s="53">
        <f t="shared" si="25"/>
        <v>450</v>
      </c>
      <c r="M107" s="48">
        <v>30</v>
      </c>
      <c r="N107" s="53">
        <f t="shared" si="26"/>
        <v>450</v>
      </c>
    </row>
    <row r="108" spans="1:14" x14ac:dyDescent="0.2">
      <c r="A108" s="42"/>
      <c r="B108" s="1054" t="s">
        <v>1380</v>
      </c>
      <c r="C108" s="1055">
        <v>25.5</v>
      </c>
      <c r="D108" s="51">
        <f t="shared" si="21"/>
        <v>12</v>
      </c>
      <c r="E108" s="45"/>
      <c r="F108" s="52">
        <f t="shared" si="22"/>
        <v>306</v>
      </c>
      <c r="G108" s="48">
        <v>3</v>
      </c>
      <c r="H108" s="53">
        <f t="shared" si="23"/>
        <v>76.5</v>
      </c>
      <c r="I108" s="48">
        <v>3</v>
      </c>
      <c r="J108" s="53">
        <f t="shared" si="24"/>
        <v>76.5</v>
      </c>
      <c r="K108" s="48">
        <v>3</v>
      </c>
      <c r="L108" s="53">
        <f t="shared" si="25"/>
        <v>76.5</v>
      </c>
      <c r="M108" s="48">
        <v>3</v>
      </c>
      <c r="N108" s="53">
        <f t="shared" si="26"/>
        <v>76.5</v>
      </c>
    </row>
    <row r="109" spans="1:14" x14ac:dyDescent="0.2">
      <c r="A109" s="42"/>
      <c r="B109" s="1054" t="s">
        <v>126</v>
      </c>
      <c r="C109" s="1055">
        <v>250</v>
      </c>
      <c r="D109" s="51">
        <f t="shared" si="21"/>
        <v>6</v>
      </c>
      <c r="E109" s="45"/>
      <c r="F109" s="52">
        <f t="shared" si="22"/>
        <v>1500</v>
      </c>
      <c r="G109" s="48">
        <v>3</v>
      </c>
      <c r="H109" s="53">
        <f t="shared" si="23"/>
        <v>750</v>
      </c>
      <c r="I109" s="48"/>
      <c r="J109" s="53">
        <f t="shared" si="24"/>
        <v>0</v>
      </c>
      <c r="K109" s="48">
        <v>3</v>
      </c>
      <c r="L109" s="53">
        <f t="shared" si="25"/>
        <v>750</v>
      </c>
      <c r="M109" s="48"/>
      <c r="N109" s="53">
        <f t="shared" si="26"/>
        <v>0</v>
      </c>
    </row>
    <row r="110" spans="1:14" x14ac:dyDescent="0.2">
      <c r="A110" s="42"/>
      <c r="B110" s="1054" t="s">
        <v>1381</v>
      </c>
      <c r="C110" s="1055">
        <v>3000</v>
      </c>
      <c r="D110" s="51">
        <f t="shared" si="21"/>
        <v>2</v>
      </c>
      <c r="E110" s="45"/>
      <c r="F110" s="52">
        <f t="shared" si="22"/>
        <v>6000</v>
      </c>
      <c r="G110" s="48">
        <v>2</v>
      </c>
      <c r="H110" s="53">
        <f t="shared" si="23"/>
        <v>6000</v>
      </c>
      <c r="I110" s="48"/>
      <c r="J110" s="53">
        <f t="shared" si="24"/>
        <v>0</v>
      </c>
      <c r="K110" s="48"/>
      <c r="L110" s="53">
        <f t="shared" si="25"/>
        <v>0</v>
      </c>
      <c r="M110" s="48"/>
      <c r="N110" s="53">
        <f t="shared" si="26"/>
        <v>0</v>
      </c>
    </row>
    <row r="111" spans="1:14" x14ac:dyDescent="0.2">
      <c r="A111" s="42"/>
      <c r="B111" s="1054" t="s">
        <v>1382</v>
      </c>
      <c r="C111" s="1055">
        <v>30000</v>
      </c>
      <c r="D111" s="51">
        <f t="shared" si="21"/>
        <v>1</v>
      </c>
      <c r="E111" s="45"/>
      <c r="F111" s="52">
        <f t="shared" si="22"/>
        <v>30000</v>
      </c>
      <c r="G111" s="48">
        <v>1</v>
      </c>
      <c r="H111" s="53">
        <f t="shared" si="23"/>
        <v>30000</v>
      </c>
      <c r="I111" s="48"/>
      <c r="J111" s="53">
        <f t="shared" si="24"/>
        <v>0</v>
      </c>
      <c r="K111" s="48"/>
      <c r="L111" s="53">
        <f t="shared" si="25"/>
        <v>0</v>
      </c>
      <c r="M111" s="48"/>
      <c r="N111" s="53">
        <f t="shared" si="26"/>
        <v>0</v>
      </c>
    </row>
    <row r="112" spans="1:14" x14ac:dyDescent="0.2">
      <c r="A112" s="1050">
        <v>2</v>
      </c>
      <c r="B112" s="47" t="s">
        <v>1365</v>
      </c>
      <c r="C112" s="50"/>
      <c r="D112" s="51"/>
      <c r="E112" s="48"/>
      <c r="F112" s="52"/>
      <c r="G112" s="48"/>
      <c r="H112" s="53"/>
      <c r="I112" s="48"/>
      <c r="J112" s="53"/>
      <c r="K112" s="48"/>
      <c r="L112" s="53"/>
      <c r="M112" s="48"/>
      <c r="N112" s="53"/>
    </row>
    <row r="113" spans="1:14" x14ac:dyDescent="0.2">
      <c r="A113" s="1051"/>
      <c r="B113" s="49" t="s">
        <v>406</v>
      </c>
      <c r="C113" s="50">
        <v>60</v>
      </c>
      <c r="D113" s="51">
        <f>G113+I113+K113+M113</f>
        <v>1040</v>
      </c>
      <c r="E113" s="48"/>
      <c r="F113" s="52">
        <f>H113+J113+L113+N113</f>
        <v>62400</v>
      </c>
      <c r="G113" s="48">
        <v>260</v>
      </c>
      <c r="H113" s="53">
        <f>G113*C113</f>
        <v>15600</v>
      </c>
      <c r="I113" s="48">
        <v>260</v>
      </c>
      <c r="J113" s="53">
        <f>I113*C113</f>
        <v>15600</v>
      </c>
      <c r="K113" s="48">
        <v>260</v>
      </c>
      <c r="L113" s="53">
        <f>K113*C113</f>
        <v>15600</v>
      </c>
      <c r="M113" s="48">
        <v>260</v>
      </c>
      <c r="N113" s="53">
        <f>M113*C113</f>
        <v>15600</v>
      </c>
    </row>
    <row r="114" spans="1:14" x14ac:dyDescent="0.2">
      <c r="A114" s="1051"/>
      <c r="B114" s="49" t="s">
        <v>1366</v>
      </c>
      <c r="C114" s="50">
        <v>250</v>
      </c>
      <c r="D114" s="51">
        <f>G114+I114+K114+M114</f>
        <v>52</v>
      </c>
      <c r="E114" s="48"/>
      <c r="F114" s="52">
        <f>H114+J114+L114+N114</f>
        <v>13000</v>
      </c>
      <c r="G114" s="48">
        <v>13</v>
      </c>
      <c r="H114" s="53">
        <f>G114*C114</f>
        <v>3250</v>
      </c>
      <c r="I114" s="48">
        <v>13</v>
      </c>
      <c r="J114" s="53">
        <f>I114*C114</f>
        <v>3250</v>
      </c>
      <c r="K114" s="48">
        <v>13</v>
      </c>
      <c r="L114" s="53">
        <f>K114*C114</f>
        <v>3250</v>
      </c>
      <c r="M114" s="48">
        <v>13</v>
      </c>
      <c r="N114" s="53">
        <f>M114*C114</f>
        <v>3250</v>
      </c>
    </row>
    <row r="115" spans="1:14" x14ac:dyDescent="0.2">
      <c r="A115" s="1050">
        <v>3</v>
      </c>
      <c r="B115" s="47" t="s">
        <v>1383</v>
      </c>
      <c r="C115" s="50"/>
      <c r="D115" s="51">
        <f>G115+I115+K115+M115</f>
        <v>0</v>
      </c>
      <c r="E115" s="48"/>
      <c r="F115" s="52">
        <f>H115+J115+L115+N115</f>
        <v>0</v>
      </c>
      <c r="G115" s="48"/>
      <c r="H115" s="53">
        <f>G115*C115</f>
        <v>0</v>
      </c>
      <c r="I115" s="48"/>
      <c r="J115" s="53">
        <f>I115*C115</f>
        <v>0</v>
      </c>
      <c r="K115" s="48"/>
      <c r="L115" s="53">
        <f>K115*C115</f>
        <v>0</v>
      </c>
      <c r="M115" s="48"/>
      <c r="N115" s="53">
        <f>M115*C115</f>
        <v>0</v>
      </c>
    </row>
    <row r="116" spans="1:14" x14ac:dyDescent="0.2">
      <c r="A116" s="48"/>
      <c r="B116" s="49" t="s">
        <v>1368</v>
      </c>
      <c r="C116" s="50">
        <v>500</v>
      </c>
      <c r="D116" s="51">
        <f>G116+I116+K116+M116</f>
        <v>4</v>
      </c>
      <c r="E116" s="48" t="s">
        <v>30</v>
      </c>
      <c r="F116" s="52">
        <f>H116+J116+L116+N116</f>
        <v>2000</v>
      </c>
      <c r="G116" s="48">
        <v>1</v>
      </c>
      <c r="H116" s="53">
        <f>G116*C116</f>
        <v>500</v>
      </c>
      <c r="I116" s="48">
        <v>1</v>
      </c>
      <c r="J116" s="53">
        <f>I116*C116</f>
        <v>500</v>
      </c>
      <c r="K116" s="48">
        <v>1</v>
      </c>
      <c r="L116" s="53">
        <f>K116*C116</f>
        <v>500</v>
      </c>
      <c r="M116" s="48">
        <v>1</v>
      </c>
      <c r="N116" s="53">
        <f>M116*C116</f>
        <v>500</v>
      </c>
    </row>
    <row r="117" spans="1:14" x14ac:dyDescent="0.2">
      <c r="A117" s="48"/>
      <c r="B117" s="47" t="s">
        <v>482</v>
      </c>
      <c r="C117" s="55">
        <f t="shared" ref="C117:N117" si="27">SUM(C106:C116)</f>
        <v>34225.5</v>
      </c>
      <c r="D117" s="55">
        <f t="shared" si="27"/>
        <v>1445</v>
      </c>
      <c r="E117" s="55">
        <f t="shared" si="27"/>
        <v>0</v>
      </c>
      <c r="F117" s="55">
        <f t="shared" si="27"/>
        <v>143006</v>
      </c>
      <c r="G117" s="55">
        <f t="shared" si="27"/>
        <v>365</v>
      </c>
      <c r="H117" s="55">
        <f t="shared" si="27"/>
        <v>63126.5</v>
      </c>
      <c r="I117" s="55">
        <f t="shared" si="27"/>
        <v>359</v>
      </c>
      <c r="J117" s="55">
        <f t="shared" si="27"/>
        <v>26376.5</v>
      </c>
      <c r="K117" s="55">
        <f t="shared" si="27"/>
        <v>362</v>
      </c>
      <c r="L117" s="55">
        <f t="shared" si="27"/>
        <v>27126.5</v>
      </c>
      <c r="M117" s="55">
        <f t="shared" si="27"/>
        <v>359</v>
      </c>
      <c r="N117" s="55">
        <f t="shared" si="27"/>
        <v>26376.5</v>
      </c>
    </row>
    <row r="118" spans="1:14" x14ac:dyDescent="0.2">
      <c r="A118" s="18"/>
      <c r="B118" s="26"/>
      <c r="C118" s="59"/>
      <c r="D118" s="60"/>
      <c r="E118" s="61"/>
      <c r="F118" s="62"/>
      <c r="G118" s="1056"/>
      <c r="H118" s="26"/>
      <c r="I118" s="26"/>
      <c r="J118" s="26"/>
      <c r="K118" s="26"/>
      <c r="L118" s="26"/>
      <c r="M118" s="26"/>
      <c r="N118" s="27"/>
    </row>
    <row r="119" spans="1:14" x14ac:dyDescent="0.2">
      <c r="A119" s="63"/>
      <c r="B119" s="62" t="s">
        <v>67</v>
      </c>
      <c r="C119" s="64"/>
      <c r="D119" s="65"/>
      <c r="E119" s="66"/>
      <c r="F119" s="62"/>
      <c r="G119" s="62"/>
      <c r="H119" s="62"/>
      <c r="I119" s="62"/>
      <c r="J119" s="62"/>
      <c r="K119" s="62"/>
      <c r="L119" s="62"/>
      <c r="M119" s="62"/>
      <c r="N119" s="67"/>
    </row>
    <row r="120" spans="1:14" x14ac:dyDescent="0.2">
      <c r="A120" s="1052" t="s">
        <v>560</v>
      </c>
      <c r="B120" s="62"/>
      <c r="C120" s="64"/>
      <c r="D120" s="65"/>
      <c r="E120" s="66"/>
      <c r="F120" s="62"/>
      <c r="G120" s="62"/>
      <c r="H120" s="62" t="s">
        <v>691</v>
      </c>
      <c r="I120" s="62"/>
      <c r="J120" s="1537" t="s">
        <v>69</v>
      </c>
      <c r="K120" s="1537"/>
      <c r="L120" s="1537"/>
      <c r="M120" s="62"/>
      <c r="N120" s="67"/>
    </row>
    <row r="121" spans="1:14" x14ac:dyDescent="0.2">
      <c r="A121" s="63"/>
      <c r="B121" s="810" t="s">
        <v>1369</v>
      </c>
      <c r="C121" s="64"/>
      <c r="D121" s="65"/>
      <c r="E121" s="66"/>
      <c r="F121" s="62"/>
      <c r="G121" s="62"/>
      <c r="H121" s="62"/>
      <c r="I121" s="62"/>
      <c r="J121" s="1524" t="s">
        <v>70</v>
      </c>
      <c r="K121" s="1524"/>
      <c r="L121" s="1524"/>
      <c r="M121" s="62"/>
      <c r="N121" s="67"/>
    </row>
    <row r="122" spans="1:14" x14ac:dyDescent="0.2">
      <c r="A122" s="32"/>
      <c r="B122" s="1053" t="s">
        <v>1370</v>
      </c>
      <c r="C122" s="29"/>
      <c r="D122" s="30"/>
      <c r="E122" s="31"/>
      <c r="F122" s="34"/>
      <c r="G122" s="34"/>
      <c r="H122" s="34"/>
      <c r="I122" s="34"/>
      <c r="J122" s="34"/>
      <c r="K122" s="34"/>
      <c r="L122" s="34"/>
      <c r="M122" s="34"/>
      <c r="N122" s="33"/>
    </row>
    <row r="124" spans="1:14" ht="13.5" thickBot="1" x14ac:dyDescent="0.25"/>
    <row r="125" spans="1:14" x14ac:dyDescent="0.2">
      <c r="A125" s="1" t="s">
        <v>0</v>
      </c>
      <c r="K125" s="2" t="s">
        <v>1</v>
      </c>
      <c r="L125" s="3"/>
      <c r="M125" s="3"/>
      <c r="N125" s="4"/>
    </row>
    <row r="126" spans="1:14" x14ac:dyDescent="0.2">
      <c r="K126" s="6" t="s">
        <v>2</v>
      </c>
      <c r="L126" s="7"/>
      <c r="M126" s="7"/>
      <c r="N126" s="8"/>
    </row>
    <row r="127" spans="1:14" ht="13.5" thickBot="1" x14ac:dyDescent="0.25">
      <c r="K127" s="9" t="s">
        <v>3</v>
      </c>
      <c r="L127" s="10"/>
      <c r="M127" s="10"/>
      <c r="N127" s="11"/>
    </row>
    <row r="128" spans="1:14" x14ac:dyDescent="0.2">
      <c r="A128" s="1525" t="s">
        <v>4</v>
      </c>
      <c r="B128" s="1525"/>
      <c r="C128" s="1525"/>
      <c r="D128" s="1525"/>
      <c r="E128" s="1525"/>
      <c r="F128" s="1525"/>
      <c r="G128" s="1525"/>
      <c r="H128" s="1525"/>
      <c r="I128" s="1525"/>
      <c r="J128" s="1525"/>
      <c r="K128" s="1525"/>
      <c r="L128" s="1525"/>
      <c r="M128" s="1525"/>
      <c r="N128" s="1525"/>
    </row>
    <row r="129" spans="1:14" x14ac:dyDescent="0.2">
      <c r="A129" s="1526" t="s">
        <v>5</v>
      </c>
      <c r="B129" s="1526"/>
      <c r="C129" s="1526"/>
      <c r="D129" s="1526"/>
      <c r="E129" s="1526"/>
      <c r="F129" s="1526"/>
      <c r="G129" s="1526"/>
      <c r="H129" s="1526"/>
      <c r="I129" s="1526"/>
      <c r="J129" s="1526"/>
      <c r="K129" s="1526"/>
      <c r="L129" s="1526"/>
      <c r="M129" s="1526"/>
      <c r="N129" s="1526"/>
    </row>
    <row r="130" spans="1:14" x14ac:dyDescent="0.2">
      <c r="C130" s="14"/>
      <c r="D130" s="15"/>
      <c r="E130" s="16"/>
      <c r="F130" s="7"/>
    </row>
    <row r="131" spans="1:14" x14ac:dyDescent="0.2">
      <c r="A131" s="17" t="s">
        <v>6</v>
      </c>
      <c r="B131" s="17"/>
      <c r="C131" s="14"/>
      <c r="D131" s="15"/>
      <c r="E131" s="16"/>
    </row>
    <row r="132" spans="1:14" x14ac:dyDescent="0.2">
      <c r="A132" s="18" t="s">
        <v>7</v>
      </c>
      <c r="B132" s="19"/>
      <c r="C132" s="20"/>
      <c r="D132" s="21"/>
      <c r="E132" s="22"/>
      <c r="F132" s="23" t="s">
        <v>8</v>
      </c>
      <c r="G132" s="24"/>
      <c r="H132" s="24"/>
      <c r="I132" s="24"/>
      <c r="J132" s="25"/>
      <c r="K132" s="26" t="s">
        <v>9</v>
      </c>
      <c r="L132" s="26"/>
      <c r="M132" s="26"/>
      <c r="N132" s="27"/>
    </row>
    <row r="133" spans="1:14" x14ac:dyDescent="0.2">
      <c r="A133" s="28" t="s">
        <v>1360</v>
      </c>
      <c r="B133" s="17"/>
      <c r="C133" s="29"/>
      <c r="D133" s="30"/>
      <c r="E133" s="31"/>
      <c r="F133" s="32" t="s">
        <v>11</v>
      </c>
      <c r="G133" s="32" t="s">
        <v>12</v>
      </c>
      <c r="H133" s="33"/>
      <c r="I133" s="23" t="s">
        <v>13</v>
      </c>
      <c r="J133" s="25"/>
      <c r="K133" s="34" t="s">
        <v>14</v>
      </c>
      <c r="L133" s="34"/>
      <c r="M133" s="34"/>
      <c r="N133" s="33"/>
    </row>
    <row r="134" spans="1:14" x14ac:dyDescent="0.2">
      <c r="A134" s="35"/>
      <c r="B134" s="18"/>
      <c r="C134" s="36"/>
      <c r="D134" s="37"/>
      <c r="E134" s="38"/>
      <c r="F134" s="18"/>
      <c r="G134" s="1527" t="s">
        <v>15</v>
      </c>
      <c r="H134" s="1528"/>
      <c r="I134" s="1528"/>
      <c r="J134" s="1528"/>
      <c r="K134" s="1528"/>
      <c r="L134" s="1528"/>
      <c r="M134" s="1528"/>
      <c r="N134" s="1529"/>
    </row>
    <row r="135" spans="1:14" x14ac:dyDescent="0.2">
      <c r="A135" s="39" t="s">
        <v>16</v>
      </c>
      <c r="B135" s="811" t="s">
        <v>17</v>
      </c>
      <c r="C135" s="41" t="s">
        <v>18</v>
      </c>
      <c r="D135" s="1530" t="s">
        <v>19</v>
      </c>
      <c r="E135" s="1531"/>
      <c r="F135" s="811" t="s">
        <v>20</v>
      </c>
      <c r="G135" s="1527" t="s">
        <v>21</v>
      </c>
      <c r="H135" s="1529"/>
      <c r="I135" s="1527" t="s">
        <v>22</v>
      </c>
      <c r="J135" s="1529"/>
      <c r="K135" s="1527" t="s">
        <v>23</v>
      </c>
      <c r="L135" s="1529"/>
      <c r="M135" s="1527" t="s">
        <v>24</v>
      </c>
      <c r="N135" s="1529"/>
    </row>
    <row r="136" spans="1:14" x14ac:dyDescent="0.2">
      <c r="A136" s="42"/>
      <c r="B136" s="32"/>
      <c r="C136" s="43"/>
      <c r="D136" s="44"/>
      <c r="E136" s="45"/>
      <c r="F136" s="32"/>
      <c r="G136" s="46" t="s">
        <v>25</v>
      </c>
      <c r="H136" s="46" t="s">
        <v>26</v>
      </c>
      <c r="I136" s="46" t="s">
        <v>25</v>
      </c>
      <c r="J136" s="46" t="s">
        <v>27</v>
      </c>
      <c r="K136" s="46" t="s">
        <v>25</v>
      </c>
      <c r="L136" s="47" t="s">
        <v>27</v>
      </c>
      <c r="M136" s="46" t="s">
        <v>25</v>
      </c>
      <c r="N136" s="46" t="s">
        <v>26</v>
      </c>
    </row>
    <row r="137" spans="1:14" x14ac:dyDescent="0.2">
      <c r="A137" s="42">
        <v>1</v>
      </c>
      <c r="B137" s="32" t="s">
        <v>1361</v>
      </c>
      <c r="C137" s="1055"/>
      <c r="D137" s="51"/>
      <c r="E137" s="45"/>
      <c r="F137" s="52"/>
      <c r="G137" s="5"/>
      <c r="H137" s="53"/>
      <c r="I137" s="46"/>
      <c r="J137" s="53"/>
      <c r="K137" s="46"/>
      <c r="L137" s="53"/>
      <c r="M137" s="46"/>
      <c r="N137" s="53"/>
    </row>
    <row r="138" spans="1:14" x14ac:dyDescent="0.2">
      <c r="A138" s="42"/>
      <c r="B138" s="1054" t="s">
        <v>1384</v>
      </c>
      <c r="C138" s="1055">
        <v>150</v>
      </c>
      <c r="D138" s="51">
        <f>G138+I138+K138+M138</f>
        <v>22</v>
      </c>
      <c r="E138" s="45"/>
      <c r="F138" s="52">
        <f t="shared" ref="F138:F158" si="28">H138+J138+L138+N138</f>
        <v>3300</v>
      </c>
      <c r="G138" s="48">
        <v>10</v>
      </c>
      <c r="H138" s="53">
        <f>G138*C138</f>
        <v>1500</v>
      </c>
      <c r="I138" s="48">
        <v>7</v>
      </c>
      <c r="J138" s="53">
        <f t="shared" ref="J138:J158" si="29">I138*C138</f>
        <v>1050</v>
      </c>
      <c r="K138" s="48">
        <v>5</v>
      </c>
      <c r="L138" s="53">
        <f t="shared" ref="L138:L158" si="30">K138*C138</f>
        <v>750</v>
      </c>
      <c r="M138" s="48"/>
      <c r="N138" s="53">
        <f t="shared" ref="N138:N158" si="31">M138*C138</f>
        <v>0</v>
      </c>
    </row>
    <row r="139" spans="1:14" x14ac:dyDescent="0.2">
      <c r="A139" s="42"/>
      <c r="B139" s="1054" t="s">
        <v>1385</v>
      </c>
      <c r="C139" s="1055">
        <v>150</v>
      </c>
      <c r="D139" s="51">
        <f t="shared" ref="D139:D149" si="32">G139+I139+K139+M139</f>
        <v>21</v>
      </c>
      <c r="E139" s="45"/>
      <c r="F139" s="52">
        <f t="shared" ref="F139:F149" si="33">H139+J139+L139+N139</f>
        <v>3150</v>
      </c>
      <c r="G139" s="48">
        <v>10</v>
      </c>
      <c r="H139" s="53">
        <f t="shared" ref="H139:H149" si="34">G139*C139</f>
        <v>1500</v>
      </c>
      <c r="I139" s="48">
        <v>7</v>
      </c>
      <c r="J139" s="53">
        <f t="shared" ref="J139:J149" si="35">I139*C139</f>
        <v>1050</v>
      </c>
      <c r="K139" s="48">
        <v>4</v>
      </c>
      <c r="L139" s="53">
        <f t="shared" ref="L139:L149" si="36">K139*C139</f>
        <v>600</v>
      </c>
      <c r="M139" s="48"/>
      <c r="N139" s="53">
        <f t="shared" ref="N139:N149" si="37">M139*C139</f>
        <v>0</v>
      </c>
    </row>
    <row r="140" spans="1:14" x14ac:dyDescent="0.2">
      <c r="A140" s="42"/>
      <c r="B140" s="1054" t="s">
        <v>1386</v>
      </c>
      <c r="C140" s="1055">
        <v>150</v>
      </c>
      <c r="D140" s="51">
        <f t="shared" si="32"/>
        <v>5</v>
      </c>
      <c r="E140" s="45"/>
      <c r="F140" s="52">
        <f t="shared" si="33"/>
        <v>750</v>
      </c>
      <c r="G140" s="48">
        <v>2</v>
      </c>
      <c r="H140" s="53">
        <f t="shared" si="34"/>
        <v>300</v>
      </c>
      <c r="I140" s="48">
        <v>2</v>
      </c>
      <c r="J140" s="53">
        <f t="shared" si="35"/>
        <v>300</v>
      </c>
      <c r="K140" s="48">
        <v>1</v>
      </c>
      <c r="L140" s="53">
        <f t="shared" si="36"/>
        <v>150</v>
      </c>
      <c r="M140" s="48"/>
      <c r="N140" s="53">
        <f t="shared" si="37"/>
        <v>0</v>
      </c>
    </row>
    <row r="141" spans="1:14" x14ac:dyDescent="0.2">
      <c r="A141" s="42"/>
      <c r="B141" s="1054" t="s">
        <v>918</v>
      </c>
      <c r="C141" s="1055">
        <v>7</v>
      </c>
      <c r="D141" s="51">
        <f t="shared" si="32"/>
        <v>40</v>
      </c>
      <c r="E141" s="45"/>
      <c r="F141" s="52">
        <f t="shared" si="33"/>
        <v>280</v>
      </c>
      <c r="G141" s="48">
        <v>20</v>
      </c>
      <c r="H141" s="53">
        <f t="shared" si="34"/>
        <v>140</v>
      </c>
      <c r="I141" s="48">
        <v>10</v>
      </c>
      <c r="J141" s="53">
        <f t="shared" si="35"/>
        <v>70</v>
      </c>
      <c r="K141" s="48">
        <v>10</v>
      </c>
      <c r="L141" s="53">
        <f t="shared" si="36"/>
        <v>70</v>
      </c>
      <c r="M141" s="48"/>
      <c r="N141" s="53">
        <f t="shared" si="37"/>
        <v>0</v>
      </c>
    </row>
    <row r="142" spans="1:14" x14ac:dyDescent="0.2">
      <c r="A142" s="42"/>
      <c r="B142" s="1054" t="s">
        <v>408</v>
      </c>
      <c r="C142" s="1055">
        <v>7</v>
      </c>
      <c r="D142" s="51">
        <f t="shared" si="32"/>
        <v>40</v>
      </c>
      <c r="E142" s="45"/>
      <c r="F142" s="52">
        <f t="shared" si="33"/>
        <v>280</v>
      </c>
      <c r="G142" s="48">
        <v>15</v>
      </c>
      <c r="H142" s="53">
        <f t="shared" si="34"/>
        <v>105</v>
      </c>
      <c r="I142" s="48">
        <v>15</v>
      </c>
      <c r="J142" s="53">
        <f t="shared" si="35"/>
        <v>105</v>
      </c>
      <c r="K142" s="48">
        <v>10</v>
      </c>
      <c r="L142" s="53">
        <f t="shared" si="36"/>
        <v>70</v>
      </c>
      <c r="M142" s="48"/>
      <c r="N142" s="53">
        <f t="shared" si="37"/>
        <v>0</v>
      </c>
    </row>
    <row r="143" spans="1:14" x14ac:dyDescent="0.2">
      <c r="A143" s="42"/>
      <c r="B143" s="1054" t="s">
        <v>1387</v>
      </c>
      <c r="C143" s="1055">
        <v>310</v>
      </c>
      <c r="D143" s="51">
        <f t="shared" si="32"/>
        <v>1</v>
      </c>
      <c r="E143" s="45"/>
      <c r="F143" s="52">
        <f t="shared" si="33"/>
        <v>310</v>
      </c>
      <c r="G143" s="48">
        <v>1</v>
      </c>
      <c r="H143" s="53">
        <f t="shared" si="34"/>
        <v>310</v>
      </c>
      <c r="I143" s="48"/>
      <c r="J143" s="53">
        <f t="shared" si="35"/>
        <v>0</v>
      </c>
      <c r="K143" s="48"/>
      <c r="L143" s="53">
        <f t="shared" si="36"/>
        <v>0</v>
      </c>
      <c r="M143" s="48"/>
      <c r="N143" s="53">
        <f t="shared" si="37"/>
        <v>0</v>
      </c>
    </row>
    <row r="144" spans="1:14" x14ac:dyDescent="0.2">
      <c r="A144" s="42"/>
      <c r="B144" s="1054" t="s">
        <v>770</v>
      </c>
      <c r="C144" s="1055">
        <v>75</v>
      </c>
      <c r="D144" s="51">
        <f t="shared" si="32"/>
        <v>2</v>
      </c>
      <c r="E144" s="45"/>
      <c r="F144" s="52">
        <f t="shared" si="33"/>
        <v>150</v>
      </c>
      <c r="G144" s="48">
        <v>2</v>
      </c>
      <c r="H144" s="53">
        <f t="shared" si="34"/>
        <v>150</v>
      </c>
      <c r="I144" s="48"/>
      <c r="J144" s="53">
        <f t="shared" si="35"/>
        <v>0</v>
      </c>
      <c r="K144" s="48"/>
      <c r="L144" s="53">
        <f t="shared" si="36"/>
        <v>0</v>
      </c>
      <c r="M144" s="48"/>
      <c r="N144" s="53">
        <f t="shared" si="37"/>
        <v>0</v>
      </c>
    </row>
    <row r="145" spans="1:14" x14ac:dyDescent="0.2">
      <c r="A145" s="42"/>
      <c r="B145" s="1054" t="s">
        <v>394</v>
      </c>
      <c r="C145" s="1055">
        <v>250</v>
      </c>
      <c r="D145" s="51">
        <f t="shared" si="32"/>
        <v>1</v>
      </c>
      <c r="E145" s="45"/>
      <c r="F145" s="52">
        <f t="shared" si="33"/>
        <v>250</v>
      </c>
      <c r="G145" s="48">
        <v>1</v>
      </c>
      <c r="H145" s="53">
        <f t="shared" si="34"/>
        <v>250</v>
      </c>
      <c r="I145" s="48"/>
      <c r="J145" s="53">
        <f t="shared" si="35"/>
        <v>0</v>
      </c>
      <c r="K145" s="48"/>
      <c r="L145" s="53">
        <f t="shared" si="36"/>
        <v>0</v>
      </c>
      <c r="M145" s="48"/>
      <c r="N145" s="53">
        <f t="shared" si="37"/>
        <v>0</v>
      </c>
    </row>
    <row r="146" spans="1:14" x14ac:dyDescent="0.2">
      <c r="A146" s="42"/>
      <c r="B146" s="1054" t="s">
        <v>1070</v>
      </c>
      <c r="C146" s="1055">
        <v>70</v>
      </c>
      <c r="D146" s="51">
        <f t="shared" si="32"/>
        <v>5</v>
      </c>
      <c r="E146" s="45"/>
      <c r="F146" s="52">
        <f t="shared" si="33"/>
        <v>350</v>
      </c>
      <c r="G146" s="48">
        <v>5</v>
      </c>
      <c r="H146" s="53">
        <f t="shared" si="34"/>
        <v>350</v>
      </c>
      <c r="I146" s="48"/>
      <c r="J146" s="53">
        <f t="shared" si="35"/>
        <v>0</v>
      </c>
      <c r="K146" s="48"/>
      <c r="L146" s="53">
        <f t="shared" si="36"/>
        <v>0</v>
      </c>
      <c r="M146" s="48"/>
      <c r="N146" s="53">
        <f t="shared" si="37"/>
        <v>0</v>
      </c>
    </row>
    <row r="147" spans="1:14" x14ac:dyDescent="0.2">
      <c r="A147" s="42"/>
      <c r="B147" s="1054" t="s">
        <v>161</v>
      </c>
      <c r="C147" s="1055">
        <v>25</v>
      </c>
      <c r="D147" s="51">
        <f t="shared" si="32"/>
        <v>12</v>
      </c>
      <c r="E147" s="45"/>
      <c r="F147" s="52">
        <f t="shared" si="33"/>
        <v>300</v>
      </c>
      <c r="G147" s="48">
        <v>12</v>
      </c>
      <c r="H147" s="53">
        <f t="shared" si="34"/>
        <v>300</v>
      </c>
      <c r="I147" s="48"/>
      <c r="J147" s="53">
        <f t="shared" si="35"/>
        <v>0</v>
      </c>
      <c r="K147" s="48"/>
      <c r="L147" s="53">
        <f t="shared" si="36"/>
        <v>0</v>
      </c>
      <c r="M147" s="48"/>
      <c r="N147" s="53">
        <f t="shared" si="37"/>
        <v>0</v>
      </c>
    </row>
    <row r="148" spans="1:14" x14ac:dyDescent="0.2">
      <c r="A148" s="42"/>
      <c r="B148" s="1054" t="s">
        <v>160</v>
      </c>
      <c r="C148" s="1055">
        <v>20</v>
      </c>
      <c r="D148" s="51">
        <f t="shared" si="32"/>
        <v>12</v>
      </c>
      <c r="E148" s="45"/>
      <c r="F148" s="52">
        <f t="shared" si="33"/>
        <v>240</v>
      </c>
      <c r="G148" s="48">
        <v>12</v>
      </c>
      <c r="H148" s="53">
        <f t="shared" si="34"/>
        <v>240</v>
      </c>
      <c r="I148" s="48"/>
      <c r="J148" s="53">
        <f t="shared" si="35"/>
        <v>0</v>
      </c>
      <c r="K148" s="48"/>
      <c r="L148" s="53">
        <f t="shared" si="36"/>
        <v>0</v>
      </c>
      <c r="M148" s="48"/>
      <c r="N148" s="53">
        <f t="shared" si="37"/>
        <v>0</v>
      </c>
    </row>
    <row r="149" spans="1:14" x14ac:dyDescent="0.2">
      <c r="A149" s="42"/>
      <c r="B149" s="1054" t="s">
        <v>1012</v>
      </c>
      <c r="C149" s="1055">
        <v>50</v>
      </c>
      <c r="D149" s="51">
        <f t="shared" si="32"/>
        <v>3</v>
      </c>
      <c r="E149" s="45"/>
      <c r="F149" s="52">
        <f t="shared" si="33"/>
        <v>150</v>
      </c>
      <c r="G149" s="48">
        <v>3</v>
      </c>
      <c r="H149" s="53">
        <f t="shared" si="34"/>
        <v>150</v>
      </c>
      <c r="I149" s="48"/>
      <c r="J149" s="53">
        <f t="shared" si="35"/>
        <v>0</v>
      </c>
      <c r="K149" s="48"/>
      <c r="L149" s="53">
        <f t="shared" si="36"/>
        <v>0</v>
      </c>
      <c r="M149" s="48"/>
      <c r="N149" s="53">
        <f t="shared" si="37"/>
        <v>0</v>
      </c>
    </row>
    <row r="150" spans="1:14" x14ac:dyDescent="0.2">
      <c r="A150" s="42"/>
      <c r="B150" s="1054" t="s">
        <v>46</v>
      </c>
      <c r="C150" s="1055">
        <v>30</v>
      </c>
      <c r="D150" s="51">
        <f t="shared" ref="D150:D158" si="38">G150+I150+K150+M150</f>
        <v>2</v>
      </c>
      <c r="E150" s="45"/>
      <c r="F150" s="52">
        <f t="shared" si="28"/>
        <v>60</v>
      </c>
      <c r="G150" s="48">
        <v>2</v>
      </c>
      <c r="H150" s="53">
        <f t="shared" ref="H150:H158" si="39">G150*C150</f>
        <v>60</v>
      </c>
      <c r="I150" s="48"/>
      <c r="J150" s="53">
        <f t="shared" si="29"/>
        <v>0</v>
      </c>
      <c r="K150" s="48"/>
      <c r="L150" s="53">
        <f t="shared" si="30"/>
        <v>0</v>
      </c>
      <c r="M150" s="48"/>
      <c r="N150" s="53">
        <f t="shared" si="31"/>
        <v>0</v>
      </c>
    </row>
    <row r="151" spans="1:14" x14ac:dyDescent="0.2">
      <c r="A151" s="42"/>
      <c r="B151" s="1054" t="s">
        <v>392</v>
      </c>
      <c r="C151" s="1055">
        <v>30</v>
      </c>
      <c r="D151" s="51">
        <f t="shared" si="38"/>
        <v>2</v>
      </c>
      <c r="E151" s="45"/>
      <c r="F151" s="52">
        <f t="shared" si="28"/>
        <v>60</v>
      </c>
      <c r="G151" s="48">
        <v>2</v>
      </c>
      <c r="H151" s="53">
        <f t="shared" si="39"/>
        <v>60</v>
      </c>
      <c r="I151" s="48"/>
      <c r="J151" s="53">
        <f t="shared" si="29"/>
        <v>0</v>
      </c>
      <c r="K151" s="48"/>
      <c r="L151" s="53">
        <f t="shared" si="30"/>
        <v>0</v>
      </c>
      <c r="M151" s="48"/>
      <c r="N151" s="53">
        <f t="shared" si="31"/>
        <v>0</v>
      </c>
    </row>
    <row r="152" spans="1:14" x14ac:dyDescent="0.2">
      <c r="A152" s="42"/>
      <c r="B152" s="1054" t="s">
        <v>1388</v>
      </c>
      <c r="C152" s="1055">
        <v>250</v>
      </c>
      <c r="D152" s="51">
        <f t="shared" si="38"/>
        <v>2</v>
      </c>
      <c r="E152" s="45"/>
      <c r="F152" s="52">
        <f t="shared" si="28"/>
        <v>500</v>
      </c>
      <c r="G152" s="48">
        <v>2</v>
      </c>
      <c r="H152" s="53">
        <f t="shared" si="39"/>
        <v>500</v>
      </c>
      <c r="I152" s="48"/>
      <c r="J152" s="53">
        <f t="shared" si="29"/>
        <v>0</v>
      </c>
      <c r="K152" s="48"/>
      <c r="L152" s="53">
        <f t="shared" si="30"/>
        <v>0</v>
      </c>
      <c r="M152" s="48"/>
      <c r="N152" s="53">
        <f t="shared" si="31"/>
        <v>0</v>
      </c>
    </row>
    <row r="153" spans="1:14" x14ac:dyDescent="0.2">
      <c r="A153" s="42"/>
      <c r="B153" s="1054" t="s">
        <v>1389</v>
      </c>
      <c r="C153" s="1055">
        <v>500</v>
      </c>
      <c r="D153" s="51">
        <f t="shared" si="38"/>
        <v>15</v>
      </c>
      <c r="E153" s="45"/>
      <c r="F153" s="52">
        <f t="shared" si="28"/>
        <v>7500</v>
      </c>
      <c r="G153" s="48">
        <v>5</v>
      </c>
      <c r="H153" s="53">
        <f t="shared" si="39"/>
        <v>2500</v>
      </c>
      <c r="I153" s="48">
        <v>5</v>
      </c>
      <c r="J153" s="53">
        <f t="shared" si="29"/>
        <v>2500</v>
      </c>
      <c r="K153" s="48">
        <v>5</v>
      </c>
      <c r="L153" s="53">
        <f t="shared" si="30"/>
        <v>2500</v>
      </c>
      <c r="M153" s="48"/>
      <c r="N153" s="53">
        <f t="shared" si="31"/>
        <v>0</v>
      </c>
    </row>
    <row r="154" spans="1:14" x14ac:dyDescent="0.2">
      <c r="A154" s="42"/>
      <c r="B154" s="1054" t="s">
        <v>1390</v>
      </c>
      <c r="C154" s="1055">
        <v>7</v>
      </c>
      <c r="D154" s="51">
        <f t="shared" si="38"/>
        <v>100</v>
      </c>
      <c r="E154" s="45"/>
      <c r="F154" s="52">
        <f t="shared" si="28"/>
        <v>700</v>
      </c>
      <c r="G154" s="48">
        <v>50</v>
      </c>
      <c r="H154" s="53">
        <f t="shared" si="39"/>
        <v>350</v>
      </c>
      <c r="I154" s="48">
        <v>50</v>
      </c>
      <c r="J154" s="53">
        <f t="shared" si="29"/>
        <v>350</v>
      </c>
      <c r="K154" s="48"/>
      <c r="L154" s="53">
        <f t="shared" si="30"/>
        <v>0</v>
      </c>
      <c r="M154" s="48"/>
      <c r="N154" s="53">
        <f t="shared" si="31"/>
        <v>0</v>
      </c>
    </row>
    <row r="155" spans="1:14" x14ac:dyDescent="0.2">
      <c r="A155" s="42"/>
      <c r="B155" s="1054" t="s">
        <v>297</v>
      </c>
      <c r="C155" s="1055">
        <v>95</v>
      </c>
      <c r="D155" s="51">
        <f t="shared" si="38"/>
        <v>2</v>
      </c>
      <c r="E155" s="45"/>
      <c r="F155" s="52">
        <f t="shared" si="28"/>
        <v>190</v>
      </c>
      <c r="G155" s="48">
        <v>2</v>
      </c>
      <c r="H155" s="53">
        <f t="shared" si="39"/>
        <v>190</v>
      </c>
      <c r="I155" s="48"/>
      <c r="J155" s="53">
        <f t="shared" si="29"/>
        <v>0</v>
      </c>
      <c r="K155" s="48"/>
      <c r="L155" s="53">
        <f t="shared" si="30"/>
        <v>0</v>
      </c>
      <c r="M155" s="48"/>
      <c r="N155" s="53">
        <f t="shared" si="31"/>
        <v>0</v>
      </c>
    </row>
    <row r="156" spans="1:14" x14ac:dyDescent="0.2">
      <c r="A156" s="42"/>
      <c r="B156" s="1054" t="s">
        <v>1391</v>
      </c>
      <c r="C156" s="1055">
        <v>200</v>
      </c>
      <c r="D156" s="51">
        <f t="shared" si="38"/>
        <v>2</v>
      </c>
      <c r="E156" s="45"/>
      <c r="F156" s="52">
        <f t="shared" si="28"/>
        <v>400</v>
      </c>
      <c r="G156" s="48">
        <v>2</v>
      </c>
      <c r="H156" s="53">
        <f t="shared" si="39"/>
        <v>400</v>
      </c>
      <c r="I156" s="48"/>
      <c r="J156" s="53">
        <f t="shared" si="29"/>
        <v>0</v>
      </c>
      <c r="K156" s="48"/>
      <c r="L156" s="53">
        <f t="shared" si="30"/>
        <v>0</v>
      </c>
      <c r="M156" s="48"/>
      <c r="N156" s="53">
        <f t="shared" si="31"/>
        <v>0</v>
      </c>
    </row>
    <row r="157" spans="1:14" x14ac:dyDescent="0.2">
      <c r="A157" s="42"/>
      <c r="B157" s="1054" t="s">
        <v>1392</v>
      </c>
      <c r="C157" s="1055">
        <v>60</v>
      </c>
      <c r="D157" s="51">
        <f t="shared" si="38"/>
        <v>5</v>
      </c>
      <c r="E157" s="45"/>
      <c r="F157" s="52">
        <f t="shared" si="28"/>
        <v>300</v>
      </c>
      <c r="G157" s="48">
        <v>5</v>
      </c>
      <c r="H157" s="53">
        <f t="shared" si="39"/>
        <v>300</v>
      </c>
      <c r="I157" s="48"/>
      <c r="J157" s="53">
        <f t="shared" si="29"/>
        <v>0</v>
      </c>
      <c r="K157" s="48"/>
      <c r="L157" s="53">
        <f t="shared" si="30"/>
        <v>0</v>
      </c>
      <c r="M157" s="48"/>
      <c r="N157" s="53">
        <f t="shared" si="31"/>
        <v>0</v>
      </c>
    </row>
    <row r="158" spans="1:14" x14ac:dyDescent="0.2">
      <c r="A158" s="42"/>
      <c r="B158" s="1054" t="s">
        <v>1393</v>
      </c>
      <c r="C158" s="1055">
        <v>25</v>
      </c>
      <c r="D158" s="51">
        <f t="shared" si="38"/>
        <v>10</v>
      </c>
      <c r="E158" s="45"/>
      <c r="F158" s="52">
        <f t="shared" si="28"/>
        <v>250</v>
      </c>
      <c r="G158" s="48">
        <v>10</v>
      </c>
      <c r="H158" s="53">
        <f t="shared" si="39"/>
        <v>250</v>
      </c>
      <c r="I158" s="48"/>
      <c r="J158" s="53">
        <f t="shared" si="29"/>
        <v>0</v>
      </c>
      <c r="K158" s="48"/>
      <c r="L158" s="53">
        <f t="shared" si="30"/>
        <v>0</v>
      </c>
      <c r="M158" s="48"/>
      <c r="N158" s="53">
        <f t="shared" si="31"/>
        <v>0</v>
      </c>
    </row>
    <row r="159" spans="1:14" x14ac:dyDescent="0.2">
      <c r="A159" s="42"/>
      <c r="B159" s="1054" t="s">
        <v>1066</v>
      </c>
      <c r="C159" s="1055">
        <v>150</v>
      </c>
      <c r="D159" s="51">
        <f t="shared" ref="D159:D164" si="40">G159+I159+K159+M159</f>
        <v>3</v>
      </c>
      <c r="E159" s="45"/>
      <c r="F159" s="52">
        <f t="shared" ref="F159:F164" si="41">H159+J159+L159+N159</f>
        <v>450</v>
      </c>
      <c r="G159" s="48">
        <v>3</v>
      </c>
      <c r="H159" s="53">
        <f t="shared" ref="H159:H164" si="42">G159*C159</f>
        <v>450</v>
      </c>
      <c r="I159" s="48"/>
      <c r="J159" s="53">
        <f t="shared" ref="J159:J164" si="43">I159*C159</f>
        <v>0</v>
      </c>
      <c r="K159" s="48"/>
      <c r="L159" s="53">
        <f t="shared" ref="L159:L164" si="44">K159*C159</f>
        <v>0</v>
      </c>
      <c r="M159" s="48"/>
      <c r="N159" s="53">
        <f t="shared" ref="N159:N164" si="45">M159*C159</f>
        <v>0</v>
      </c>
    </row>
    <row r="160" spans="1:14" x14ac:dyDescent="0.2">
      <c r="A160" s="42"/>
      <c r="B160" s="1054" t="s">
        <v>58</v>
      </c>
      <c r="C160" s="1055">
        <v>30</v>
      </c>
      <c r="D160" s="51">
        <f t="shared" si="40"/>
        <v>3</v>
      </c>
      <c r="E160" s="45"/>
      <c r="F160" s="52">
        <f t="shared" si="41"/>
        <v>90</v>
      </c>
      <c r="G160" s="48">
        <v>3</v>
      </c>
      <c r="H160" s="53">
        <f t="shared" si="42"/>
        <v>90</v>
      </c>
      <c r="I160" s="48"/>
      <c r="J160" s="53">
        <f t="shared" si="43"/>
        <v>0</v>
      </c>
      <c r="K160" s="48"/>
      <c r="L160" s="53">
        <f t="shared" si="44"/>
        <v>0</v>
      </c>
      <c r="M160" s="48"/>
      <c r="N160" s="53">
        <f t="shared" si="45"/>
        <v>0</v>
      </c>
    </row>
    <row r="161" spans="1:14" x14ac:dyDescent="0.2">
      <c r="A161" s="42"/>
      <c r="B161" s="1054" t="s">
        <v>298</v>
      </c>
      <c r="C161" s="1055">
        <v>25</v>
      </c>
      <c r="D161" s="51">
        <f t="shared" si="40"/>
        <v>3</v>
      </c>
      <c r="E161" s="45"/>
      <c r="F161" s="52">
        <f t="shared" si="41"/>
        <v>75</v>
      </c>
      <c r="G161" s="48">
        <v>3</v>
      </c>
      <c r="H161" s="53">
        <f t="shared" si="42"/>
        <v>75</v>
      </c>
      <c r="I161" s="48"/>
      <c r="J161" s="53">
        <f t="shared" si="43"/>
        <v>0</v>
      </c>
      <c r="K161" s="48"/>
      <c r="L161" s="53">
        <f t="shared" si="44"/>
        <v>0</v>
      </c>
      <c r="M161" s="48"/>
      <c r="N161" s="53">
        <f t="shared" si="45"/>
        <v>0</v>
      </c>
    </row>
    <row r="162" spans="1:14" x14ac:dyDescent="0.2">
      <c r="A162" s="42"/>
      <c r="B162" s="1054" t="s">
        <v>59</v>
      </c>
      <c r="C162" s="1055">
        <v>25</v>
      </c>
      <c r="D162" s="51">
        <f t="shared" si="40"/>
        <v>3</v>
      </c>
      <c r="E162" s="45"/>
      <c r="F162" s="52">
        <f t="shared" si="41"/>
        <v>75</v>
      </c>
      <c r="G162" s="48">
        <v>3</v>
      </c>
      <c r="H162" s="53">
        <f t="shared" si="42"/>
        <v>75</v>
      </c>
      <c r="I162" s="48"/>
      <c r="J162" s="53">
        <f t="shared" si="43"/>
        <v>0</v>
      </c>
      <c r="K162" s="48"/>
      <c r="L162" s="53">
        <f t="shared" si="44"/>
        <v>0</v>
      </c>
      <c r="M162" s="48"/>
      <c r="N162" s="53">
        <f t="shared" si="45"/>
        <v>0</v>
      </c>
    </row>
    <row r="163" spans="1:14" x14ac:dyDescent="0.2">
      <c r="A163" s="42"/>
      <c r="B163" s="1054" t="s">
        <v>170</v>
      </c>
      <c r="C163" s="1055">
        <v>100</v>
      </c>
      <c r="D163" s="51">
        <f t="shared" si="40"/>
        <v>2</v>
      </c>
      <c r="E163" s="45"/>
      <c r="F163" s="52">
        <f t="shared" si="41"/>
        <v>200</v>
      </c>
      <c r="G163" s="48">
        <v>2</v>
      </c>
      <c r="H163" s="53">
        <f t="shared" si="42"/>
        <v>200</v>
      </c>
      <c r="I163" s="48"/>
      <c r="J163" s="53">
        <f t="shared" si="43"/>
        <v>0</v>
      </c>
      <c r="K163" s="48"/>
      <c r="L163" s="53">
        <f t="shared" si="44"/>
        <v>0</v>
      </c>
      <c r="M163" s="48"/>
      <c r="N163" s="53">
        <f t="shared" si="45"/>
        <v>0</v>
      </c>
    </row>
    <row r="164" spans="1:14" x14ac:dyDescent="0.2">
      <c r="A164" s="42"/>
      <c r="B164" s="1054" t="s">
        <v>1394</v>
      </c>
      <c r="C164" s="1055">
        <v>100</v>
      </c>
      <c r="D164" s="51">
        <f t="shared" si="40"/>
        <v>2</v>
      </c>
      <c r="E164" s="45"/>
      <c r="F164" s="52">
        <f t="shared" si="41"/>
        <v>200</v>
      </c>
      <c r="G164" s="48">
        <v>2</v>
      </c>
      <c r="H164" s="53">
        <f t="shared" si="42"/>
        <v>200</v>
      </c>
      <c r="I164" s="48"/>
      <c r="J164" s="53">
        <f t="shared" si="43"/>
        <v>0</v>
      </c>
      <c r="K164" s="48"/>
      <c r="L164" s="53">
        <f t="shared" si="44"/>
        <v>0</v>
      </c>
      <c r="M164" s="48"/>
      <c r="N164" s="53">
        <f t="shared" si="45"/>
        <v>0</v>
      </c>
    </row>
    <row r="165" spans="1:14" x14ac:dyDescent="0.2">
      <c r="A165" s="1050">
        <v>2</v>
      </c>
      <c r="B165" s="47" t="s">
        <v>1400</v>
      </c>
      <c r="C165" s="50"/>
      <c r="D165" s="51"/>
      <c r="E165" s="48"/>
      <c r="F165" s="52"/>
      <c r="G165" s="48"/>
      <c r="H165" s="53"/>
      <c r="I165" s="48"/>
      <c r="J165" s="53"/>
      <c r="K165" s="48"/>
      <c r="L165" s="53"/>
      <c r="M165" s="48"/>
      <c r="N165" s="53"/>
    </row>
    <row r="166" spans="1:14" x14ac:dyDescent="0.2">
      <c r="A166" s="1051"/>
      <c r="B166" s="49" t="s">
        <v>1395</v>
      </c>
      <c r="C166" s="50">
        <v>34000</v>
      </c>
      <c r="D166" s="51">
        <f t="shared" ref="D166:D173" si="46">G166+I166+K166+M166</f>
        <v>1</v>
      </c>
      <c r="E166" s="48"/>
      <c r="F166" s="52">
        <f t="shared" ref="F166:F173" si="47">H166+J166+L166+N166</f>
        <v>34000</v>
      </c>
      <c r="G166" s="48">
        <v>1</v>
      </c>
      <c r="H166" s="53">
        <f t="shared" ref="H166:H173" si="48">G166*C166</f>
        <v>34000</v>
      </c>
      <c r="I166" s="48"/>
      <c r="J166" s="53">
        <f t="shared" ref="J166:J173" si="49">I166*C166</f>
        <v>0</v>
      </c>
      <c r="K166" s="48"/>
      <c r="L166" s="53">
        <f t="shared" ref="L166:L173" si="50">K166*C166</f>
        <v>0</v>
      </c>
      <c r="M166" s="48"/>
      <c r="N166" s="53">
        <f t="shared" ref="N166:N173" si="51">M166*C166</f>
        <v>0</v>
      </c>
    </row>
    <row r="167" spans="1:14" x14ac:dyDescent="0.2">
      <c r="A167" s="1051"/>
      <c r="B167" s="49" t="s">
        <v>1396</v>
      </c>
      <c r="C167" s="50">
        <v>1150</v>
      </c>
      <c r="D167" s="51">
        <f t="shared" si="46"/>
        <v>1</v>
      </c>
      <c r="E167" s="48"/>
      <c r="F167" s="52">
        <f t="shared" si="47"/>
        <v>1150</v>
      </c>
      <c r="G167" s="48">
        <v>1</v>
      </c>
      <c r="H167" s="53">
        <f t="shared" si="48"/>
        <v>1150</v>
      </c>
      <c r="I167" s="48"/>
      <c r="J167" s="53">
        <f t="shared" si="49"/>
        <v>0</v>
      </c>
      <c r="K167" s="48"/>
      <c r="L167" s="53">
        <f t="shared" si="50"/>
        <v>0</v>
      </c>
      <c r="M167" s="48"/>
      <c r="N167" s="53">
        <f t="shared" si="51"/>
        <v>0</v>
      </c>
    </row>
    <row r="168" spans="1:14" x14ac:dyDescent="0.2">
      <c r="A168" s="1051"/>
      <c r="B168" s="49" t="s">
        <v>281</v>
      </c>
      <c r="C168" s="50">
        <v>2000</v>
      </c>
      <c r="D168" s="51">
        <f t="shared" si="46"/>
        <v>1</v>
      </c>
      <c r="E168" s="48"/>
      <c r="F168" s="52">
        <f t="shared" si="47"/>
        <v>2000</v>
      </c>
      <c r="G168" s="48">
        <v>1</v>
      </c>
      <c r="H168" s="53">
        <f t="shared" si="48"/>
        <v>2000</v>
      </c>
      <c r="I168" s="48"/>
      <c r="J168" s="53">
        <f t="shared" si="49"/>
        <v>0</v>
      </c>
      <c r="K168" s="48"/>
      <c r="L168" s="53">
        <f t="shared" si="50"/>
        <v>0</v>
      </c>
      <c r="M168" s="48"/>
      <c r="N168" s="53">
        <f t="shared" si="51"/>
        <v>0</v>
      </c>
    </row>
    <row r="169" spans="1:14" x14ac:dyDescent="0.2">
      <c r="A169" s="1051"/>
      <c r="B169" s="49" t="s">
        <v>1397</v>
      </c>
      <c r="C169" s="50">
        <v>18000</v>
      </c>
      <c r="D169" s="51">
        <f t="shared" si="46"/>
        <v>1</v>
      </c>
      <c r="E169" s="48"/>
      <c r="F169" s="52">
        <f t="shared" si="47"/>
        <v>18000</v>
      </c>
      <c r="G169" s="48">
        <v>1</v>
      </c>
      <c r="H169" s="53">
        <f t="shared" si="48"/>
        <v>18000</v>
      </c>
      <c r="I169" s="48"/>
      <c r="J169" s="53">
        <f t="shared" si="49"/>
        <v>0</v>
      </c>
      <c r="K169" s="48"/>
      <c r="L169" s="53">
        <f t="shared" si="50"/>
        <v>0</v>
      </c>
      <c r="M169" s="48"/>
      <c r="N169" s="53">
        <f t="shared" si="51"/>
        <v>0</v>
      </c>
    </row>
    <row r="170" spans="1:14" x14ac:dyDescent="0.2">
      <c r="A170" s="1051"/>
      <c r="B170" s="49" t="s">
        <v>972</v>
      </c>
      <c r="C170" s="50">
        <v>500</v>
      </c>
      <c r="D170" s="51">
        <f t="shared" si="46"/>
        <v>10</v>
      </c>
      <c r="E170" s="48"/>
      <c r="F170" s="52">
        <f t="shared" si="47"/>
        <v>5000</v>
      </c>
      <c r="G170" s="48">
        <v>10</v>
      </c>
      <c r="H170" s="53">
        <f t="shared" si="48"/>
        <v>5000</v>
      </c>
      <c r="I170" s="48"/>
      <c r="J170" s="53">
        <f t="shared" si="49"/>
        <v>0</v>
      </c>
      <c r="K170" s="48"/>
      <c r="L170" s="53">
        <f t="shared" si="50"/>
        <v>0</v>
      </c>
      <c r="M170" s="48"/>
      <c r="N170" s="53">
        <f t="shared" si="51"/>
        <v>0</v>
      </c>
    </row>
    <row r="171" spans="1:14" x14ac:dyDescent="0.2">
      <c r="A171" s="1051"/>
      <c r="B171" s="49" t="s">
        <v>1388</v>
      </c>
      <c r="C171" s="50">
        <v>250</v>
      </c>
      <c r="D171" s="51">
        <f t="shared" si="46"/>
        <v>5</v>
      </c>
      <c r="E171" s="48"/>
      <c r="F171" s="52">
        <f t="shared" si="47"/>
        <v>1250</v>
      </c>
      <c r="G171" s="48">
        <v>5</v>
      </c>
      <c r="H171" s="53">
        <f t="shared" si="48"/>
        <v>1250</v>
      </c>
      <c r="I171" s="48"/>
      <c r="J171" s="53">
        <f t="shared" si="49"/>
        <v>0</v>
      </c>
      <c r="K171" s="48"/>
      <c r="L171" s="53">
        <f t="shared" si="50"/>
        <v>0</v>
      </c>
      <c r="M171" s="48"/>
      <c r="N171" s="53">
        <f t="shared" si="51"/>
        <v>0</v>
      </c>
    </row>
    <row r="172" spans="1:14" x14ac:dyDescent="0.2">
      <c r="A172" s="1051"/>
      <c r="B172" s="49" t="s">
        <v>1398</v>
      </c>
      <c r="C172" s="50">
        <v>3000</v>
      </c>
      <c r="D172" s="51">
        <f t="shared" si="46"/>
        <v>1</v>
      </c>
      <c r="E172" s="48"/>
      <c r="F172" s="52">
        <f t="shared" si="47"/>
        <v>3000</v>
      </c>
      <c r="G172" s="48">
        <v>1</v>
      </c>
      <c r="H172" s="53">
        <f t="shared" si="48"/>
        <v>3000</v>
      </c>
      <c r="I172" s="48"/>
      <c r="J172" s="53">
        <f t="shared" si="49"/>
        <v>0</v>
      </c>
      <c r="K172" s="48"/>
      <c r="L172" s="53">
        <f t="shared" si="50"/>
        <v>0</v>
      </c>
      <c r="M172" s="48"/>
      <c r="N172" s="53">
        <f t="shared" si="51"/>
        <v>0</v>
      </c>
    </row>
    <row r="173" spans="1:14" x14ac:dyDescent="0.2">
      <c r="A173" s="1051"/>
      <c r="B173" s="49" t="s">
        <v>1399</v>
      </c>
      <c r="C173" s="50">
        <v>45000</v>
      </c>
      <c r="D173" s="51">
        <f t="shared" si="46"/>
        <v>1</v>
      </c>
      <c r="E173" s="48"/>
      <c r="F173" s="52">
        <f t="shared" si="47"/>
        <v>45000</v>
      </c>
      <c r="G173" s="48">
        <v>1</v>
      </c>
      <c r="H173" s="53">
        <f t="shared" si="48"/>
        <v>45000</v>
      </c>
      <c r="I173" s="48"/>
      <c r="J173" s="53">
        <f t="shared" si="49"/>
        <v>0</v>
      </c>
      <c r="K173" s="48"/>
      <c r="L173" s="53">
        <f t="shared" si="50"/>
        <v>0</v>
      </c>
      <c r="M173" s="48"/>
      <c r="N173" s="53">
        <f t="shared" si="51"/>
        <v>0</v>
      </c>
    </row>
    <row r="174" spans="1:14" x14ac:dyDescent="0.2">
      <c r="A174" s="48"/>
      <c r="B174" s="47" t="s">
        <v>482</v>
      </c>
      <c r="C174" s="55">
        <f t="shared" ref="C174:N174" si="52">SUM(C138:C173)</f>
        <v>106791</v>
      </c>
      <c r="D174" s="55">
        <f t="shared" si="52"/>
        <v>341</v>
      </c>
      <c r="E174" s="55">
        <f t="shared" si="52"/>
        <v>0</v>
      </c>
      <c r="F174" s="55">
        <f t="shared" si="52"/>
        <v>129960</v>
      </c>
      <c r="G174" s="55">
        <f t="shared" si="52"/>
        <v>210</v>
      </c>
      <c r="H174" s="55">
        <f t="shared" si="52"/>
        <v>120395</v>
      </c>
      <c r="I174" s="55">
        <f t="shared" si="52"/>
        <v>96</v>
      </c>
      <c r="J174" s="55">
        <f t="shared" si="52"/>
        <v>5425</v>
      </c>
      <c r="K174" s="55">
        <f t="shared" si="52"/>
        <v>35</v>
      </c>
      <c r="L174" s="55">
        <f t="shared" si="52"/>
        <v>4140</v>
      </c>
      <c r="M174" s="55">
        <f t="shared" si="52"/>
        <v>0</v>
      </c>
      <c r="N174" s="55">
        <f t="shared" si="52"/>
        <v>0</v>
      </c>
    </row>
    <row r="175" spans="1:14" x14ac:dyDescent="0.2">
      <c r="A175" s="18"/>
      <c r="B175" s="26"/>
      <c r="C175" s="59"/>
      <c r="D175" s="60"/>
      <c r="E175" s="61"/>
      <c r="F175" s="62"/>
      <c r="G175" s="1056"/>
      <c r="H175" s="26"/>
      <c r="I175" s="26"/>
      <c r="J175" s="26"/>
      <c r="K175" s="26"/>
      <c r="L175" s="26"/>
      <c r="M175" s="26"/>
      <c r="N175" s="27"/>
    </row>
    <row r="176" spans="1:14" x14ac:dyDescent="0.2">
      <c r="A176" s="63"/>
      <c r="B176" s="62" t="s">
        <v>67</v>
      </c>
      <c r="C176" s="64"/>
      <c r="D176" s="65"/>
      <c r="E176" s="66"/>
      <c r="F176" s="62"/>
      <c r="G176" s="62"/>
      <c r="H176" s="62"/>
      <c r="I176" s="62"/>
      <c r="J176" s="62"/>
      <c r="K176" s="62"/>
      <c r="L176" s="62"/>
      <c r="M176" s="62"/>
      <c r="N176" s="67"/>
    </row>
    <row r="177" spans="1:14" x14ac:dyDescent="0.2">
      <c r="A177" s="1052" t="s">
        <v>560</v>
      </c>
      <c r="B177" s="62"/>
      <c r="C177" s="64"/>
      <c r="D177" s="65"/>
      <c r="E177" s="66"/>
      <c r="F177" s="62"/>
      <c r="G177" s="62"/>
      <c r="H177" s="62" t="s">
        <v>691</v>
      </c>
      <c r="I177" s="62"/>
      <c r="J177" s="1537" t="s">
        <v>69</v>
      </c>
      <c r="K177" s="1537"/>
      <c r="L177" s="1537"/>
      <c r="M177" s="62"/>
      <c r="N177" s="67"/>
    </row>
    <row r="178" spans="1:14" x14ac:dyDescent="0.2">
      <c r="A178" s="63"/>
      <c r="B178" s="810" t="s">
        <v>1369</v>
      </c>
      <c r="C178" s="64"/>
      <c r="D178" s="65"/>
      <c r="E178" s="66"/>
      <c r="F178" s="62"/>
      <c r="G178" s="62"/>
      <c r="H178" s="62"/>
      <c r="I178" s="62"/>
      <c r="J178" s="1524" t="s">
        <v>70</v>
      </c>
      <c r="K178" s="1524"/>
      <c r="L178" s="1524"/>
      <c r="M178" s="62"/>
      <c r="N178" s="67"/>
    </row>
    <row r="179" spans="1:14" x14ac:dyDescent="0.2">
      <c r="A179" s="32"/>
      <c r="B179" s="1053" t="s">
        <v>1370</v>
      </c>
      <c r="C179" s="29"/>
      <c r="D179" s="30"/>
      <c r="E179" s="31"/>
      <c r="F179" s="34"/>
      <c r="G179" s="34"/>
      <c r="H179" s="34"/>
      <c r="I179" s="34"/>
      <c r="J179" s="34"/>
      <c r="K179" s="34"/>
      <c r="L179" s="34"/>
      <c r="M179" s="34"/>
      <c r="N179" s="33"/>
    </row>
    <row r="181" spans="1:14" ht="13.5" thickBot="1" x14ac:dyDescent="0.25"/>
    <row r="182" spans="1:14" x14ac:dyDescent="0.2">
      <c r="A182" s="1" t="s">
        <v>0</v>
      </c>
      <c r="K182" s="2" t="s">
        <v>1</v>
      </c>
      <c r="L182" s="3"/>
      <c r="M182" s="3"/>
      <c r="N182" s="4"/>
    </row>
    <row r="183" spans="1:14" x14ac:dyDescent="0.2">
      <c r="K183" s="6" t="s">
        <v>2</v>
      </c>
      <c r="L183" s="7"/>
      <c r="M183" s="7"/>
      <c r="N183" s="8"/>
    </row>
    <row r="184" spans="1:14" ht="13.5" thickBot="1" x14ac:dyDescent="0.25">
      <c r="K184" s="9" t="s">
        <v>3</v>
      </c>
      <c r="L184" s="10"/>
      <c r="M184" s="10"/>
      <c r="N184" s="11"/>
    </row>
    <row r="185" spans="1:14" x14ac:dyDescent="0.2">
      <c r="A185" s="1525" t="s">
        <v>4</v>
      </c>
      <c r="B185" s="1525"/>
      <c r="C185" s="1525"/>
      <c r="D185" s="1525"/>
      <c r="E185" s="1525"/>
      <c r="F185" s="1525"/>
      <c r="G185" s="1525"/>
      <c r="H185" s="1525"/>
      <c r="I185" s="1525"/>
      <c r="J185" s="1525"/>
      <c r="K185" s="1525"/>
      <c r="L185" s="1525"/>
      <c r="M185" s="1525"/>
      <c r="N185" s="1525"/>
    </row>
    <row r="186" spans="1:14" x14ac:dyDescent="0.2">
      <c r="A186" s="1526" t="s">
        <v>5</v>
      </c>
      <c r="B186" s="1526"/>
      <c r="C186" s="1526"/>
      <c r="D186" s="1526"/>
      <c r="E186" s="1526"/>
      <c r="F186" s="1526"/>
      <c r="G186" s="1526"/>
      <c r="H186" s="1526"/>
      <c r="I186" s="1526"/>
      <c r="J186" s="1526"/>
      <c r="K186" s="1526"/>
      <c r="L186" s="1526"/>
      <c r="M186" s="1526"/>
      <c r="N186" s="1526"/>
    </row>
    <row r="187" spans="1:14" x14ac:dyDescent="0.2">
      <c r="C187" s="14"/>
      <c r="D187" s="15"/>
      <c r="E187" s="16"/>
      <c r="F187" s="7"/>
    </row>
    <row r="188" spans="1:14" x14ac:dyDescent="0.2">
      <c r="A188" s="17" t="s">
        <v>6</v>
      </c>
      <c r="B188" s="17"/>
      <c r="C188" s="14"/>
      <c r="D188" s="15"/>
      <c r="E188" s="16"/>
    </row>
    <row r="189" spans="1:14" x14ac:dyDescent="0.2">
      <c r="A189" s="18" t="s">
        <v>7</v>
      </c>
      <c r="B189" s="19"/>
      <c r="C189" s="20"/>
      <c r="D189" s="21"/>
      <c r="E189" s="22"/>
      <c r="F189" s="23" t="s">
        <v>8</v>
      </c>
      <c r="G189" s="24"/>
      <c r="H189" s="24"/>
      <c r="I189" s="24"/>
      <c r="J189" s="25"/>
      <c r="K189" s="26" t="s">
        <v>9</v>
      </c>
      <c r="L189" s="26"/>
      <c r="M189" s="26"/>
      <c r="N189" s="27"/>
    </row>
    <row r="190" spans="1:14" x14ac:dyDescent="0.2">
      <c r="A190" s="28" t="s">
        <v>1360</v>
      </c>
      <c r="B190" s="17"/>
      <c r="C190" s="29"/>
      <c r="D190" s="30"/>
      <c r="E190" s="31"/>
      <c r="F190" s="32" t="s">
        <v>11</v>
      </c>
      <c r="G190" s="32" t="s">
        <v>12</v>
      </c>
      <c r="H190" s="33"/>
      <c r="I190" s="23" t="s">
        <v>13</v>
      </c>
      <c r="J190" s="25"/>
      <c r="K190" s="34" t="s">
        <v>14</v>
      </c>
      <c r="L190" s="34"/>
      <c r="M190" s="34"/>
      <c r="N190" s="33"/>
    </row>
    <row r="191" spans="1:14" x14ac:dyDescent="0.2">
      <c r="A191" s="35"/>
      <c r="B191" s="18"/>
      <c r="C191" s="36"/>
      <c r="D191" s="37"/>
      <c r="E191" s="38"/>
      <c r="F191" s="18"/>
      <c r="G191" s="1527" t="s">
        <v>15</v>
      </c>
      <c r="H191" s="1528"/>
      <c r="I191" s="1528"/>
      <c r="J191" s="1528"/>
      <c r="K191" s="1528"/>
      <c r="L191" s="1528"/>
      <c r="M191" s="1528"/>
      <c r="N191" s="1529"/>
    </row>
    <row r="192" spans="1:14" x14ac:dyDescent="0.2">
      <c r="A192" s="39" t="s">
        <v>16</v>
      </c>
      <c r="B192" s="811" t="s">
        <v>17</v>
      </c>
      <c r="C192" s="41" t="s">
        <v>18</v>
      </c>
      <c r="D192" s="1530" t="s">
        <v>19</v>
      </c>
      <c r="E192" s="1531"/>
      <c r="F192" s="811" t="s">
        <v>20</v>
      </c>
      <c r="G192" s="1527" t="s">
        <v>21</v>
      </c>
      <c r="H192" s="1529"/>
      <c r="I192" s="1527" t="s">
        <v>22</v>
      </c>
      <c r="J192" s="1529"/>
      <c r="K192" s="1527" t="s">
        <v>23</v>
      </c>
      <c r="L192" s="1529"/>
      <c r="M192" s="1527" t="s">
        <v>24</v>
      </c>
      <c r="N192" s="1529"/>
    </row>
    <row r="193" spans="1:14" x14ac:dyDescent="0.2">
      <c r="A193" s="42"/>
      <c r="B193" s="32"/>
      <c r="C193" s="43"/>
      <c r="D193" s="44"/>
      <c r="E193" s="45"/>
      <c r="F193" s="32"/>
      <c r="G193" s="46" t="s">
        <v>25</v>
      </c>
      <c r="H193" s="46" t="s">
        <v>26</v>
      </c>
      <c r="I193" s="46" t="s">
        <v>25</v>
      </c>
      <c r="J193" s="46" t="s">
        <v>27</v>
      </c>
      <c r="K193" s="46" t="s">
        <v>25</v>
      </c>
      <c r="L193" s="47" t="s">
        <v>27</v>
      </c>
      <c r="M193" s="46" t="s">
        <v>25</v>
      </c>
      <c r="N193" s="46" t="s">
        <v>26</v>
      </c>
    </row>
    <row r="194" spans="1:14" x14ac:dyDescent="0.2">
      <c r="A194" s="42">
        <v>1</v>
      </c>
      <c r="B194" s="32" t="s">
        <v>1361</v>
      </c>
      <c r="C194" s="1055"/>
      <c r="D194" s="51"/>
      <c r="E194" s="45"/>
      <c r="F194" s="52"/>
      <c r="G194" s="5"/>
      <c r="H194" s="53"/>
      <c r="I194" s="46"/>
      <c r="J194" s="53"/>
      <c r="K194" s="46"/>
      <c r="L194" s="53"/>
      <c r="M194" s="46"/>
      <c r="N194" s="53"/>
    </row>
    <row r="195" spans="1:14" x14ac:dyDescent="0.2">
      <c r="A195" s="42"/>
      <c r="B195" s="1054" t="s">
        <v>1363</v>
      </c>
      <c r="C195" s="1055">
        <v>12</v>
      </c>
      <c r="D195" s="51">
        <f>G195+I195+K195+M195</f>
        <v>120</v>
      </c>
      <c r="E195" s="45"/>
      <c r="F195" s="52">
        <f t="shared" ref="F195:F206" si="53">H195+J195+L195+N195</f>
        <v>1440</v>
      </c>
      <c r="G195" s="48">
        <v>45</v>
      </c>
      <c r="H195" s="53">
        <f>G195*C195</f>
        <v>540</v>
      </c>
      <c r="I195" s="48">
        <v>45</v>
      </c>
      <c r="J195" s="53">
        <f t="shared" ref="J195:J206" si="54">I195*C195</f>
        <v>540</v>
      </c>
      <c r="K195" s="48">
        <v>30</v>
      </c>
      <c r="L195" s="53">
        <f t="shared" ref="L195:L206" si="55">K195*C195</f>
        <v>360</v>
      </c>
      <c r="M195" s="48"/>
      <c r="N195" s="53">
        <f t="shared" ref="N195:N206" si="56">M195*C195</f>
        <v>0</v>
      </c>
    </row>
    <row r="196" spans="1:14" x14ac:dyDescent="0.2">
      <c r="A196" s="42"/>
      <c r="B196" s="1054" t="s">
        <v>1401</v>
      </c>
      <c r="C196" s="1055">
        <v>30</v>
      </c>
      <c r="D196" s="51">
        <f t="shared" ref="D196:D206" si="57">G196+I196+K196+M196</f>
        <v>18</v>
      </c>
      <c r="E196" s="45"/>
      <c r="F196" s="52">
        <f t="shared" si="53"/>
        <v>540</v>
      </c>
      <c r="G196" s="48">
        <v>9</v>
      </c>
      <c r="H196" s="53">
        <f t="shared" ref="H196:H206" si="58">G196*C196</f>
        <v>270</v>
      </c>
      <c r="I196" s="48"/>
      <c r="J196" s="53">
        <f t="shared" si="54"/>
        <v>0</v>
      </c>
      <c r="K196" s="48">
        <v>9</v>
      </c>
      <c r="L196" s="53">
        <f t="shared" si="55"/>
        <v>270</v>
      </c>
      <c r="M196" s="48"/>
      <c r="N196" s="53">
        <f t="shared" si="56"/>
        <v>0</v>
      </c>
    </row>
    <row r="197" spans="1:14" x14ac:dyDescent="0.2">
      <c r="A197" s="42"/>
      <c r="B197" s="1054" t="s">
        <v>1402</v>
      </c>
      <c r="C197" s="1055">
        <v>120</v>
      </c>
      <c r="D197" s="51">
        <f t="shared" si="57"/>
        <v>9</v>
      </c>
      <c r="E197" s="45"/>
      <c r="F197" s="52">
        <f t="shared" si="53"/>
        <v>1080</v>
      </c>
      <c r="G197" s="48">
        <v>9</v>
      </c>
      <c r="H197" s="53">
        <f t="shared" si="58"/>
        <v>1080</v>
      </c>
      <c r="I197" s="48"/>
      <c r="J197" s="53">
        <f t="shared" si="54"/>
        <v>0</v>
      </c>
      <c r="K197" s="48"/>
      <c r="L197" s="53">
        <f t="shared" si="55"/>
        <v>0</v>
      </c>
      <c r="M197" s="48"/>
      <c r="N197" s="53">
        <f t="shared" si="56"/>
        <v>0</v>
      </c>
    </row>
    <row r="198" spans="1:14" x14ac:dyDescent="0.2">
      <c r="A198" s="42"/>
      <c r="B198" s="1054" t="s">
        <v>1403</v>
      </c>
      <c r="C198" s="1055">
        <v>50</v>
      </c>
      <c r="D198" s="51">
        <f t="shared" si="57"/>
        <v>6</v>
      </c>
      <c r="E198" s="45"/>
      <c r="F198" s="52">
        <f t="shared" si="53"/>
        <v>300</v>
      </c>
      <c r="G198" s="48">
        <v>6</v>
      </c>
      <c r="H198" s="53">
        <f t="shared" si="58"/>
        <v>300</v>
      </c>
      <c r="I198" s="48"/>
      <c r="J198" s="53">
        <f t="shared" si="54"/>
        <v>0</v>
      </c>
      <c r="K198" s="48"/>
      <c r="L198" s="53">
        <f t="shared" si="55"/>
        <v>0</v>
      </c>
      <c r="M198" s="48"/>
      <c r="N198" s="53">
        <f t="shared" si="56"/>
        <v>0</v>
      </c>
    </row>
    <row r="199" spans="1:14" x14ac:dyDescent="0.2">
      <c r="A199" s="42"/>
      <c r="B199" s="1054" t="s">
        <v>1404</v>
      </c>
      <c r="C199" s="1055">
        <v>250</v>
      </c>
      <c r="D199" s="51">
        <f t="shared" si="57"/>
        <v>3</v>
      </c>
      <c r="E199" s="45"/>
      <c r="F199" s="52">
        <f t="shared" si="53"/>
        <v>750</v>
      </c>
      <c r="G199" s="48">
        <v>3</v>
      </c>
      <c r="H199" s="53">
        <f t="shared" si="58"/>
        <v>750</v>
      </c>
      <c r="I199" s="48"/>
      <c r="J199" s="53">
        <f t="shared" si="54"/>
        <v>0</v>
      </c>
      <c r="K199" s="48"/>
      <c r="L199" s="53">
        <f t="shared" si="55"/>
        <v>0</v>
      </c>
      <c r="M199" s="48"/>
      <c r="N199" s="53">
        <f t="shared" si="56"/>
        <v>0</v>
      </c>
    </row>
    <row r="200" spans="1:14" x14ac:dyDescent="0.2">
      <c r="A200" s="42"/>
      <c r="B200" s="1054" t="s">
        <v>1405</v>
      </c>
      <c r="C200" s="1055">
        <v>8</v>
      </c>
      <c r="D200" s="51">
        <f>G200+I200+K200+M200</f>
        <v>36</v>
      </c>
      <c r="E200" s="45"/>
      <c r="F200" s="52">
        <f>H200+J200+L200+N200</f>
        <v>288</v>
      </c>
      <c r="G200" s="48">
        <v>12</v>
      </c>
      <c r="H200" s="53">
        <f>G200*C200</f>
        <v>96</v>
      </c>
      <c r="I200" s="48">
        <v>12</v>
      </c>
      <c r="J200" s="53">
        <f>I200*C200</f>
        <v>96</v>
      </c>
      <c r="K200" s="48">
        <v>12</v>
      </c>
      <c r="L200" s="53">
        <f>K200*C200</f>
        <v>96</v>
      </c>
      <c r="M200" s="48"/>
      <c r="N200" s="53">
        <f>M200*C200</f>
        <v>0</v>
      </c>
    </row>
    <row r="201" spans="1:14" x14ac:dyDescent="0.2">
      <c r="A201" s="42"/>
      <c r="B201" s="1054" t="s">
        <v>1406</v>
      </c>
      <c r="C201" s="1055">
        <v>70</v>
      </c>
      <c r="D201" s="51">
        <f>G201+I201+K201+M201</f>
        <v>12</v>
      </c>
      <c r="E201" s="45"/>
      <c r="F201" s="52">
        <f>H201+J201+L201+N201</f>
        <v>840</v>
      </c>
      <c r="G201" s="48">
        <v>4</v>
      </c>
      <c r="H201" s="53">
        <f>G201*C201</f>
        <v>280</v>
      </c>
      <c r="I201" s="48">
        <v>4</v>
      </c>
      <c r="J201" s="53">
        <f>I201*C201</f>
        <v>280</v>
      </c>
      <c r="K201" s="48">
        <v>4</v>
      </c>
      <c r="L201" s="53">
        <f>K201*C201</f>
        <v>280</v>
      </c>
      <c r="M201" s="48"/>
      <c r="N201" s="53">
        <f>M201*C201</f>
        <v>0</v>
      </c>
    </row>
    <row r="202" spans="1:14" x14ac:dyDescent="0.2">
      <c r="A202" s="42"/>
      <c r="B202" s="1054" t="s">
        <v>1407</v>
      </c>
      <c r="C202" s="1055">
        <v>40</v>
      </c>
      <c r="D202" s="51">
        <f>G202+I202+K202+M202</f>
        <v>3</v>
      </c>
      <c r="E202" s="45"/>
      <c r="F202" s="52">
        <f>H202+J202+L202+N202</f>
        <v>120</v>
      </c>
      <c r="G202" s="48">
        <v>3</v>
      </c>
      <c r="H202" s="53">
        <f>G202*C202</f>
        <v>120</v>
      </c>
      <c r="I202" s="48"/>
      <c r="J202" s="53">
        <f>I202*C202</f>
        <v>0</v>
      </c>
      <c r="K202" s="48"/>
      <c r="L202" s="53">
        <f>K202*C202</f>
        <v>0</v>
      </c>
      <c r="M202" s="48"/>
      <c r="N202" s="53">
        <f>M202*C202</f>
        <v>0</v>
      </c>
    </row>
    <row r="203" spans="1:14" x14ac:dyDescent="0.2">
      <c r="A203" s="42"/>
      <c r="B203" s="1054" t="s">
        <v>170</v>
      </c>
      <c r="C203" s="1055">
        <v>100</v>
      </c>
      <c r="D203" s="51">
        <f>G203+I203+K203+M203</f>
        <v>4</v>
      </c>
      <c r="E203" s="45"/>
      <c r="F203" s="52">
        <f>H203+J203+L203+N203</f>
        <v>400</v>
      </c>
      <c r="G203" s="48">
        <v>4</v>
      </c>
      <c r="H203" s="53">
        <f>G203*C203</f>
        <v>400</v>
      </c>
      <c r="I203" s="48"/>
      <c r="J203" s="53">
        <f>I203*C203</f>
        <v>0</v>
      </c>
      <c r="K203" s="48"/>
      <c r="L203" s="53">
        <f>K203*C203</f>
        <v>0</v>
      </c>
      <c r="M203" s="48"/>
      <c r="N203" s="53">
        <f>M203*C203</f>
        <v>0</v>
      </c>
    </row>
    <row r="204" spans="1:14" x14ac:dyDescent="0.2">
      <c r="A204" s="42"/>
      <c r="B204" s="1054" t="s">
        <v>1408</v>
      </c>
      <c r="C204" s="1055">
        <v>100</v>
      </c>
      <c r="D204" s="51">
        <f>G204+I204+K204+M204</f>
        <v>12</v>
      </c>
      <c r="E204" s="45"/>
      <c r="F204" s="52">
        <f>H204+J204+L204+N204</f>
        <v>1200</v>
      </c>
      <c r="G204" s="48">
        <v>12</v>
      </c>
      <c r="H204" s="53">
        <f>G204*C204</f>
        <v>1200</v>
      </c>
      <c r="I204" s="48"/>
      <c r="J204" s="53">
        <f>I204*C204</f>
        <v>0</v>
      </c>
      <c r="K204" s="48"/>
      <c r="L204" s="53">
        <f>K204*C204</f>
        <v>0</v>
      </c>
      <c r="M204" s="48"/>
      <c r="N204" s="53">
        <f>M204*C204</f>
        <v>0</v>
      </c>
    </row>
    <row r="205" spans="1:14" x14ac:dyDescent="0.2">
      <c r="A205" s="42"/>
      <c r="B205" s="1054" t="s">
        <v>1373</v>
      </c>
      <c r="C205" s="1055">
        <v>200</v>
      </c>
      <c r="D205" s="51">
        <f t="shared" si="57"/>
        <v>2</v>
      </c>
      <c r="E205" s="45"/>
      <c r="F205" s="52">
        <f t="shared" si="53"/>
        <v>400</v>
      </c>
      <c r="G205" s="48">
        <v>2</v>
      </c>
      <c r="H205" s="53">
        <f t="shared" si="58"/>
        <v>400</v>
      </c>
      <c r="I205" s="48"/>
      <c r="J205" s="53">
        <f t="shared" si="54"/>
        <v>0</v>
      </c>
      <c r="K205" s="48"/>
      <c r="L205" s="53">
        <f t="shared" si="55"/>
        <v>0</v>
      </c>
      <c r="M205" s="48"/>
      <c r="N205" s="53">
        <f t="shared" si="56"/>
        <v>0</v>
      </c>
    </row>
    <row r="206" spans="1:14" x14ac:dyDescent="0.2">
      <c r="A206" s="42"/>
      <c r="B206" s="1054" t="s">
        <v>312</v>
      </c>
      <c r="C206" s="1055">
        <v>250</v>
      </c>
      <c r="D206" s="51">
        <f t="shared" si="57"/>
        <v>2</v>
      </c>
      <c r="E206" s="45"/>
      <c r="F206" s="52">
        <f t="shared" si="53"/>
        <v>500</v>
      </c>
      <c r="G206" s="48">
        <v>1</v>
      </c>
      <c r="H206" s="53">
        <f t="shared" si="58"/>
        <v>250</v>
      </c>
      <c r="I206" s="48"/>
      <c r="J206" s="53">
        <f t="shared" si="54"/>
        <v>0</v>
      </c>
      <c r="K206" s="48">
        <v>1</v>
      </c>
      <c r="L206" s="53">
        <f t="shared" si="55"/>
        <v>250</v>
      </c>
      <c r="M206" s="48"/>
      <c r="N206" s="53">
        <f t="shared" si="56"/>
        <v>0</v>
      </c>
    </row>
    <row r="207" spans="1:14" x14ac:dyDescent="0.2">
      <c r="A207" s="1050">
        <v>2</v>
      </c>
      <c r="B207" s="47" t="s">
        <v>1365</v>
      </c>
      <c r="C207" s="50"/>
      <c r="D207" s="51"/>
      <c r="E207" s="48"/>
      <c r="F207" s="52"/>
      <c r="G207" s="48"/>
      <c r="H207" s="53"/>
      <c r="I207" s="48"/>
      <c r="J207" s="53"/>
      <c r="K207" s="48"/>
      <c r="L207" s="53"/>
      <c r="M207" s="48"/>
      <c r="N207" s="53"/>
    </row>
    <row r="208" spans="1:14" x14ac:dyDescent="0.2">
      <c r="A208" s="1051"/>
      <c r="B208" s="49" t="s">
        <v>406</v>
      </c>
      <c r="C208" s="50">
        <v>60</v>
      </c>
      <c r="D208" s="51">
        <f>G208+I208+K208+M208</f>
        <v>240</v>
      </c>
      <c r="E208" s="48"/>
      <c r="F208" s="52">
        <f>H208+J208+L208+N208</f>
        <v>14400</v>
      </c>
      <c r="G208" s="48">
        <v>60</v>
      </c>
      <c r="H208" s="53">
        <f>G208*C208</f>
        <v>3600</v>
      </c>
      <c r="I208" s="48">
        <v>60</v>
      </c>
      <c r="J208" s="53">
        <f>I208*C208</f>
        <v>3600</v>
      </c>
      <c r="K208" s="48">
        <v>60</v>
      </c>
      <c r="L208" s="53">
        <f>K208*C208</f>
        <v>3600</v>
      </c>
      <c r="M208" s="48">
        <v>60</v>
      </c>
      <c r="N208" s="53">
        <f>M208*C208</f>
        <v>3600</v>
      </c>
    </row>
    <row r="209" spans="1:14" x14ac:dyDescent="0.2">
      <c r="A209" s="1051"/>
      <c r="B209" s="49" t="s">
        <v>1366</v>
      </c>
      <c r="C209" s="50">
        <v>250</v>
      </c>
      <c r="D209" s="51">
        <f>G209+I209+K209+M209</f>
        <v>12</v>
      </c>
      <c r="E209" s="48"/>
      <c r="F209" s="52">
        <f>H209+J209+L209+N209</f>
        <v>3000</v>
      </c>
      <c r="G209" s="48">
        <v>3</v>
      </c>
      <c r="H209" s="53">
        <f>G209*C209</f>
        <v>750</v>
      </c>
      <c r="I209" s="48">
        <v>3</v>
      </c>
      <c r="J209" s="53">
        <f>I209*C209</f>
        <v>750</v>
      </c>
      <c r="K209" s="48">
        <v>3</v>
      </c>
      <c r="L209" s="53">
        <f>K209*C209</f>
        <v>750</v>
      </c>
      <c r="M209" s="48">
        <v>3</v>
      </c>
      <c r="N209" s="53">
        <f>M209*C209</f>
        <v>750</v>
      </c>
    </row>
    <row r="210" spans="1:14" x14ac:dyDescent="0.2">
      <c r="A210" s="1050">
        <v>3</v>
      </c>
      <c r="B210" s="47" t="s">
        <v>1367</v>
      </c>
      <c r="C210" s="50"/>
      <c r="D210" s="51">
        <f>G210+I210+K210+M210</f>
        <v>0</v>
      </c>
      <c r="E210" s="48"/>
      <c r="F210" s="52">
        <f>H210+J210+L210+N210</f>
        <v>0</v>
      </c>
      <c r="G210" s="48"/>
      <c r="H210" s="53">
        <f>G210*C210</f>
        <v>0</v>
      </c>
      <c r="I210" s="48"/>
      <c r="J210" s="53">
        <f>I210*C210</f>
        <v>0</v>
      </c>
      <c r="K210" s="48"/>
      <c r="L210" s="53">
        <f>K210*C210</f>
        <v>0</v>
      </c>
      <c r="M210" s="48"/>
      <c r="N210" s="53">
        <f>M210*C210</f>
        <v>0</v>
      </c>
    </row>
    <row r="211" spans="1:14" x14ac:dyDescent="0.2">
      <c r="A211" s="48"/>
      <c r="B211" s="49" t="s">
        <v>1368</v>
      </c>
      <c r="C211" s="50">
        <v>500</v>
      </c>
      <c r="D211" s="51">
        <f>G211+I211+K211+M211</f>
        <v>4</v>
      </c>
      <c r="E211" s="48" t="s">
        <v>30</v>
      </c>
      <c r="F211" s="52">
        <f>H211+J211+L211+N211</f>
        <v>2000</v>
      </c>
      <c r="G211" s="48">
        <v>1</v>
      </c>
      <c r="H211" s="53">
        <f>G211*C211</f>
        <v>500</v>
      </c>
      <c r="I211" s="48">
        <v>1</v>
      </c>
      <c r="J211" s="53">
        <f>I211*C211</f>
        <v>500</v>
      </c>
      <c r="K211" s="48">
        <v>1</v>
      </c>
      <c r="L211" s="53">
        <f>K211*C211</f>
        <v>500</v>
      </c>
      <c r="M211" s="48">
        <v>1</v>
      </c>
      <c r="N211" s="53">
        <f>M211*C211</f>
        <v>500</v>
      </c>
    </row>
    <row r="212" spans="1:14" x14ac:dyDescent="0.2">
      <c r="A212" s="48"/>
      <c r="B212" s="47" t="s">
        <v>482</v>
      </c>
      <c r="C212" s="55">
        <f t="shared" ref="C212:N212" si="59">SUM(C195:C211)</f>
        <v>2040</v>
      </c>
      <c r="D212" s="55">
        <f t="shared" si="59"/>
        <v>483</v>
      </c>
      <c r="E212" s="55">
        <f t="shared" si="59"/>
        <v>0</v>
      </c>
      <c r="F212" s="55">
        <f t="shared" si="59"/>
        <v>27258</v>
      </c>
      <c r="G212" s="55">
        <f t="shared" si="59"/>
        <v>174</v>
      </c>
      <c r="H212" s="55">
        <f t="shared" si="59"/>
        <v>10536</v>
      </c>
      <c r="I212" s="55">
        <f t="shared" si="59"/>
        <v>125</v>
      </c>
      <c r="J212" s="55">
        <f t="shared" si="59"/>
        <v>5766</v>
      </c>
      <c r="K212" s="55">
        <f t="shared" si="59"/>
        <v>120</v>
      </c>
      <c r="L212" s="55">
        <f t="shared" si="59"/>
        <v>6106</v>
      </c>
      <c r="M212" s="55">
        <f t="shared" si="59"/>
        <v>64</v>
      </c>
      <c r="N212" s="55">
        <f t="shared" si="59"/>
        <v>4850</v>
      </c>
    </row>
    <row r="213" spans="1:14" x14ac:dyDescent="0.2">
      <c r="A213" s="18"/>
      <c r="B213" s="26"/>
      <c r="C213" s="59"/>
      <c r="D213" s="60"/>
      <c r="E213" s="61"/>
      <c r="F213" s="62"/>
      <c r="G213" s="1056"/>
      <c r="H213" s="26"/>
      <c r="I213" s="26"/>
      <c r="J213" s="26"/>
      <c r="K213" s="26"/>
      <c r="L213" s="26"/>
      <c r="M213" s="26"/>
      <c r="N213" s="27"/>
    </row>
    <row r="214" spans="1:14" x14ac:dyDescent="0.2">
      <c r="A214" s="63"/>
      <c r="B214" s="62" t="s">
        <v>67</v>
      </c>
      <c r="C214" s="64"/>
      <c r="D214" s="65"/>
      <c r="E214" s="66"/>
      <c r="F214" s="62"/>
      <c r="G214" s="62"/>
      <c r="H214" s="62"/>
      <c r="I214" s="62"/>
      <c r="J214" s="62"/>
      <c r="K214" s="62"/>
      <c r="L214" s="62"/>
      <c r="M214" s="62"/>
      <c r="N214" s="67"/>
    </row>
    <row r="215" spans="1:14" x14ac:dyDescent="0.2">
      <c r="A215" s="1052" t="s">
        <v>560</v>
      </c>
      <c r="B215" s="62"/>
      <c r="C215" s="64"/>
      <c r="D215" s="65"/>
      <c r="E215" s="66"/>
      <c r="F215" s="62"/>
      <c r="G215" s="62"/>
      <c r="H215" s="62" t="s">
        <v>691</v>
      </c>
      <c r="I215" s="62"/>
      <c r="J215" s="1537" t="s">
        <v>69</v>
      </c>
      <c r="K215" s="1537"/>
      <c r="L215" s="1537"/>
      <c r="M215" s="62"/>
      <c r="N215" s="67"/>
    </row>
    <row r="216" spans="1:14" x14ac:dyDescent="0.2">
      <c r="A216" s="63"/>
      <c r="B216" s="810" t="s">
        <v>1369</v>
      </c>
      <c r="C216" s="64"/>
      <c r="D216" s="65"/>
      <c r="E216" s="66"/>
      <c r="F216" s="62"/>
      <c r="G216" s="62"/>
      <c r="H216" s="62"/>
      <c r="I216" s="62"/>
      <c r="J216" s="1524" t="s">
        <v>70</v>
      </c>
      <c r="K216" s="1524"/>
      <c r="L216" s="1524"/>
      <c r="M216" s="62"/>
      <c r="N216" s="67"/>
    </row>
    <row r="217" spans="1:14" x14ac:dyDescent="0.2">
      <c r="A217" s="32"/>
      <c r="B217" s="1053" t="s">
        <v>1370</v>
      </c>
      <c r="C217" s="29"/>
      <c r="D217" s="30"/>
      <c r="E217" s="31"/>
      <c r="F217" s="34"/>
      <c r="G217" s="34"/>
      <c r="H217" s="34"/>
      <c r="I217" s="34"/>
      <c r="J217" s="34"/>
      <c r="K217" s="34"/>
      <c r="L217" s="34"/>
      <c r="M217" s="34"/>
      <c r="N217" s="33"/>
    </row>
    <row r="220" spans="1:14" ht="13.5" thickBot="1" x14ac:dyDescent="0.25"/>
    <row r="221" spans="1:14" x14ac:dyDescent="0.2">
      <c r="A221" s="1" t="s">
        <v>0</v>
      </c>
      <c r="K221" s="2" t="s">
        <v>1</v>
      </c>
      <c r="L221" s="3"/>
      <c r="M221" s="3"/>
      <c r="N221" s="4"/>
    </row>
    <row r="222" spans="1:14" x14ac:dyDescent="0.2">
      <c r="K222" s="6" t="s">
        <v>2</v>
      </c>
      <c r="L222" s="7"/>
      <c r="M222" s="7"/>
      <c r="N222" s="8"/>
    </row>
    <row r="223" spans="1:14" ht="13.5" thickBot="1" x14ac:dyDescent="0.25">
      <c r="K223" s="9" t="s">
        <v>3</v>
      </c>
      <c r="L223" s="10"/>
      <c r="M223" s="10"/>
      <c r="N223" s="11"/>
    </row>
    <row r="224" spans="1:14" x14ac:dyDescent="0.2">
      <c r="A224" s="1525" t="s">
        <v>4</v>
      </c>
      <c r="B224" s="1525"/>
      <c r="C224" s="1525"/>
      <c r="D224" s="1525"/>
      <c r="E224" s="1525"/>
      <c r="F224" s="1525"/>
      <c r="G224" s="1525"/>
      <c r="H224" s="1525"/>
      <c r="I224" s="1525"/>
      <c r="J224" s="1525"/>
      <c r="K224" s="1525"/>
      <c r="L224" s="1525"/>
      <c r="M224" s="1525"/>
      <c r="N224" s="1525"/>
    </row>
    <row r="225" spans="1:14" x14ac:dyDescent="0.2">
      <c r="A225" s="1526" t="s">
        <v>5</v>
      </c>
      <c r="B225" s="1526"/>
      <c r="C225" s="1526"/>
      <c r="D225" s="1526"/>
      <c r="E225" s="1526"/>
      <c r="F225" s="1526"/>
      <c r="G225" s="1526"/>
      <c r="H225" s="1526"/>
      <c r="I225" s="1526"/>
      <c r="J225" s="1526"/>
      <c r="K225" s="1526"/>
      <c r="L225" s="1526"/>
      <c r="M225" s="1526"/>
      <c r="N225" s="1526"/>
    </row>
    <row r="226" spans="1:14" x14ac:dyDescent="0.2">
      <c r="C226" s="14"/>
      <c r="D226" s="15"/>
      <c r="E226" s="16"/>
      <c r="F226" s="7"/>
    </row>
    <row r="227" spans="1:14" x14ac:dyDescent="0.2">
      <c r="A227" s="17" t="s">
        <v>6</v>
      </c>
      <c r="B227" s="17"/>
      <c r="C227" s="14"/>
      <c r="D227" s="15"/>
      <c r="E227" s="16"/>
    </row>
    <row r="228" spans="1:14" x14ac:dyDescent="0.2">
      <c r="A228" s="18" t="s">
        <v>7</v>
      </c>
      <c r="B228" s="19"/>
      <c r="C228" s="20"/>
      <c r="D228" s="21"/>
      <c r="E228" s="22"/>
      <c r="F228" s="23" t="s">
        <v>8</v>
      </c>
      <c r="G228" s="24"/>
      <c r="H228" s="24"/>
      <c r="I228" s="24"/>
      <c r="J228" s="25"/>
      <c r="K228" s="26" t="s">
        <v>9</v>
      </c>
      <c r="L228" s="26"/>
      <c r="M228" s="26"/>
      <c r="N228" s="27"/>
    </row>
    <row r="229" spans="1:14" x14ac:dyDescent="0.2">
      <c r="A229" s="28" t="s">
        <v>1360</v>
      </c>
      <c r="B229" s="17"/>
      <c r="C229" s="29"/>
      <c r="D229" s="30"/>
      <c r="E229" s="31"/>
      <c r="F229" s="32" t="s">
        <v>11</v>
      </c>
      <c r="G229" s="32" t="s">
        <v>12</v>
      </c>
      <c r="H229" s="33"/>
      <c r="I229" s="23" t="s">
        <v>13</v>
      </c>
      <c r="J229" s="25"/>
      <c r="K229" s="34" t="s">
        <v>14</v>
      </c>
      <c r="L229" s="34"/>
      <c r="M229" s="34"/>
      <c r="N229" s="33"/>
    </row>
    <row r="230" spans="1:14" x14ac:dyDescent="0.2">
      <c r="A230" s="35"/>
      <c r="B230" s="18"/>
      <c r="C230" s="36"/>
      <c r="D230" s="37"/>
      <c r="E230" s="38"/>
      <c r="F230" s="18"/>
      <c r="G230" s="1527" t="s">
        <v>15</v>
      </c>
      <c r="H230" s="1528"/>
      <c r="I230" s="1528"/>
      <c r="J230" s="1528"/>
      <c r="K230" s="1528"/>
      <c r="L230" s="1528"/>
      <c r="M230" s="1528"/>
      <c r="N230" s="1529"/>
    </row>
    <row r="231" spans="1:14" x14ac:dyDescent="0.2">
      <c r="A231" s="39" t="s">
        <v>16</v>
      </c>
      <c r="B231" s="811" t="s">
        <v>17</v>
      </c>
      <c r="C231" s="41" t="s">
        <v>18</v>
      </c>
      <c r="D231" s="1530" t="s">
        <v>19</v>
      </c>
      <c r="E231" s="1531"/>
      <c r="F231" s="811" t="s">
        <v>20</v>
      </c>
      <c r="G231" s="1527" t="s">
        <v>21</v>
      </c>
      <c r="H231" s="1529"/>
      <c r="I231" s="1527" t="s">
        <v>22</v>
      </c>
      <c r="J231" s="1529"/>
      <c r="K231" s="1527" t="s">
        <v>23</v>
      </c>
      <c r="L231" s="1529"/>
      <c r="M231" s="1527" t="s">
        <v>24</v>
      </c>
      <c r="N231" s="1529"/>
    </row>
    <row r="232" spans="1:14" x14ac:dyDescent="0.2">
      <c r="A232" s="42"/>
      <c r="B232" s="32"/>
      <c r="C232" s="43"/>
      <c r="D232" s="44"/>
      <c r="E232" s="45"/>
      <c r="F232" s="32"/>
      <c r="G232" s="46" t="s">
        <v>25</v>
      </c>
      <c r="H232" s="46" t="s">
        <v>26</v>
      </c>
      <c r="I232" s="46" t="s">
        <v>25</v>
      </c>
      <c r="J232" s="46" t="s">
        <v>27</v>
      </c>
      <c r="K232" s="46" t="s">
        <v>25</v>
      </c>
      <c r="L232" s="47" t="s">
        <v>27</v>
      </c>
      <c r="M232" s="46" t="s">
        <v>25</v>
      </c>
      <c r="N232" s="46" t="s">
        <v>26</v>
      </c>
    </row>
    <row r="233" spans="1:14" x14ac:dyDescent="0.2">
      <c r="A233" s="42">
        <v>1</v>
      </c>
      <c r="B233" s="1054" t="s">
        <v>1409</v>
      </c>
      <c r="C233" s="1055">
        <v>28</v>
      </c>
      <c r="D233" s="51">
        <f>G233+I233+K233+M233</f>
        <v>50</v>
      </c>
      <c r="E233" s="45"/>
      <c r="F233" s="52">
        <f t="shared" ref="F233:F245" si="60">H233+J233+L233+N233</f>
        <v>1400</v>
      </c>
      <c r="G233" s="48">
        <v>50</v>
      </c>
      <c r="H233" s="53">
        <f>G233*C233</f>
        <v>1400</v>
      </c>
      <c r="I233" s="48"/>
      <c r="J233" s="53">
        <f t="shared" ref="J233:J245" si="61">I233*C233</f>
        <v>0</v>
      </c>
      <c r="K233" s="48"/>
      <c r="L233" s="53">
        <f t="shared" ref="L233:L245" si="62">K233*C233</f>
        <v>0</v>
      </c>
      <c r="M233" s="48"/>
      <c r="N233" s="53">
        <f t="shared" ref="N233:N245" si="63">M233*C233</f>
        <v>0</v>
      </c>
    </row>
    <row r="234" spans="1:14" x14ac:dyDescent="0.2">
      <c r="A234" s="42">
        <v>2</v>
      </c>
      <c r="B234" s="1054" t="s">
        <v>1410</v>
      </c>
      <c r="C234" s="1055">
        <v>600</v>
      </c>
      <c r="D234" s="51">
        <f t="shared" ref="D234:D245" si="64">G234+I234+K234+M234</f>
        <v>1</v>
      </c>
      <c r="E234" s="45"/>
      <c r="F234" s="52">
        <f t="shared" si="60"/>
        <v>600</v>
      </c>
      <c r="G234" s="48">
        <v>1</v>
      </c>
      <c r="H234" s="53">
        <f t="shared" ref="H234:H245" si="65">G234*C234</f>
        <v>600</v>
      </c>
      <c r="I234" s="48"/>
      <c r="J234" s="53">
        <f t="shared" si="61"/>
        <v>0</v>
      </c>
      <c r="K234" s="48"/>
      <c r="L234" s="53">
        <f t="shared" si="62"/>
        <v>0</v>
      </c>
      <c r="M234" s="48"/>
      <c r="N234" s="53">
        <f t="shared" si="63"/>
        <v>0</v>
      </c>
    </row>
    <row r="235" spans="1:14" x14ac:dyDescent="0.2">
      <c r="A235" s="42">
        <v>3</v>
      </c>
      <c r="B235" s="1054" t="s">
        <v>1411</v>
      </c>
      <c r="C235" s="1055">
        <v>600</v>
      </c>
      <c r="D235" s="51">
        <f t="shared" si="64"/>
        <v>1</v>
      </c>
      <c r="E235" s="45"/>
      <c r="F235" s="52">
        <f t="shared" si="60"/>
        <v>600</v>
      </c>
      <c r="G235" s="48">
        <v>1</v>
      </c>
      <c r="H235" s="53">
        <f t="shared" si="65"/>
        <v>600</v>
      </c>
      <c r="I235" s="48"/>
      <c r="J235" s="53">
        <f t="shared" si="61"/>
        <v>0</v>
      </c>
      <c r="K235" s="48"/>
      <c r="L235" s="53">
        <f t="shared" si="62"/>
        <v>0</v>
      </c>
      <c r="M235" s="48"/>
      <c r="N235" s="53">
        <f t="shared" si="63"/>
        <v>0</v>
      </c>
    </row>
    <row r="236" spans="1:14" x14ac:dyDescent="0.2">
      <c r="A236" s="42">
        <v>4</v>
      </c>
      <c r="B236" s="1054" t="s">
        <v>1412</v>
      </c>
      <c r="C236" s="1055">
        <v>93</v>
      </c>
      <c r="D236" s="51">
        <f t="shared" si="64"/>
        <v>5</v>
      </c>
      <c r="E236" s="45"/>
      <c r="F236" s="52">
        <f t="shared" si="60"/>
        <v>465</v>
      </c>
      <c r="G236" s="48">
        <v>5</v>
      </c>
      <c r="H236" s="53">
        <f t="shared" si="65"/>
        <v>465</v>
      </c>
      <c r="I236" s="48"/>
      <c r="J236" s="53">
        <f t="shared" si="61"/>
        <v>0</v>
      </c>
      <c r="K236" s="48"/>
      <c r="L236" s="53">
        <f t="shared" si="62"/>
        <v>0</v>
      </c>
      <c r="M236" s="48"/>
      <c r="N236" s="53">
        <f t="shared" si="63"/>
        <v>0</v>
      </c>
    </row>
    <row r="237" spans="1:14" x14ac:dyDescent="0.2">
      <c r="A237" s="42">
        <v>5</v>
      </c>
      <c r="B237" s="1054" t="s">
        <v>766</v>
      </c>
      <c r="C237" s="1055">
        <v>55</v>
      </c>
      <c r="D237" s="51">
        <f t="shared" si="64"/>
        <v>3</v>
      </c>
      <c r="E237" s="45"/>
      <c r="F237" s="52">
        <f t="shared" si="60"/>
        <v>165</v>
      </c>
      <c r="G237" s="48">
        <v>3</v>
      </c>
      <c r="H237" s="53">
        <f t="shared" si="65"/>
        <v>165</v>
      </c>
      <c r="I237" s="48"/>
      <c r="J237" s="53">
        <f t="shared" si="61"/>
        <v>0</v>
      </c>
      <c r="K237" s="48"/>
      <c r="L237" s="53">
        <f t="shared" si="62"/>
        <v>0</v>
      </c>
      <c r="M237" s="48"/>
      <c r="N237" s="53">
        <f t="shared" si="63"/>
        <v>0</v>
      </c>
    </row>
    <row r="238" spans="1:14" x14ac:dyDescent="0.2">
      <c r="A238" s="42">
        <v>6</v>
      </c>
      <c r="B238" s="1054" t="s">
        <v>1413</v>
      </c>
      <c r="C238" s="1055">
        <v>50</v>
      </c>
      <c r="D238" s="51">
        <f t="shared" si="64"/>
        <v>3</v>
      </c>
      <c r="E238" s="45"/>
      <c r="F238" s="52">
        <f t="shared" si="60"/>
        <v>150</v>
      </c>
      <c r="G238" s="48">
        <v>3</v>
      </c>
      <c r="H238" s="53">
        <f t="shared" si="65"/>
        <v>150</v>
      </c>
      <c r="I238" s="48"/>
      <c r="J238" s="53">
        <f t="shared" si="61"/>
        <v>0</v>
      </c>
      <c r="K238" s="48"/>
      <c r="L238" s="53">
        <f t="shared" si="62"/>
        <v>0</v>
      </c>
      <c r="M238" s="48"/>
      <c r="N238" s="53">
        <f t="shared" si="63"/>
        <v>0</v>
      </c>
    </row>
    <row r="239" spans="1:14" x14ac:dyDescent="0.2">
      <c r="A239" s="42">
        <v>7</v>
      </c>
      <c r="B239" s="1054" t="s">
        <v>1414</v>
      </c>
      <c r="C239" s="1055">
        <v>380</v>
      </c>
      <c r="D239" s="51">
        <f t="shared" si="64"/>
        <v>3</v>
      </c>
      <c r="E239" s="45"/>
      <c r="F239" s="52">
        <f t="shared" si="60"/>
        <v>1140</v>
      </c>
      <c r="G239" s="48">
        <v>3</v>
      </c>
      <c r="H239" s="53">
        <f t="shared" si="65"/>
        <v>1140</v>
      </c>
      <c r="I239" s="48"/>
      <c r="J239" s="53">
        <f t="shared" si="61"/>
        <v>0</v>
      </c>
      <c r="K239" s="48"/>
      <c r="L239" s="53">
        <f t="shared" si="62"/>
        <v>0</v>
      </c>
      <c r="M239" s="48"/>
      <c r="N239" s="53">
        <f t="shared" si="63"/>
        <v>0</v>
      </c>
    </row>
    <row r="240" spans="1:14" x14ac:dyDescent="0.2">
      <c r="A240" s="42">
        <v>8</v>
      </c>
      <c r="B240" s="1054" t="s">
        <v>1415</v>
      </c>
      <c r="C240" s="1055">
        <v>105</v>
      </c>
      <c r="D240" s="51">
        <f t="shared" si="64"/>
        <v>2</v>
      </c>
      <c r="E240" s="45"/>
      <c r="F240" s="52">
        <f t="shared" si="60"/>
        <v>210</v>
      </c>
      <c r="G240" s="48">
        <v>2</v>
      </c>
      <c r="H240" s="53">
        <f t="shared" si="65"/>
        <v>210</v>
      </c>
      <c r="I240" s="48"/>
      <c r="J240" s="53">
        <f t="shared" si="61"/>
        <v>0</v>
      </c>
      <c r="K240" s="48"/>
      <c r="L240" s="53">
        <f t="shared" si="62"/>
        <v>0</v>
      </c>
      <c r="M240" s="48"/>
      <c r="N240" s="53">
        <f t="shared" si="63"/>
        <v>0</v>
      </c>
    </row>
    <row r="241" spans="1:14" x14ac:dyDescent="0.2">
      <c r="A241" s="42">
        <v>9</v>
      </c>
      <c r="B241" s="1054" t="s">
        <v>1416</v>
      </c>
      <c r="C241" s="1055">
        <v>75</v>
      </c>
      <c r="D241" s="51">
        <f t="shared" si="64"/>
        <v>1</v>
      </c>
      <c r="E241" s="45"/>
      <c r="F241" s="52">
        <f t="shared" si="60"/>
        <v>75</v>
      </c>
      <c r="G241" s="48">
        <v>1</v>
      </c>
      <c r="H241" s="53">
        <f t="shared" si="65"/>
        <v>75</v>
      </c>
      <c r="I241" s="48"/>
      <c r="J241" s="53">
        <f t="shared" si="61"/>
        <v>0</v>
      </c>
      <c r="K241" s="48"/>
      <c r="L241" s="53">
        <f t="shared" si="62"/>
        <v>0</v>
      </c>
      <c r="M241" s="48"/>
      <c r="N241" s="53">
        <f t="shared" si="63"/>
        <v>0</v>
      </c>
    </row>
    <row r="242" spans="1:14" x14ac:dyDescent="0.2">
      <c r="A242" s="42">
        <v>10</v>
      </c>
      <c r="B242" s="1054" t="s">
        <v>768</v>
      </c>
      <c r="C242" s="1055">
        <v>65</v>
      </c>
      <c r="D242" s="51">
        <f t="shared" si="64"/>
        <v>1</v>
      </c>
      <c r="E242" s="45"/>
      <c r="F242" s="52">
        <f t="shared" si="60"/>
        <v>65</v>
      </c>
      <c r="G242" s="48">
        <v>1</v>
      </c>
      <c r="H242" s="53">
        <f t="shared" si="65"/>
        <v>65</v>
      </c>
      <c r="I242" s="48"/>
      <c r="J242" s="53">
        <f t="shared" si="61"/>
        <v>0</v>
      </c>
      <c r="K242" s="48"/>
      <c r="L242" s="53">
        <f t="shared" si="62"/>
        <v>0</v>
      </c>
      <c r="M242" s="48"/>
      <c r="N242" s="53">
        <f t="shared" si="63"/>
        <v>0</v>
      </c>
    </row>
    <row r="243" spans="1:14" x14ac:dyDescent="0.2">
      <c r="A243" s="42">
        <v>11</v>
      </c>
      <c r="B243" s="1054" t="s">
        <v>1417</v>
      </c>
      <c r="C243" s="1055">
        <v>80</v>
      </c>
      <c r="D243" s="51">
        <f t="shared" si="64"/>
        <v>3</v>
      </c>
      <c r="E243" s="45"/>
      <c r="F243" s="52">
        <f t="shared" si="60"/>
        <v>240</v>
      </c>
      <c r="G243" s="48">
        <v>3</v>
      </c>
      <c r="H243" s="53">
        <f t="shared" si="65"/>
        <v>240</v>
      </c>
      <c r="I243" s="48"/>
      <c r="J243" s="53">
        <f t="shared" si="61"/>
        <v>0</v>
      </c>
      <c r="K243" s="48"/>
      <c r="L243" s="53">
        <f t="shared" si="62"/>
        <v>0</v>
      </c>
      <c r="M243" s="48"/>
      <c r="N243" s="53">
        <f t="shared" si="63"/>
        <v>0</v>
      </c>
    </row>
    <row r="244" spans="1:14" x14ac:dyDescent="0.2">
      <c r="A244" s="42">
        <v>12</v>
      </c>
      <c r="B244" s="1054" t="s">
        <v>1418</v>
      </c>
      <c r="C244" s="1055">
        <v>55</v>
      </c>
      <c r="D244" s="51">
        <f t="shared" si="64"/>
        <v>20</v>
      </c>
      <c r="E244" s="45"/>
      <c r="F244" s="52">
        <f t="shared" si="60"/>
        <v>1100</v>
      </c>
      <c r="G244" s="48">
        <v>20</v>
      </c>
      <c r="H244" s="53">
        <f t="shared" si="65"/>
        <v>1100</v>
      </c>
      <c r="I244" s="48"/>
      <c r="J244" s="53">
        <f t="shared" si="61"/>
        <v>0</v>
      </c>
      <c r="K244" s="48"/>
      <c r="L244" s="53">
        <f t="shared" si="62"/>
        <v>0</v>
      </c>
      <c r="M244" s="48"/>
      <c r="N244" s="53">
        <f t="shared" si="63"/>
        <v>0</v>
      </c>
    </row>
    <row r="245" spans="1:14" x14ac:dyDescent="0.2">
      <c r="A245" s="42">
        <v>13</v>
      </c>
      <c r="B245" s="1054" t="s">
        <v>1419</v>
      </c>
      <c r="C245" s="1055">
        <v>50</v>
      </c>
      <c r="D245" s="51">
        <f t="shared" si="64"/>
        <v>3</v>
      </c>
      <c r="E245" s="45"/>
      <c r="F245" s="52">
        <f t="shared" si="60"/>
        <v>150</v>
      </c>
      <c r="G245" s="48">
        <v>3</v>
      </c>
      <c r="H245" s="53">
        <f t="shared" si="65"/>
        <v>150</v>
      </c>
      <c r="I245" s="48"/>
      <c r="J245" s="53">
        <f t="shared" si="61"/>
        <v>0</v>
      </c>
      <c r="K245" s="48"/>
      <c r="L245" s="53">
        <f t="shared" si="62"/>
        <v>0</v>
      </c>
      <c r="M245" s="48"/>
      <c r="N245" s="53">
        <f t="shared" si="63"/>
        <v>0</v>
      </c>
    </row>
    <row r="246" spans="1:14" x14ac:dyDescent="0.2">
      <c r="A246" s="48"/>
      <c r="B246" s="47" t="s">
        <v>482</v>
      </c>
      <c r="C246" s="55">
        <f t="shared" ref="C246:N246" si="66">SUM(C233:C245)</f>
        <v>2236</v>
      </c>
      <c r="D246" s="55">
        <f t="shared" si="66"/>
        <v>96</v>
      </c>
      <c r="E246" s="55">
        <f t="shared" si="66"/>
        <v>0</v>
      </c>
      <c r="F246" s="55">
        <f t="shared" si="66"/>
        <v>6360</v>
      </c>
      <c r="G246" s="55">
        <f t="shared" si="66"/>
        <v>96</v>
      </c>
      <c r="H246" s="55">
        <f t="shared" si="66"/>
        <v>6360</v>
      </c>
      <c r="I246" s="55">
        <f t="shared" si="66"/>
        <v>0</v>
      </c>
      <c r="J246" s="55">
        <f t="shared" si="66"/>
        <v>0</v>
      </c>
      <c r="K246" s="55">
        <f t="shared" si="66"/>
        <v>0</v>
      </c>
      <c r="L246" s="55">
        <f t="shared" si="66"/>
        <v>0</v>
      </c>
      <c r="M246" s="55">
        <f t="shared" si="66"/>
        <v>0</v>
      </c>
      <c r="N246" s="55">
        <f t="shared" si="66"/>
        <v>0</v>
      </c>
    </row>
    <row r="247" spans="1:14" x14ac:dyDescent="0.2">
      <c r="A247" s="18"/>
      <c r="B247" s="26"/>
      <c r="C247" s="59"/>
      <c r="D247" s="60"/>
      <c r="E247" s="61"/>
      <c r="F247" s="62"/>
      <c r="G247" s="1056"/>
      <c r="H247" s="26"/>
      <c r="I247" s="26"/>
      <c r="J247" s="26"/>
      <c r="K247" s="26"/>
      <c r="L247" s="26"/>
      <c r="M247" s="26"/>
      <c r="N247" s="27"/>
    </row>
    <row r="248" spans="1:14" x14ac:dyDescent="0.2">
      <c r="A248" s="63"/>
      <c r="B248" s="62" t="s">
        <v>67</v>
      </c>
      <c r="C248" s="64"/>
      <c r="D248" s="65"/>
      <c r="E248" s="66"/>
      <c r="F248" s="62"/>
      <c r="G248" s="62"/>
      <c r="H248" s="62"/>
      <c r="I248" s="62"/>
      <c r="J248" s="62"/>
      <c r="K248" s="62"/>
      <c r="L248" s="62"/>
      <c r="M248" s="62"/>
      <c r="N248" s="67"/>
    </row>
    <row r="249" spans="1:14" x14ac:dyDescent="0.2">
      <c r="A249" s="1052" t="s">
        <v>560</v>
      </c>
      <c r="B249" s="62"/>
      <c r="C249" s="64"/>
      <c r="D249" s="65"/>
      <c r="E249" s="66"/>
      <c r="F249" s="62"/>
      <c r="G249" s="62"/>
      <c r="H249" s="62" t="s">
        <v>691</v>
      </c>
      <c r="I249" s="62"/>
      <c r="J249" s="1537" t="s">
        <v>69</v>
      </c>
      <c r="K249" s="1537"/>
      <c r="L249" s="1537"/>
      <c r="M249" s="62"/>
      <c r="N249" s="67"/>
    </row>
    <row r="250" spans="1:14" x14ac:dyDescent="0.2">
      <c r="A250" s="63"/>
      <c r="B250" s="810" t="s">
        <v>1369</v>
      </c>
      <c r="C250" s="64"/>
      <c r="D250" s="65"/>
      <c r="E250" s="66"/>
      <c r="F250" s="62"/>
      <c r="G250" s="62"/>
      <c r="H250" s="62"/>
      <c r="I250" s="62"/>
      <c r="J250" s="1524" t="s">
        <v>70</v>
      </c>
      <c r="K250" s="1524"/>
      <c r="L250" s="1524"/>
      <c r="M250" s="62"/>
      <c r="N250" s="67"/>
    </row>
    <row r="251" spans="1:14" x14ac:dyDescent="0.2">
      <c r="A251" s="32"/>
      <c r="B251" s="1053" t="s">
        <v>1370</v>
      </c>
      <c r="C251" s="29"/>
      <c r="D251" s="30"/>
      <c r="E251" s="31"/>
      <c r="F251" s="34"/>
      <c r="G251" s="34"/>
      <c r="H251" s="34"/>
      <c r="I251" s="34"/>
      <c r="J251" s="34"/>
      <c r="K251" s="34"/>
      <c r="L251" s="34"/>
      <c r="M251" s="34"/>
      <c r="N251" s="33"/>
    </row>
    <row r="254" spans="1:14" ht="13.5" thickBot="1" x14ac:dyDescent="0.25"/>
    <row r="255" spans="1:14" x14ac:dyDescent="0.2">
      <c r="A255" s="1" t="s">
        <v>0</v>
      </c>
      <c r="K255" s="2" t="s">
        <v>1</v>
      </c>
      <c r="L255" s="3"/>
      <c r="M255" s="3"/>
      <c r="N255" s="4"/>
    </row>
    <row r="256" spans="1:14" x14ac:dyDescent="0.2">
      <c r="K256" s="6" t="s">
        <v>2</v>
      </c>
      <c r="L256" s="7"/>
      <c r="M256" s="7"/>
      <c r="N256" s="8"/>
    </row>
    <row r="257" spans="1:14" ht="13.5" thickBot="1" x14ac:dyDescent="0.25">
      <c r="K257" s="9" t="s">
        <v>3</v>
      </c>
      <c r="L257" s="10"/>
      <c r="M257" s="10"/>
      <c r="N257" s="11"/>
    </row>
    <row r="258" spans="1:14" x14ac:dyDescent="0.2">
      <c r="A258" s="1525" t="s">
        <v>4</v>
      </c>
      <c r="B258" s="1525"/>
      <c r="C258" s="1525"/>
      <c r="D258" s="1525"/>
      <c r="E258" s="1525"/>
      <c r="F258" s="1525"/>
      <c r="G258" s="1525"/>
      <c r="H258" s="1525"/>
      <c r="I258" s="1525"/>
      <c r="J258" s="1525"/>
      <c r="K258" s="1525"/>
      <c r="L258" s="1525"/>
      <c r="M258" s="1525"/>
      <c r="N258" s="1525"/>
    </row>
    <row r="259" spans="1:14" x14ac:dyDescent="0.2">
      <c r="A259" s="1526" t="s">
        <v>5</v>
      </c>
      <c r="B259" s="1526"/>
      <c r="C259" s="1526"/>
      <c r="D259" s="1526"/>
      <c r="E259" s="1526"/>
      <c r="F259" s="1526"/>
      <c r="G259" s="1526"/>
      <c r="H259" s="1526"/>
      <c r="I259" s="1526"/>
      <c r="J259" s="1526"/>
      <c r="K259" s="1526"/>
      <c r="L259" s="1526"/>
      <c r="M259" s="1526"/>
      <c r="N259" s="1526"/>
    </row>
    <row r="260" spans="1:14" x14ac:dyDescent="0.2">
      <c r="C260" s="14"/>
      <c r="D260" s="15"/>
      <c r="E260" s="16"/>
      <c r="F260" s="7"/>
    </row>
    <row r="261" spans="1:14" x14ac:dyDescent="0.2">
      <c r="A261" s="17" t="s">
        <v>6</v>
      </c>
      <c r="B261" s="17"/>
      <c r="C261" s="14"/>
      <c r="D261" s="15"/>
      <c r="E261" s="16"/>
    </row>
    <row r="262" spans="1:14" x14ac:dyDescent="0.2">
      <c r="A262" s="18" t="s">
        <v>7</v>
      </c>
      <c r="B262" s="19"/>
      <c r="C262" s="20"/>
      <c r="D262" s="21"/>
      <c r="E262" s="22"/>
      <c r="F262" s="23" t="s">
        <v>8</v>
      </c>
      <c r="G262" s="24"/>
      <c r="H262" s="24"/>
      <c r="I262" s="24"/>
      <c r="J262" s="25"/>
      <c r="K262" s="26" t="s">
        <v>9</v>
      </c>
      <c r="L262" s="26"/>
      <c r="M262" s="26"/>
      <c r="N262" s="27"/>
    </row>
    <row r="263" spans="1:14" x14ac:dyDescent="0.2">
      <c r="A263" s="28" t="s">
        <v>1360</v>
      </c>
      <c r="B263" s="17"/>
      <c r="C263" s="29"/>
      <c r="D263" s="30"/>
      <c r="E263" s="31"/>
      <c r="F263" s="32" t="s">
        <v>11</v>
      </c>
      <c r="G263" s="32" t="s">
        <v>12</v>
      </c>
      <c r="H263" s="33"/>
      <c r="I263" s="23" t="s">
        <v>13</v>
      </c>
      <c r="J263" s="25"/>
      <c r="K263" s="34" t="s">
        <v>14</v>
      </c>
      <c r="L263" s="34"/>
      <c r="M263" s="34"/>
      <c r="N263" s="33"/>
    </row>
    <row r="264" spans="1:14" x14ac:dyDescent="0.2">
      <c r="A264" s="35"/>
      <c r="B264" s="18"/>
      <c r="C264" s="36"/>
      <c r="D264" s="37"/>
      <c r="E264" s="38"/>
      <c r="F264" s="18"/>
      <c r="G264" s="1527" t="s">
        <v>15</v>
      </c>
      <c r="H264" s="1528"/>
      <c r="I264" s="1528"/>
      <c r="J264" s="1528"/>
      <c r="K264" s="1528"/>
      <c r="L264" s="1528"/>
      <c r="M264" s="1528"/>
      <c r="N264" s="1529"/>
    </row>
    <row r="265" spans="1:14" x14ac:dyDescent="0.2">
      <c r="A265" s="39" t="s">
        <v>16</v>
      </c>
      <c r="B265" s="811" t="s">
        <v>17</v>
      </c>
      <c r="C265" s="41" t="s">
        <v>18</v>
      </c>
      <c r="D265" s="1530" t="s">
        <v>19</v>
      </c>
      <c r="E265" s="1531"/>
      <c r="F265" s="811" t="s">
        <v>20</v>
      </c>
      <c r="G265" s="1527" t="s">
        <v>21</v>
      </c>
      <c r="H265" s="1529"/>
      <c r="I265" s="1527" t="s">
        <v>22</v>
      </c>
      <c r="J265" s="1529"/>
      <c r="K265" s="1527" t="s">
        <v>23</v>
      </c>
      <c r="L265" s="1529"/>
      <c r="M265" s="1527" t="s">
        <v>24</v>
      </c>
      <c r="N265" s="1529"/>
    </row>
    <row r="266" spans="1:14" x14ac:dyDescent="0.2">
      <c r="A266" s="42"/>
      <c r="B266" s="32"/>
      <c r="C266" s="43"/>
      <c r="D266" s="44"/>
      <c r="E266" s="45"/>
      <c r="F266" s="32"/>
      <c r="G266" s="46" t="s">
        <v>25</v>
      </c>
      <c r="H266" s="46" t="s">
        <v>26</v>
      </c>
      <c r="I266" s="46" t="s">
        <v>25</v>
      </c>
      <c r="J266" s="46" t="s">
        <v>27</v>
      </c>
      <c r="K266" s="46" t="s">
        <v>25</v>
      </c>
      <c r="L266" s="47" t="s">
        <v>27</v>
      </c>
      <c r="M266" s="46" t="s">
        <v>25</v>
      </c>
      <c r="N266" s="46" t="s">
        <v>26</v>
      </c>
    </row>
    <row r="267" spans="1:14" x14ac:dyDescent="0.2">
      <c r="A267" s="42">
        <v>1</v>
      </c>
      <c r="B267" s="1054" t="s">
        <v>1420</v>
      </c>
      <c r="C267" s="1055">
        <v>380</v>
      </c>
      <c r="D267" s="51">
        <f>G267+I267+K267+M267</f>
        <v>3</v>
      </c>
      <c r="E267" s="45"/>
      <c r="F267" s="52">
        <f>H267+J267+L267+N267</f>
        <v>1140</v>
      </c>
      <c r="G267" s="48">
        <v>3</v>
      </c>
      <c r="H267" s="53">
        <f>G267*C267</f>
        <v>1140</v>
      </c>
      <c r="I267" s="48"/>
      <c r="J267" s="53">
        <f>I267*C267</f>
        <v>0</v>
      </c>
      <c r="K267" s="48"/>
      <c r="L267" s="53">
        <f>K267*C267</f>
        <v>0</v>
      </c>
      <c r="M267" s="48"/>
      <c r="N267" s="53">
        <f>M267*C267</f>
        <v>0</v>
      </c>
    </row>
    <row r="268" spans="1:14" x14ac:dyDescent="0.2">
      <c r="A268" s="42">
        <v>2</v>
      </c>
      <c r="B268" s="1054" t="s">
        <v>1421</v>
      </c>
      <c r="C268" s="1055">
        <v>380</v>
      </c>
      <c r="D268" s="51">
        <f>G268+I268+K268+M268</f>
        <v>1</v>
      </c>
      <c r="E268" s="45"/>
      <c r="F268" s="52">
        <f>H268+J268+L268+N268</f>
        <v>380</v>
      </c>
      <c r="G268" s="48">
        <v>1</v>
      </c>
      <c r="H268" s="53">
        <f>G268*C268</f>
        <v>380</v>
      </c>
      <c r="I268" s="48"/>
      <c r="J268" s="53">
        <f>I268*C268</f>
        <v>0</v>
      </c>
      <c r="K268" s="48"/>
      <c r="L268" s="53">
        <f>K268*C268</f>
        <v>0</v>
      </c>
      <c r="M268" s="48"/>
      <c r="N268" s="53">
        <f>M268*C268</f>
        <v>0</v>
      </c>
    </row>
    <row r="269" spans="1:14" x14ac:dyDescent="0.2">
      <c r="A269" s="42">
        <v>3</v>
      </c>
      <c r="B269" s="1054" t="s">
        <v>1422</v>
      </c>
      <c r="C269" s="1055">
        <v>50</v>
      </c>
      <c r="D269" s="51">
        <f>G269+I269+K269+M269</f>
        <v>1</v>
      </c>
      <c r="E269" s="45"/>
      <c r="F269" s="52">
        <f>H269+J269+L269+N269</f>
        <v>50</v>
      </c>
      <c r="G269" s="48">
        <v>1</v>
      </c>
      <c r="H269" s="53">
        <f>G269*C269</f>
        <v>50</v>
      </c>
      <c r="I269" s="48"/>
      <c r="J269" s="53">
        <f>I269*C269</f>
        <v>0</v>
      </c>
      <c r="K269" s="48"/>
      <c r="L269" s="53">
        <f>K269*C269</f>
        <v>0</v>
      </c>
      <c r="M269" s="48"/>
      <c r="N269" s="53">
        <f>M269*C269</f>
        <v>0</v>
      </c>
    </row>
    <row r="270" spans="1:14" x14ac:dyDescent="0.2">
      <c r="A270" s="42">
        <v>4</v>
      </c>
      <c r="B270" s="1054" t="s">
        <v>1413</v>
      </c>
      <c r="C270" s="1055">
        <v>45</v>
      </c>
      <c r="D270" s="51">
        <f>G270+I270+K270+M270</f>
        <v>2</v>
      </c>
      <c r="E270" s="45"/>
      <c r="F270" s="52">
        <f>H270+J270+L270+N270</f>
        <v>90</v>
      </c>
      <c r="G270" s="48">
        <v>2</v>
      </c>
      <c r="H270" s="53">
        <f>G270*C270</f>
        <v>90</v>
      </c>
      <c r="I270" s="48"/>
      <c r="J270" s="53">
        <f>I270*C270</f>
        <v>0</v>
      </c>
      <c r="K270" s="48"/>
      <c r="L270" s="53">
        <f>K270*C270</f>
        <v>0</v>
      </c>
      <c r="M270" s="48"/>
      <c r="N270" s="53">
        <f>M270*C270</f>
        <v>0</v>
      </c>
    </row>
    <row r="271" spans="1:14" x14ac:dyDescent="0.2">
      <c r="A271" s="48"/>
      <c r="B271" s="47" t="s">
        <v>482</v>
      </c>
      <c r="C271" s="55">
        <f t="shared" ref="C271:N271" si="67">SUM(C267:C270)</f>
        <v>855</v>
      </c>
      <c r="D271" s="55">
        <f t="shared" si="67"/>
        <v>7</v>
      </c>
      <c r="E271" s="55">
        <f t="shared" si="67"/>
        <v>0</v>
      </c>
      <c r="F271" s="55">
        <f t="shared" si="67"/>
        <v>1660</v>
      </c>
      <c r="G271" s="55">
        <f t="shared" si="67"/>
        <v>7</v>
      </c>
      <c r="H271" s="55">
        <f t="shared" si="67"/>
        <v>1660</v>
      </c>
      <c r="I271" s="55">
        <f t="shared" si="67"/>
        <v>0</v>
      </c>
      <c r="J271" s="55">
        <f t="shared" si="67"/>
        <v>0</v>
      </c>
      <c r="K271" s="55">
        <f t="shared" si="67"/>
        <v>0</v>
      </c>
      <c r="L271" s="55">
        <f t="shared" si="67"/>
        <v>0</v>
      </c>
      <c r="M271" s="55">
        <f t="shared" si="67"/>
        <v>0</v>
      </c>
      <c r="N271" s="55">
        <f t="shared" si="67"/>
        <v>0</v>
      </c>
    </row>
    <row r="272" spans="1:14" x14ac:dyDescent="0.2">
      <c r="A272" s="18"/>
      <c r="B272" s="26"/>
      <c r="C272" s="59"/>
      <c r="D272" s="60"/>
      <c r="E272" s="61"/>
      <c r="F272" s="62"/>
      <c r="G272" s="1056"/>
      <c r="H272" s="26"/>
      <c r="I272" s="26"/>
      <c r="J272" s="26"/>
      <c r="K272" s="26"/>
      <c r="L272" s="26"/>
      <c r="M272" s="26"/>
      <c r="N272" s="27"/>
    </row>
    <row r="273" spans="1:14" x14ac:dyDescent="0.2">
      <c r="A273" s="63"/>
      <c r="B273" s="62" t="s">
        <v>67</v>
      </c>
      <c r="C273" s="64"/>
      <c r="D273" s="65"/>
      <c r="E273" s="66"/>
      <c r="F273" s="62"/>
      <c r="G273" s="62"/>
      <c r="H273" s="62"/>
      <c r="I273" s="62"/>
      <c r="J273" s="62"/>
      <c r="K273" s="62"/>
      <c r="L273" s="62"/>
      <c r="M273" s="62"/>
      <c r="N273" s="67"/>
    </row>
    <row r="274" spans="1:14" x14ac:dyDescent="0.2">
      <c r="A274" s="1052" t="s">
        <v>560</v>
      </c>
      <c r="B274" s="62"/>
      <c r="C274" s="64"/>
      <c r="D274" s="65"/>
      <c r="E274" s="66"/>
      <c r="F274" s="62"/>
      <c r="G274" s="62"/>
      <c r="H274" s="62" t="s">
        <v>691</v>
      </c>
      <c r="I274" s="62"/>
      <c r="J274" s="1537" t="s">
        <v>69</v>
      </c>
      <c r="K274" s="1537"/>
      <c r="L274" s="1537"/>
      <c r="M274" s="62"/>
      <c r="N274" s="67"/>
    </row>
    <row r="275" spans="1:14" x14ac:dyDescent="0.2">
      <c r="A275" s="63"/>
      <c r="B275" s="810" t="s">
        <v>1369</v>
      </c>
      <c r="C275" s="64"/>
      <c r="D275" s="65"/>
      <c r="E275" s="66"/>
      <c r="F275" s="62"/>
      <c r="G275" s="62"/>
      <c r="H275" s="62"/>
      <c r="I275" s="62"/>
      <c r="J275" s="1524" t="s">
        <v>70</v>
      </c>
      <c r="K275" s="1524"/>
      <c r="L275" s="1524"/>
      <c r="M275" s="62"/>
      <c r="N275" s="67"/>
    </row>
    <row r="276" spans="1:14" x14ac:dyDescent="0.2">
      <c r="A276" s="32"/>
      <c r="B276" s="1053" t="s">
        <v>1370</v>
      </c>
      <c r="C276" s="29"/>
      <c r="D276" s="30"/>
      <c r="E276" s="31"/>
      <c r="F276" s="34"/>
      <c r="G276" s="34"/>
      <c r="H276" s="34"/>
      <c r="I276" s="34"/>
      <c r="J276" s="34"/>
      <c r="K276" s="34"/>
      <c r="L276" s="34"/>
      <c r="M276" s="34"/>
      <c r="N276" s="33"/>
    </row>
  </sheetData>
  <sheetProtection algorithmName="SHA-512" hashValue="5sO3ZQUYPWVxvs4WKx8a+i3M01jxa2s6a7uEJs7VqspD9UqalyS4RW7VthnTGuYem/Z8QhspazHgpAAU6OQ+qQ==" saltValue="YE4R5IPtbJqz8HhclxitfA==" spinCount="100000" sheet="1" objects="1" scenarios="1" selectLockedCells="1" selectUnlockedCells="1"/>
  <mergeCells count="80">
    <mergeCell ref="J274:L274"/>
    <mergeCell ref="J275:L275"/>
    <mergeCell ref="J249:L249"/>
    <mergeCell ref="J250:L250"/>
    <mergeCell ref="A258:N258"/>
    <mergeCell ref="A259:N259"/>
    <mergeCell ref="G264:N264"/>
    <mergeCell ref="D265:E265"/>
    <mergeCell ref="G265:H265"/>
    <mergeCell ref="I265:J265"/>
    <mergeCell ref="K265:L265"/>
    <mergeCell ref="M265:N265"/>
    <mergeCell ref="J215:L215"/>
    <mergeCell ref="J216:L216"/>
    <mergeCell ref="A224:N224"/>
    <mergeCell ref="A225:N225"/>
    <mergeCell ref="G230:N230"/>
    <mergeCell ref="D231:E231"/>
    <mergeCell ref="G231:H231"/>
    <mergeCell ref="I231:J231"/>
    <mergeCell ref="K231:L231"/>
    <mergeCell ref="M231:N231"/>
    <mergeCell ref="J177:L177"/>
    <mergeCell ref="J178:L178"/>
    <mergeCell ref="A185:N185"/>
    <mergeCell ref="A186:N186"/>
    <mergeCell ref="G191:N191"/>
    <mergeCell ref="D192:E192"/>
    <mergeCell ref="G192:H192"/>
    <mergeCell ref="I192:J192"/>
    <mergeCell ref="K192:L192"/>
    <mergeCell ref="M192:N192"/>
    <mergeCell ref="J120:L120"/>
    <mergeCell ref="J121:L121"/>
    <mergeCell ref="A128:N128"/>
    <mergeCell ref="A129:N129"/>
    <mergeCell ref="G134:N134"/>
    <mergeCell ref="D135:E135"/>
    <mergeCell ref="G135:H135"/>
    <mergeCell ref="I135:J135"/>
    <mergeCell ref="K135:L135"/>
    <mergeCell ref="M135:N135"/>
    <mergeCell ref="J88:L88"/>
    <mergeCell ref="J89:L89"/>
    <mergeCell ref="A96:N96"/>
    <mergeCell ref="A97:N97"/>
    <mergeCell ref="G102:N102"/>
    <mergeCell ref="D103:E103"/>
    <mergeCell ref="G103:H103"/>
    <mergeCell ref="I103:J103"/>
    <mergeCell ref="K103:L103"/>
    <mergeCell ref="M103:N103"/>
    <mergeCell ref="A69:N69"/>
    <mergeCell ref="A70:N70"/>
    <mergeCell ref="G75:N75"/>
    <mergeCell ref="D76:E76"/>
    <mergeCell ref="G76:H76"/>
    <mergeCell ref="I76:J76"/>
    <mergeCell ref="K76:L76"/>
    <mergeCell ref="M76:N76"/>
    <mergeCell ref="J60:L60"/>
    <mergeCell ref="J20:L20"/>
    <mergeCell ref="J21:L21"/>
    <mergeCell ref="A28:N28"/>
    <mergeCell ref="A29:N29"/>
    <mergeCell ref="G34:N34"/>
    <mergeCell ref="D35:E35"/>
    <mergeCell ref="G35:H35"/>
    <mergeCell ref="I35:J35"/>
    <mergeCell ref="K35:L35"/>
    <mergeCell ref="M35:N35"/>
    <mergeCell ref="J59:L59"/>
    <mergeCell ref="A4:N4"/>
    <mergeCell ref="A5:N5"/>
    <mergeCell ref="G10:N10"/>
    <mergeCell ref="D11:E11"/>
    <mergeCell ref="G11:H11"/>
    <mergeCell ref="I11:J11"/>
    <mergeCell ref="K11:L11"/>
    <mergeCell ref="M11:N11"/>
  </mergeCells>
  <printOptions verticalCentered="1"/>
  <pageMargins left="0.25" right="0.25" top="0.75" bottom="0.75" header="0.3" footer="0.3"/>
  <pageSetup paperSize="5" scale="8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0"/>
  <sheetViews>
    <sheetView topLeftCell="A80" workbookViewId="0">
      <selection activeCell="I119" sqref="I119"/>
    </sheetView>
  </sheetViews>
  <sheetFormatPr defaultRowHeight="15" x14ac:dyDescent="0.25"/>
  <cols>
    <col min="6" max="6" width="10.42578125" customWidth="1"/>
    <col min="7" max="7" width="13.28515625" customWidth="1"/>
    <col min="9" max="9" width="12.42578125" customWidth="1"/>
    <col min="11" max="11" width="12.42578125" customWidth="1"/>
    <col min="13" max="13" width="13" customWidth="1"/>
    <col min="15" max="15" width="12.7109375" customWidth="1"/>
  </cols>
  <sheetData>
    <row r="1" spans="1:16" x14ac:dyDescent="0.25">
      <c r="A1" s="1446" t="s">
        <v>644</v>
      </c>
      <c r="B1" s="1446"/>
      <c r="C1" s="1446"/>
      <c r="D1" s="1446"/>
      <c r="E1" s="1446"/>
      <c r="F1" s="1446"/>
      <c r="G1" s="1446"/>
      <c r="H1" s="1446"/>
      <c r="I1" s="1446"/>
      <c r="J1" s="1446"/>
      <c r="K1" s="1446"/>
      <c r="L1" s="1446"/>
      <c r="M1" s="1446"/>
      <c r="N1" s="1446"/>
      <c r="O1" s="1446"/>
      <c r="P1" s="1446"/>
    </row>
    <row r="2" spans="1:16" x14ac:dyDescent="0.25">
      <c r="A2" s="664"/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  <c r="O2" s="664"/>
      <c r="P2" s="664"/>
    </row>
    <row r="3" spans="1:16" x14ac:dyDescent="0.25">
      <c r="A3" s="1447" t="s">
        <v>798</v>
      </c>
      <c r="B3" s="1446"/>
      <c r="C3" s="1446"/>
      <c r="D3" s="1446"/>
      <c r="E3" s="1446"/>
      <c r="F3" s="1446"/>
      <c r="G3" s="1446"/>
      <c r="H3" s="1446"/>
      <c r="I3" s="1446"/>
      <c r="J3" s="1446"/>
      <c r="K3" s="1446"/>
      <c r="L3" s="1446"/>
      <c r="M3" s="1446"/>
      <c r="N3" s="1446"/>
      <c r="O3" s="1446"/>
      <c r="P3" s="1446"/>
    </row>
    <row r="5" spans="1:16" x14ac:dyDescent="0.25">
      <c r="A5" s="574" t="s">
        <v>749</v>
      </c>
      <c r="B5" s="575"/>
      <c r="C5" s="575"/>
      <c r="D5" s="665" t="s">
        <v>647</v>
      </c>
      <c r="E5" s="577"/>
      <c r="F5" s="639"/>
      <c r="G5" s="578"/>
      <c r="H5" s="1448" t="s">
        <v>750</v>
      </c>
      <c r="I5" s="1449"/>
      <c r="J5" s="1449"/>
      <c r="K5" s="1449"/>
      <c r="L5" s="1449"/>
      <c r="M5" s="1449"/>
      <c r="N5" s="1449"/>
      <c r="O5" s="1450"/>
      <c r="P5" s="582"/>
    </row>
    <row r="6" spans="1:16" x14ac:dyDescent="0.25">
      <c r="A6" s="577" t="s">
        <v>751</v>
      </c>
      <c r="B6" s="577"/>
      <c r="C6" s="577"/>
      <c r="D6" s="577"/>
      <c r="E6" s="577"/>
      <c r="F6" s="575"/>
      <c r="G6" s="586" t="s">
        <v>799</v>
      </c>
      <c r="H6" s="1448" t="s">
        <v>752</v>
      </c>
      <c r="I6" s="1450"/>
      <c r="J6" s="1448" t="s">
        <v>482</v>
      </c>
      <c r="K6" s="1450"/>
      <c r="L6" s="1451" t="s">
        <v>800</v>
      </c>
      <c r="M6" s="1452"/>
      <c r="N6" s="1452"/>
      <c r="O6" s="1452"/>
      <c r="P6" s="582"/>
    </row>
    <row r="7" spans="1:16" x14ac:dyDescent="0.25">
      <c r="A7" t="s">
        <v>754</v>
      </c>
      <c r="D7" s="666" t="s">
        <v>1760</v>
      </c>
      <c r="E7" s="667"/>
      <c r="F7" s="667"/>
      <c r="G7" s="668"/>
      <c r="H7" s="1448" t="s">
        <v>652</v>
      </c>
      <c r="I7" s="1449"/>
      <c r="J7" s="1449"/>
      <c r="K7" s="1449"/>
      <c r="L7" s="1449"/>
      <c r="M7" s="1449"/>
      <c r="N7" s="1449"/>
      <c r="O7" s="1449"/>
      <c r="P7" s="582"/>
    </row>
    <row r="8" spans="1:16" ht="17.25" x14ac:dyDescent="0.25">
      <c r="A8" s="1454" t="s">
        <v>756</v>
      </c>
      <c r="B8" s="1455" t="s">
        <v>17</v>
      </c>
      <c r="C8" s="1455"/>
      <c r="D8" s="1455" t="s">
        <v>494</v>
      </c>
      <c r="E8" s="1455" t="s">
        <v>19</v>
      </c>
      <c r="F8" s="1455" t="s">
        <v>757</v>
      </c>
      <c r="G8" s="1455" t="s">
        <v>758</v>
      </c>
      <c r="H8" s="1456" t="s">
        <v>759</v>
      </c>
      <c r="I8" s="1457"/>
      <c r="J8" s="1448" t="s">
        <v>497</v>
      </c>
      <c r="K8" s="1450"/>
      <c r="L8" s="1448" t="s">
        <v>760</v>
      </c>
      <c r="M8" s="1450"/>
      <c r="N8" s="1448" t="s">
        <v>499</v>
      </c>
      <c r="O8" s="1449"/>
      <c r="P8" s="589"/>
    </row>
    <row r="9" spans="1:16" x14ac:dyDescent="0.25">
      <c r="A9" s="1454"/>
      <c r="B9" s="1455"/>
      <c r="C9" s="1455"/>
      <c r="D9" s="1455"/>
      <c r="E9" s="1455"/>
      <c r="F9" s="1455"/>
      <c r="G9" s="1455"/>
      <c r="H9" s="642" t="s">
        <v>656</v>
      </c>
      <c r="I9" s="642" t="s">
        <v>26</v>
      </c>
      <c r="J9" s="585" t="s">
        <v>656</v>
      </c>
      <c r="K9" s="643" t="s">
        <v>26</v>
      </c>
      <c r="L9" s="585" t="s">
        <v>656</v>
      </c>
      <c r="M9" s="644" t="s">
        <v>26</v>
      </c>
      <c r="N9" s="585" t="s">
        <v>656</v>
      </c>
      <c r="O9" s="669" t="s">
        <v>26</v>
      </c>
      <c r="P9" s="589"/>
    </row>
    <row r="10" spans="1:16" x14ac:dyDescent="0.25">
      <c r="A10" s="590">
        <v>1</v>
      </c>
      <c r="B10" s="581" t="s">
        <v>801</v>
      </c>
      <c r="C10" s="578"/>
      <c r="D10" s="590" t="s">
        <v>158</v>
      </c>
      <c r="E10" s="590">
        <v>4</v>
      </c>
      <c r="F10" s="592">
        <v>840</v>
      </c>
      <c r="G10" s="604">
        <f t="shared" ref="G10:G41" si="0">F10*E10</f>
        <v>3360</v>
      </c>
      <c r="H10" s="670"/>
      <c r="I10" s="604">
        <v>0</v>
      </c>
      <c r="J10" s="670">
        <v>2</v>
      </c>
      <c r="K10" s="650">
        <f>J10*F10</f>
        <v>1680</v>
      </c>
      <c r="L10" s="670">
        <v>1</v>
      </c>
      <c r="M10" s="651">
        <f>L10*F10</f>
        <v>840</v>
      </c>
      <c r="N10" s="670">
        <v>1</v>
      </c>
      <c r="O10" s="671">
        <f>F10*N10</f>
        <v>840</v>
      </c>
      <c r="P10" s="589"/>
    </row>
    <row r="11" spans="1:16" x14ac:dyDescent="0.25">
      <c r="A11" s="590">
        <v>2</v>
      </c>
      <c r="B11" s="581" t="s">
        <v>802</v>
      </c>
      <c r="C11" s="578"/>
      <c r="D11" s="590" t="s">
        <v>158</v>
      </c>
      <c r="E11" s="590">
        <v>4</v>
      </c>
      <c r="F11" s="592">
        <v>8000</v>
      </c>
      <c r="G11" s="604">
        <f t="shared" si="0"/>
        <v>32000</v>
      </c>
      <c r="H11" s="670">
        <v>1</v>
      </c>
      <c r="I11" s="604">
        <f>H11*F11</f>
        <v>8000</v>
      </c>
      <c r="J11" s="670">
        <v>1</v>
      </c>
      <c r="K11" s="650">
        <f>J11*F11</f>
        <v>8000</v>
      </c>
      <c r="L11" s="670">
        <v>1</v>
      </c>
      <c r="M11" s="651">
        <f>L11*F11</f>
        <v>8000</v>
      </c>
      <c r="N11" s="670">
        <v>1</v>
      </c>
      <c r="O11" s="671">
        <f>N11*F11</f>
        <v>8000</v>
      </c>
      <c r="P11" s="589"/>
    </row>
    <row r="12" spans="1:16" x14ac:dyDescent="0.25">
      <c r="A12" s="590">
        <v>3</v>
      </c>
      <c r="B12" s="581" t="s">
        <v>803</v>
      </c>
      <c r="C12" s="578"/>
      <c r="D12" s="590" t="s">
        <v>158</v>
      </c>
      <c r="E12" s="590">
        <v>4</v>
      </c>
      <c r="F12" s="592">
        <v>350</v>
      </c>
      <c r="G12" s="604">
        <f t="shared" si="0"/>
        <v>1400</v>
      </c>
      <c r="H12" s="670"/>
      <c r="I12" s="604">
        <f>H12*F12</f>
        <v>0</v>
      </c>
      <c r="J12" s="670">
        <v>2</v>
      </c>
      <c r="K12" s="650">
        <f>J12*F12</f>
        <v>700</v>
      </c>
      <c r="L12" s="670">
        <v>1</v>
      </c>
      <c r="M12" s="651">
        <f>L12*F12</f>
        <v>350</v>
      </c>
      <c r="N12" s="670">
        <v>1</v>
      </c>
      <c r="O12" s="671">
        <f>N12*F12</f>
        <v>350</v>
      </c>
      <c r="P12" s="589"/>
    </row>
    <row r="13" spans="1:16" x14ac:dyDescent="0.25">
      <c r="A13" s="590">
        <v>4</v>
      </c>
      <c r="B13" s="581" t="s">
        <v>804</v>
      </c>
      <c r="C13" s="578"/>
      <c r="D13" s="590" t="s">
        <v>100</v>
      </c>
      <c r="E13" s="590">
        <v>6</v>
      </c>
      <c r="F13" s="592">
        <v>100</v>
      </c>
      <c r="G13" s="604">
        <f t="shared" si="0"/>
        <v>600</v>
      </c>
      <c r="H13" s="670">
        <v>3</v>
      </c>
      <c r="I13" s="604">
        <f>H13*F13</f>
        <v>300</v>
      </c>
      <c r="J13" s="670"/>
      <c r="K13" s="650"/>
      <c r="L13" s="670">
        <f>E13/4</f>
        <v>1.5</v>
      </c>
      <c r="M13" s="651">
        <v>200</v>
      </c>
      <c r="N13" s="670">
        <v>1</v>
      </c>
      <c r="O13" s="671">
        <v>100</v>
      </c>
      <c r="P13" s="589"/>
    </row>
    <row r="14" spans="1:16" x14ac:dyDescent="0.25">
      <c r="A14" s="590">
        <v>5</v>
      </c>
      <c r="B14" s="581" t="s">
        <v>805</v>
      </c>
      <c r="C14" s="578"/>
      <c r="D14" s="590" t="s">
        <v>158</v>
      </c>
      <c r="E14" s="590">
        <v>2</v>
      </c>
      <c r="F14" s="592">
        <v>1800</v>
      </c>
      <c r="G14" s="604">
        <f t="shared" si="0"/>
        <v>3600</v>
      </c>
      <c r="H14" s="670">
        <v>1</v>
      </c>
      <c r="I14" s="604">
        <f>H14*F14</f>
        <v>1800</v>
      </c>
      <c r="J14" s="670"/>
      <c r="K14" s="650"/>
      <c r="L14" s="670">
        <v>1</v>
      </c>
      <c r="M14" s="651">
        <f>L14*F14</f>
        <v>1800</v>
      </c>
      <c r="N14" s="670"/>
      <c r="O14" s="671"/>
      <c r="P14" s="589"/>
    </row>
    <row r="15" spans="1:16" x14ac:dyDescent="0.25">
      <c r="A15" s="590">
        <v>6</v>
      </c>
      <c r="B15" s="581" t="s">
        <v>806</v>
      </c>
      <c r="C15" s="578"/>
      <c r="D15" s="590" t="s">
        <v>158</v>
      </c>
      <c r="E15" s="590">
        <v>2</v>
      </c>
      <c r="F15" s="592">
        <v>115</v>
      </c>
      <c r="G15" s="604">
        <f t="shared" si="0"/>
        <v>230</v>
      </c>
      <c r="H15" s="670">
        <v>2</v>
      </c>
      <c r="I15" s="604">
        <f>H15*F15</f>
        <v>230</v>
      </c>
      <c r="J15" s="670"/>
      <c r="K15" s="650"/>
      <c r="L15" s="670"/>
      <c r="M15" s="651"/>
      <c r="N15" s="670"/>
      <c r="O15" s="671"/>
      <c r="P15" s="589"/>
    </row>
    <row r="16" spans="1:16" x14ac:dyDescent="0.25">
      <c r="A16" s="590">
        <v>7</v>
      </c>
      <c r="B16" s="581" t="s">
        <v>807</v>
      </c>
      <c r="C16" s="578"/>
      <c r="D16" s="590" t="s">
        <v>100</v>
      </c>
      <c r="E16" s="590">
        <v>2</v>
      </c>
      <c r="F16" s="592">
        <v>89</v>
      </c>
      <c r="G16" s="604">
        <f t="shared" si="0"/>
        <v>178</v>
      </c>
      <c r="H16" s="670">
        <v>1</v>
      </c>
      <c r="I16" s="604">
        <v>89</v>
      </c>
      <c r="J16" s="670"/>
      <c r="K16" s="650"/>
      <c r="L16" s="670">
        <f>E16/4</f>
        <v>0.5</v>
      </c>
      <c r="M16" s="651">
        <v>89</v>
      </c>
      <c r="N16" s="670"/>
      <c r="O16" s="671"/>
      <c r="P16" s="589"/>
    </row>
    <row r="17" spans="1:16" x14ac:dyDescent="0.25">
      <c r="A17" s="590">
        <v>8</v>
      </c>
      <c r="B17" s="581" t="s">
        <v>808</v>
      </c>
      <c r="C17" s="578"/>
      <c r="D17" s="590" t="s">
        <v>158</v>
      </c>
      <c r="E17" s="590">
        <v>2</v>
      </c>
      <c r="F17" s="592">
        <v>650</v>
      </c>
      <c r="G17" s="604">
        <f t="shared" si="0"/>
        <v>1300</v>
      </c>
      <c r="H17" s="670">
        <v>1</v>
      </c>
      <c r="I17" s="604">
        <f>H17*F17</f>
        <v>650</v>
      </c>
      <c r="J17" s="670"/>
      <c r="K17" s="650"/>
      <c r="L17" s="670">
        <v>1</v>
      </c>
      <c r="M17" s="651">
        <f>L17*F17</f>
        <v>650</v>
      </c>
      <c r="N17" s="670"/>
      <c r="O17" s="671"/>
      <c r="P17" s="589"/>
    </row>
    <row r="18" spans="1:16" x14ac:dyDescent="0.25">
      <c r="A18" s="590">
        <v>9</v>
      </c>
      <c r="B18" s="581" t="s">
        <v>809</v>
      </c>
      <c r="C18" s="578"/>
      <c r="D18" s="590" t="s">
        <v>158</v>
      </c>
      <c r="E18" s="590">
        <v>12</v>
      </c>
      <c r="F18" s="592">
        <v>150</v>
      </c>
      <c r="G18" s="604">
        <f t="shared" si="0"/>
        <v>1800</v>
      </c>
      <c r="H18" s="670"/>
      <c r="I18" s="604">
        <f>H18*F18</f>
        <v>0</v>
      </c>
      <c r="J18" s="670">
        <v>4</v>
      </c>
      <c r="K18" s="650">
        <f t="shared" ref="K18:K23" si="1">J18*F18</f>
        <v>600</v>
      </c>
      <c r="L18" s="670">
        <v>4</v>
      </c>
      <c r="M18" s="651">
        <f>L18*F18</f>
        <v>600</v>
      </c>
      <c r="N18" s="670">
        <v>4</v>
      </c>
      <c r="O18" s="671">
        <f>N18*F18</f>
        <v>600</v>
      </c>
      <c r="P18" s="589"/>
    </row>
    <row r="19" spans="1:16" x14ac:dyDescent="0.25">
      <c r="A19" s="590">
        <v>10</v>
      </c>
      <c r="B19" s="672" t="s">
        <v>810</v>
      </c>
      <c r="C19" s="578"/>
      <c r="D19" s="590" t="s">
        <v>100</v>
      </c>
      <c r="E19" s="590">
        <v>4</v>
      </c>
      <c r="F19" s="592">
        <v>95</v>
      </c>
      <c r="G19" s="604">
        <f t="shared" si="0"/>
        <v>380</v>
      </c>
      <c r="H19" s="670">
        <v>1</v>
      </c>
      <c r="I19" s="604">
        <f>H19*F19</f>
        <v>95</v>
      </c>
      <c r="J19" s="670">
        <v>1</v>
      </c>
      <c r="K19" s="650">
        <f t="shared" si="1"/>
        <v>95</v>
      </c>
      <c r="L19" s="670">
        <f>E19/4</f>
        <v>1</v>
      </c>
      <c r="M19" s="651">
        <v>95</v>
      </c>
      <c r="N19" s="670">
        <v>1</v>
      </c>
      <c r="O19" s="671">
        <f>N19*F19</f>
        <v>95</v>
      </c>
      <c r="P19" s="589"/>
    </row>
    <row r="20" spans="1:16" x14ac:dyDescent="0.25">
      <c r="A20" s="590">
        <v>11</v>
      </c>
      <c r="B20" s="672" t="s">
        <v>811</v>
      </c>
      <c r="C20" s="578"/>
      <c r="D20" s="590" t="s">
        <v>100</v>
      </c>
      <c r="E20" s="590">
        <v>2</v>
      </c>
      <c r="F20" s="592">
        <v>90</v>
      </c>
      <c r="G20" s="604">
        <f t="shared" si="0"/>
        <v>180</v>
      </c>
      <c r="H20" s="670"/>
      <c r="I20" s="604"/>
      <c r="J20" s="670">
        <v>1</v>
      </c>
      <c r="K20" s="650">
        <f t="shared" si="1"/>
        <v>90</v>
      </c>
      <c r="L20" s="670">
        <f>E20/4</f>
        <v>0.5</v>
      </c>
      <c r="M20" s="651">
        <v>90</v>
      </c>
      <c r="N20" s="670"/>
      <c r="O20" s="671"/>
      <c r="P20" s="589"/>
    </row>
    <row r="21" spans="1:16" x14ac:dyDescent="0.25">
      <c r="A21" s="590">
        <v>12</v>
      </c>
      <c r="B21" s="581" t="s">
        <v>812</v>
      </c>
      <c r="C21" s="578"/>
      <c r="D21" s="590" t="s">
        <v>813</v>
      </c>
      <c r="E21" s="590">
        <v>36</v>
      </c>
      <c r="F21" s="592">
        <v>250</v>
      </c>
      <c r="G21" s="604">
        <f t="shared" si="0"/>
        <v>9000</v>
      </c>
      <c r="H21" s="670">
        <v>9</v>
      </c>
      <c r="I21" s="604">
        <f>H21*F21</f>
        <v>2250</v>
      </c>
      <c r="J21" s="670">
        <v>9</v>
      </c>
      <c r="K21" s="650">
        <f t="shared" si="1"/>
        <v>2250</v>
      </c>
      <c r="L21" s="670">
        <v>9</v>
      </c>
      <c r="M21" s="651">
        <f>L21*F21</f>
        <v>2250</v>
      </c>
      <c r="N21" s="670">
        <v>9</v>
      </c>
      <c r="O21" s="671">
        <f>N21*F21</f>
        <v>2250</v>
      </c>
      <c r="P21" s="589"/>
    </row>
    <row r="22" spans="1:16" x14ac:dyDescent="0.25">
      <c r="A22" s="590">
        <v>13</v>
      </c>
      <c r="B22" s="581" t="s">
        <v>814</v>
      </c>
      <c r="C22" s="578"/>
      <c r="D22" s="590" t="s">
        <v>813</v>
      </c>
      <c r="E22" s="590">
        <v>36</v>
      </c>
      <c r="F22" s="592">
        <v>150</v>
      </c>
      <c r="G22" s="604">
        <f t="shared" si="0"/>
        <v>5400</v>
      </c>
      <c r="H22" s="670">
        <v>9</v>
      </c>
      <c r="I22" s="604">
        <f>H22*F22</f>
        <v>1350</v>
      </c>
      <c r="J22" s="670">
        <v>9</v>
      </c>
      <c r="K22" s="650">
        <f t="shared" si="1"/>
        <v>1350</v>
      </c>
      <c r="L22" s="670">
        <v>9</v>
      </c>
      <c r="M22" s="651">
        <f>L22*F22</f>
        <v>1350</v>
      </c>
      <c r="N22" s="670">
        <v>9</v>
      </c>
      <c r="O22" s="671">
        <f>N22*F22</f>
        <v>1350</v>
      </c>
      <c r="P22" s="589"/>
    </row>
    <row r="23" spans="1:16" x14ac:dyDescent="0.25">
      <c r="A23" s="590">
        <v>14</v>
      </c>
      <c r="B23" s="581" t="s">
        <v>815</v>
      </c>
      <c r="C23" s="578"/>
      <c r="D23" s="590" t="s">
        <v>158</v>
      </c>
      <c r="E23" s="590">
        <v>20</v>
      </c>
      <c r="F23" s="592">
        <v>40</v>
      </c>
      <c r="G23" s="604">
        <f t="shared" si="0"/>
        <v>800</v>
      </c>
      <c r="H23" s="670">
        <v>6</v>
      </c>
      <c r="I23" s="604">
        <f>H23*F23</f>
        <v>240</v>
      </c>
      <c r="J23" s="670">
        <v>6</v>
      </c>
      <c r="K23" s="650">
        <f t="shared" si="1"/>
        <v>240</v>
      </c>
      <c r="L23" s="670">
        <v>4</v>
      </c>
      <c r="M23" s="651">
        <f>L23*F23</f>
        <v>160</v>
      </c>
      <c r="N23" s="670">
        <v>4</v>
      </c>
      <c r="O23" s="671">
        <f>N23*F23</f>
        <v>160</v>
      </c>
      <c r="P23" s="589"/>
    </row>
    <row r="24" spans="1:16" x14ac:dyDescent="0.25">
      <c r="A24" s="590">
        <v>15</v>
      </c>
      <c r="B24" s="581" t="s">
        <v>816</v>
      </c>
      <c r="C24" s="578"/>
      <c r="D24" s="590" t="s">
        <v>817</v>
      </c>
      <c r="E24" s="590">
        <v>4</v>
      </c>
      <c r="F24" s="592">
        <v>4000</v>
      </c>
      <c r="G24" s="604">
        <f t="shared" si="0"/>
        <v>16000</v>
      </c>
      <c r="H24" s="670">
        <v>2</v>
      </c>
      <c r="I24" s="604">
        <f>H24*F24</f>
        <v>8000</v>
      </c>
      <c r="J24" s="670"/>
      <c r="K24" s="650"/>
      <c r="L24" s="670">
        <f>E24/4</f>
        <v>1</v>
      </c>
      <c r="M24" s="651">
        <v>4000</v>
      </c>
      <c r="N24" s="670">
        <v>1</v>
      </c>
      <c r="O24" s="671">
        <f>N24*F24</f>
        <v>4000</v>
      </c>
      <c r="P24" s="589"/>
    </row>
    <row r="25" spans="1:16" x14ac:dyDescent="0.25">
      <c r="A25" s="590">
        <v>16</v>
      </c>
      <c r="B25" s="581" t="s">
        <v>818</v>
      </c>
      <c r="C25" s="578"/>
      <c r="D25" s="590" t="s">
        <v>158</v>
      </c>
      <c r="E25" s="590">
        <v>2</v>
      </c>
      <c r="F25" s="592">
        <v>100</v>
      </c>
      <c r="G25" s="604">
        <f t="shared" si="0"/>
        <v>200</v>
      </c>
      <c r="H25" s="670">
        <v>2</v>
      </c>
      <c r="I25" s="604">
        <f>H25*F25</f>
        <v>200</v>
      </c>
      <c r="J25" s="670"/>
      <c r="K25" s="650">
        <f>J25*F25</f>
        <v>0</v>
      </c>
      <c r="L25" s="670"/>
      <c r="M25" s="651"/>
      <c r="N25" s="670"/>
      <c r="O25" s="671"/>
      <c r="P25" s="589"/>
    </row>
    <row r="26" spans="1:16" x14ac:dyDescent="0.25">
      <c r="A26" s="590">
        <v>17</v>
      </c>
      <c r="B26" s="581" t="s">
        <v>819</v>
      </c>
      <c r="C26" s="578"/>
      <c r="D26" s="590" t="s">
        <v>158</v>
      </c>
      <c r="E26" s="590">
        <v>2</v>
      </c>
      <c r="F26" s="592">
        <v>100</v>
      </c>
      <c r="G26" s="604">
        <f t="shared" si="0"/>
        <v>200</v>
      </c>
      <c r="H26" s="670"/>
      <c r="I26" s="604"/>
      <c r="J26" s="670">
        <f>E26/4</f>
        <v>0.5</v>
      </c>
      <c r="K26" s="650">
        <v>100</v>
      </c>
      <c r="L26" s="670"/>
      <c r="M26" s="651"/>
      <c r="N26" s="670">
        <f>E26/4</f>
        <v>0.5</v>
      </c>
      <c r="O26" s="671">
        <v>100</v>
      </c>
      <c r="P26" s="589"/>
    </row>
    <row r="27" spans="1:16" x14ac:dyDescent="0.25">
      <c r="A27" s="590">
        <v>18</v>
      </c>
      <c r="B27" s="581" t="s">
        <v>820</v>
      </c>
      <c r="C27" s="578"/>
      <c r="D27" s="590" t="s">
        <v>100</v>
      </c>
      <c r="E27" s="590">
        <v>2</v>
      </c>
      <c r="F27" s="592">
        <v>60</v>
      </c>
      <c r="G27" s="604">
        <f t="shared" si="0"/>
        <v>120</v>
      </c>
      <c r="H27" s="670"/>
      <c r="I27" s="604"/>
      <c r="J27" s="670">
        <f>E27/4</f>
        <v>0.5</v>
      </c>
      <c r="K27" s="650">
        <v>60</v>
      </c>
      <c r="L27" s="670"/>
      <c r="M27" s="651"/>
      <c r="N27" s="670">
        <f>E27/4</f>
        <v>0.5</v>
      </c>
      <c r="O27" s="671">
        <v>60</v>
      </c>
      <c r="P27" s="589"/>
    </row>
    <row r="28" spans="1:16" x14ac:dyDescent="0.25">
      <c r="A28" s="590">
        <v>19</v>
      </c>
      <c r="B28" s="581" t="s">
        <v>821</v>
      </c>
      <c r="C28" s="578"/>
      <c r="D28" s="590" t="s">
        <v>158</v>
      </c>
      <c r="E28" s="590">
        <v>3</v>
      </c>
      <c r="F28" s="592">
        <v>60</v>
      </c>
      <c r="G28" s="604">
        <f t="shared" si="0"/>
        <v>180</v>
      </c>
      <c r="H28" s="670"/>
      <c r="I28" s="604">
        <f t="shared" ref="I28:I33" si="2">H28*F28</f>
        <v>0</v>
      </c>
      <c r="J28" s="670">
        <f>E28/4</f>
        <v>0.75</v>
      </c>
      <c r="K28" s="650">
        <v>60</v>
      </c>
      <c r="L28" s="670">
        <f>E28/4</f>
        <v>0.75</v>
      </c>
      <c r="M28" s="651">
        <v>60</v>
      </c>
      <c r="N28" s="670">
        <f>E28/4</f>
        <v>0.75</v>
      </c>
      <c r="O28" s="671">
        <v>60</v>
      </c>
      <c r="P28" s="589"/>
    </row>
    <row r="29" spans="1:16" x14ac:dyDescent="0.25">
      <c r="A29" s="590">
        <v>20</v>
      </c>
      <c r="B29" s="581" t="s">
        <v>822</v>
      </c>
      <c r="C29" s="578"/>
      <c r="D29" s="590" t="s">
        <v>158</v>
      </c>
      <c r="E29" s="590">
        <v>12</v>
      </c>
      <c r="F29" s="592">
        <v>60</v>
      </c>
      <c r="G29" s="604">
        <f t="shared" si="0"/>
        <v>720</v>
      </c>
      <c r="H29" s="670">
        <v>3</v>
      </c>
      <c r="I29" s="604">
        <f t="shared" si="2"/>
        <v>180</v>
      </c>
      <c r="J29" s="670">
        <v>3</v>
      </c>
      <c r="K29" s="650">
        <f t="shared" ref="K29:K34" si="3">J29*F29</f>
        <v>180</v>
      </c>
      <c r="L29" s="670">
        <f>E29/4</f>
        <v>3</v>
      </c>
      <c r="M29" s="651">
        <f t="shared" ref="M29:M36" si="4">L29*F29</f>
        <v>180</v>
      </c>
      <c r="N29" s="670">
        <f>E29/4</f>
        <v>3</v>
      </c>
      <c r="O29" s="671">
        <f t="shared" ref="O29:O40" si="5">N29*F29</f>
        <v>180</v>
      </c>
      <c r="P29" s="589"/>
    </row>
    <row r="30" spans="1:16" x14ac:dyDescent="0.25">
      <c r="A30" s="590">
        <v>21</v>
      </c>
      <c r="B30" s="581" t="s">
        <v>823</v>
      </c>
      <c r="C30" s="578"/>
      <c r="D30" s="590" t="s">
        <v>158</v>
      </c>
      <c r="E30" s="590">
        <v>4</v>
      </c>
      <c r="F30" s="673">
        <v>450</v>
      </c>
      <c r="G30" s="604">
        <f t="shared" si="0"/>
        <v>1800</v>
      </c>
      <c r="H30" s="670">
        <v>1</v>
      </c>
      <c r="I30" s="604">
        <f t="shared" si="2"/>
        <v>450</v>
      </c>
      <c r="J30" s="670">
        <v>1</v>
      </c>
      <c r="K30" s="650">
        <f t="shared" si="3"/>
        <v>450</v>
      </c>
      <c r="L30" s="670">
        <v>1</v>
      </c>
      <c r="M30" s="651">
        <f t="shared" si="4"/>
        <v>450</v>
      </c>
      <c r="N30" s="670">
        <v>1</v>
      </c>
      <c r="O30" s="671">
        <f t="shared" si="5"/>
        <v>450</v>
      </c>
      <c r="P30" s="589"/>
    </row>
    <row r="31" spans="1:16" x14ac:dyDescent="0.25">
      <c r="A31" s="590">
        <v>22</v>
      </c>
      <c r="B31" s="581" t="s">
        <v>824</v>
      </c>
      <c r="C31" s="578"/>
      <c r="D31" s="590" t="s">
        <v>158</v>
      </c>
      <c r="E31" s="590">
        <v>4</v>
      </c>
      <c r="F31" s="673">
        <v>250</v>
      </c>
      <c r="G31" s="604">
        <f t="shared" si="0"/>
        <v>1000</v>
      </c>
      <c r="H31" s="670">
        <v>1</v>
      </c>
      <c r="I31" s="604">
        <f t="shared" si="2"/>
        <v>250</v>
      </c>
      <c r="J31" s="670">
        <v>1</v>
      </c>
      <c r="K31" s="650">
        <f t="shared" si="3"/>
        <v>250</v>
      </c>
      <c r="L31" s="670">
        <v>1</v>
      </c>
      <c r="M31" s="651">
        <f t="shared" si="4"/>
        <v>250</v>
      </c>
      <c r="N31" s="670">
        <v>1</v>
      </c>
      <c r="O31" s="671">
        <f t="shared" si="5"/>
        <v>250</v>
      </c>
      <c r="P31" s="589"/>
    </row>
    <row r="32" spans="1:16" x14ac:dyDescent="0.25">
      <c r="A32" s="590">
        <v>23</v>
      </c>
      <c r="B32" s="581" t="s">
        <v>825</v>
      </c>
      <c r="C32" s="578"/>
      <c r="D32" s="590" t="s">
        <v>158</v>
      </c>
      <c r="E32" s="590">
        <v>40</v>
      </c>
      <c r="F32" s="673">
        <v>160</v>
      </c>
      <c r="G32" s="604">
        <f t="shared" si="0"/>
        <v>6400</v>
      </c>
      <c r="H32" s="670">
        <v>10</v>
      </c>
      <c r="I32" s="604">
        <f t="shared" si="2"/>
        <v>1600</v>
      </c>
      <c r="J32" s="670">
        <v>10</v>
      </c>
      <c r="K32" s="650">
        <f t="shared" si="3"/>
        <v>1600</v>
      </c>
      <c r="L32" s="670">
        <v>10</v>
      </c>
      <c r="M32" s="651">
        <f t="shared" si="4"/>
        <v>1600</v>
      </c>
      <c r="N32" s="670">
        <v>10</v>
      </c>
      <c r="O32" s="671">
        <f t="shared" si="5"/>
        <v>1600</v>
      </c>
      <c r="P32" s="589"/>
    </row>
    <row r="33" spans="1:16" x14ac:dyDescent="0.25">
      <c r="A33" s="590">
        <v>24</v>
      </c>
      <c r="B33" s="581" t="s">
        <v>826</v>
      </c>
      <c r="C33" s="578"/>
      <c r="D33" s="590" t="s">
        <v>158</v>
      </c>
      <c r="E33" s="590">
        <v>40</v>
      </c>
      <c r="F33" s="673">
        <v>145</v>
      </c>
      <c r="G33" s="604">
        <f t="shared" si="0"/>
        <v>5800</v>
      </c>
      <c r="H33" s="670">
        <v>10</v>
      </c>
      <c r="I33" s="604">
        <f t="shared" si="2"/>
        <v>1450</v>
      </c>
      <c r="J33" s="670">
        <v>10</v>
      </c>
      <c r="K33" s="650">
        <f t="shared" si="3"/>
        <v>1450</v>
      </c>
      <c r="L33" s="670">
        <v>10</v>
      </c>
      <c r="M33" s="651">
        <f t="shared" si="4"/>
        <v>1450</v>
      </c>
      <c r="N33" s="670">
        <v>10</v>
      </c>
      <c r="O33" s="671">
        <f t="shared" si="5"/>
        <v>1450</v>
      </c>
      <c r="P33" s="589"/>
    </row>
    <row r="34" spans="1:16" x14ac:dyDescent="0.25">
      <c r="A34" s="590">
        <v>25</v>
      </c>
      <c r="B34" s="331" t="s">
        <v>827</v>
      </c>
      <c r="C34" s="331"/>
      <c r="D34" s="590" t="s">
        <v>158</v>
      </c>
      <c r="E34" s="590">
        <v>3</v>
      </c>
      <c r="F34" s="592">
        <v>6000</v>
      </c>
      <c r="G34" s="604">
        <f t="shared" si="0"/>
        <v>18000</v>
      </c>
      <c r="H34" s="670"/>
      <c r="I34" s="604"/>
      <c r="J34" s="670">
        <v>1</v>
      </c>
      <c r="K34" s="650">
        <f t="shared" si="3"/>
        <v>6000</v>
      </c>
      <c r="L34" s="670">
        <v>1</v>
      </c>
      <c r="M34" s="651">
        <f t="shared" si="4"/>
        <v>6000</v>
      </c>
      <c r="N34" s="670">
        <v>1</v>
      </c>
      <c r="O34" s="604">
        <f t="shared" si="5"/>
        <v>6000</v>
      </c>
      <c r="P34" s="589"/>
    </row>
    <row r="35" spans="1:16" x14ac:dyDescent="0.25">
      <c r="A35" s="590">
        <v>26</v>
      </c>
      <c r="B35" s="331" t="s">
        <v>828</v>
      </c>
      <c r="C35" s="331"/>
      <c r="D35" s="590" t="s">
        <v>158</v>
      </c>
      <c r="E35" s="590">
        <v>5</v>
      </c>
      <c r="F35" s="592">
        <v>12500</v>
      </c>
      <c r="G35" s="604">
        <f t="shared" si="0"/>
        <v>62500</v>
      </c>
      <c r="H35" s="670">
        <v>2</v>
      </c>
      <c r="I35" s="604">
        <f t="shared" ref="I35:I45" si="6">H35*F35</f>
        <v>25000</v>
      </c>
      <c r="J35" s="670"/>
      <c r="K35" s="650"/>
      <c r="L35" s="670">
        <v>2</v>
      </c>
      <c r="M35" s="651">
        <f t="shared" si="4"/>
        <v>25000</v>
      </c>
      <c r="N35" s="670">
        <v>1</v>
      </c>
      <c r="O35" s="604">
        <f t="shared" si="5"/>
        <v>12500</v>
      </c>
      <c r="P35" s="589"/>
    </row>
    <row r="36" spans="1:16" x14ac:dyDescent="0.25">
      <c r="A36" s="590">
        <v>27</v>
      </c>
      <c r="B36" s="581" t="s">
        <v>829</v>
      </c>
      <c r="C36" s="578"/>
      <c r="D36" s="590" t="s">
        <v>158</v>
      </c>
      <c r="E36" s="590">
        <v>5</v>
      </c>
      <c r="F36" s="592">
        <v>13500</v>
      </c>
      <c r="G36" s="604">
        <f t="shared" si="0"/>
        <v>67500</v>
      </c>
      <c r="H36" s="670">
        <v>3</v>
      </c>
      <c r="I36" s="604">
        <f t="shared" si="6"/>
        <v>40500</v>
      </c>
      <c r="J36" s="670"/>
      <c r="K36" s="650"/>
      <c r="L36" s="670">
        <v>1</v>
      </c>
      <c r="M36" s="651">
        <f t="shared" si="4"/>
        <v>13500</v>
      </c>
      <c r="N36" s="670">
        <v>1</v>
      </c>
      <c r="O36" s="671">
        <f t="shared" si="5"/>
        <v>13500</v>
      </c>
      <c r="P36" s="589"/>
    </row>
    <row r="37" spans="1:16" x14ac:dyDescent="0.25">
      <c r="A37" s="590">
        <v>28</v>
      </c>
      <c r="B37" s="581" t="s">
        <v>830</v>
      </c>
      <c r="C37" s="578"/>
      <c r="D37" s="590" t="s">
        <v>158</v>
      </c>
      <c r="E37" s="590">
        <v>5</v>
      </c>
      <c r="F37" s="592">
        <v>13200</v>
      </c>
      <c r="G37" s="604">
        <f t="shared" si="0"/>
        <v>66000</v>
      </c>
      <c r="H37" s="670">
        <v>3</v>
      </c>
      <c r="I37" s="604">
        <f t="shared" si="6"/>
        <v>39600</v>
      </c>
      <c r="J37" s="670"/>
      <c r="K37" s="650"/>
      <c r="L37" s="670">
        <v>1</v>
      </c>
      <c r="M37" s="651">
        <f xml:space="preserve"> L37*F37</f>
        <v>13200</v>
      </c>
      <c r="N37" s="670">
        <v>1</v>
      </c>
      <c r="O37" s="671">
        <f t="shared" si="5"/>
        <v>13200</v>
      </c>
      <c r="P37" s="589"/>
    </row>
    <row r="38" spans="1:16" x14ac:dyDescent="0.25">
      <c r="A38" s="590">
        <v>30</v>
      </c>
      <c r="B38" s="581" t="s">
        <v>831</v>
      </c>
      <c r="C38" s="578"/>
      <c r="D38" s="590" t="s">
        <v>158</v>
      </c>
      <c r="E38" s="590">
        <v>4</v>
      </c>
      <c r="F38" s="592">
        <v>16500</v>
      </c>
      <c r="G38" s="604">
        <f t="shared" si="0"/>
        <v>66000</v>
      </c>
      <c r="H38" s="670">
        <v>2</v>
      </c>
      <c r="I38" s="604">
        <f t="shared" si="6"/>
        <v>33000</v>
      </c>
      <c r="J38" s="670"/>
      <c r="K38" s="650"/>
      <c r="L38" s="670"/>
      <c r="M38" s="651"/>
      <c r="N38" s="670">
        <v>2</v>
      </c>
      <c r="O38" s="671">
        <f t="shared" si="5"/>
        <v>33000</v>
      </c>
      <c r="P38" s="589"/>
    </row>
    <row r="39" spans="1:16" x14ac:dyDescent="0.25">
      <c r="A39" s="590">
        <v>31</v>
      </c>
      <c r="B39" s="581" t="s">
        <v>832</v>
      </c>
      <c r="C39" s="578"/>
      <c r="D39" s="590" t="s">
        <v>158</v>
      </c>
      <c r="E39" s="590">
        <v>4</v>
      </c>
      <c r="F39" s="592">
        <v>17000</v>
      </c>
      <c r="G39" s="604">
        <f t="shared" si="0"/>
        <v>68000</v>
      </c>
      <c r="H39" s="670">
        <v>2</v>
      </c>
      <c r="I39" s="604">
        <f t="shared" si="6"/>
        <v>34000</v>
      </c>
      <c r="J39" s="670"/>
      <c r="K39" s="650"/>
      <c r="L39" s="670"/>
      <c r="M39" s="651"/>
      <c r="N39" s="670">
        <v>2</v>
      </c>
      <c r="O39" s="671">
        <f t="shared" si="5"/>
        <v>34000</v>
      </c>
      <c r="P39" s="589"/>
    </row>
    <row r="40" spans="1:16" x14ac:dyDescent="0.25">
      <c r="A40" s="590">
        <v>32</v>
      </c>
      <c r="B40" s="581" t="s">
        <v>833</v>
      </c>
      <c r="C40" s="578"/>
      <c r="D40" s="590" t="s">
        <v>158</v>
      </c>
      <c r="E40" s="590">
        <v>8</v>
      </c>
      <c r="F40" s="592">
        <v>7500</v>
      </c>
      <c r="G40" s="604">
        <f t="shared" si="0"/>
        <v>60000</v>
      </c>
      <c r="H40" s="670">
        <v>4</v>
      </c>
      <c r="I40" s="604">
        <f t="shared" si="6"/>
        <v>30000</v>
      </c>
      <c r="J40" s="670">
        <v>2</v>
      </c>
      <c r="K40" s="650">
        <f>J40*F40</f>
        <v>15000</v>
      </c>
      <c r="L40" s="670"/>
      <c r="M40" s="651"/>
      <c r="N40" s="670">
        <v>2</v>
      </c>
      <c r="O40" s="671">
        <f t="shared" si="5"/>
        <v>15000</v>
      </c>
      <c r="P40" s="589"/>
    </row>
    <row r="41" spans="1:16" x14ac:dyDescent="0.25">
      <c r="A41" s="597">
        <v>33</v>
      </c>
      <c r="B41" s="616" t="s">
        <v>834</v>
      </c>
      <c r="C41" s="617"/>
      <c r="D41" s="597" t="s">
        <v>158</v>
      </c>
      <c r="E41" s="597">
        <v>2</v>
      </c>
      <c r="F41" s="674">
        <v>780</v>
      </c>
      <c r="G41" s="675">
        <f t="shared" si="0"/>
        <v>1560</v>
      </c>
      <c r="H41" s="676">
        <v>1</v>
      </c>
      <c r="I41" s="604">
        <f t="shared" si="6"/>
        <v>780</v>
      </c>
      <c r="J41" s="676"/>
      <c r="K41" s="677"/>
      <c r="L41" s="676">
        <v>1</v>
      </c>
      <c r="M41" s="678">
        <v>780</v>
      </c>
      <c r="N41" s="676"/>
      <c r="O41" s="635"/>
      <c r="P41" s="589"/>
    </row>
    <row r="42" spans="1:16" x14ac:dyDescent="0.25">
      <c r="A42" s="624">
        <v>34</v>
      </c>
      <c r="B42" s="625" t="s">
        <v>835</v>
      </c>
      <c r="C42" s="626"/>
      <c r="D42" s="624" t="s">
        <v>813</v>
      </c>
      <c r="E42" s="624">
        <v>36</v>
      </c>
      <c r="F42" s="682">
        <v>250</v>
      </c>
      <c r="G42" s="604">
        <f t="shared" ref="G42:G73" si="7">F42*E42</f>
        <v>9000</v>
      </c>
      <c r="H42" s="683">
        <v>9</v>
      </c>
      <c r="I42" s="604">
        <f t="shared" si="6"/>
        <v>2250</v>
      </c>
      <c r="J42" s="683">
        <v>9</v>
      </c>
      <c r="K42" s="655">
        <f>J42*F42</f>
        <v>2250</v>
      </c>
      <c r="L42" s="683">
        <v>9</v>
      </c>
      <c r="M42" s="653">
        <f>L42*F42</f>
        <v>2250</v>
      </c>
      <c r="N42" s="683">
        <v>9</v>
      </c>
      <c r="O42" s="680">
        <f>N42*F42</f>
        <v>2250</v>
      </c>
      <c r="P42" s="589"/>
    </row>
    <row r="43" spans="1:16" x14ac:dyDescent="0.25">
      <c r="A43" s="590">
        <v>35</v>
      </c>
      <c r="B43" s="581" t="s">
        <v>836</v>
      </c>
      <c r="C43" s="578"/>
      <c r="D43" s="590" t="s">
        <v>813</v>
      </c>
      <c r="E43" s="590">
        <v>36</v>
      </c>
      <c r="F43" s="673">
        <v>260</v>
      </c>
      <c r="G43" s="604">
        <f t="shared" si="7"/>
        <v>9360</v>
      </c>
      <c r="H43" s="670">
        <v>9</v>
      </c>
      <c r="I43" s="604">
        <f t="shared" si="6"/>
        <v>2340</v>
      </c>
      <c r="J43" s="670">
        <v>9</v>
      </c>
      <c r="K43" s="650">
        <f>J43*F43</f>
        <v>2340</v>
      </c>
      <c r="L43" s="670">
        <v>9</v>
      </c>
      <c r="M43" s="651">
        <f>L43*F43</f>
        <v>2340</v>
      </c>
      <c r="N43" s="670">
        <v>9</v>
      </c>
      <c r="O43" s="671">
        <f>N43*F43</f>
        <v>2340</v>
      </c>
      <c r="P43" s="589"/>
    </row>
    <row r="44" spans="1:16" x14ac:dyDescent="0.25">
      <c r="A44" s="597">
        <v>36</v>
      </c>
      <c r="B44" s="581" t="s">
        <v>837</v>
      </c>
      <c r="C44" s="631"/>
      <c r="D44" s="590" t="s">
        <v>158</v>
      </c>
      <c r="E44" s="590">
        <v>24</v>
      </c>
      <c r="F44" s="592">
        <v>1150</v>
      </c>
      <c r="G44" s="604">
        <f t="shared" si="7"/>
        <v>27600</v>
      </c>
      <c r="H44" s="670">
        <f>E44/4</f>
        <v>6</v>
      </c>
      <c r="I44" s="604">
        <f t="shared" si="6"/>
        <v>6900</v>
      </c>
      <c r="J44" s="670">
        <v>6</v>
      </c>
      <c r="K44" s="604">
        <f>J44*F44</f>
        <v>6900</v>
      </c>
      <c r="L44" s="670">
        <f>E44/4</f>
        <v>6</v>
      </c>
      <c r="M44" s="596">
        <f>L44*F44</f>
        <v>6900</v>
      </c>
      <c r="N44" s="670">
        <v>6</v>
      </c>
      <c r="O44" s="604">
        <f>N44*F44</f>
        <v>6900</v>
      </c>
      <c r="P44" s="589"/>
    </row>
    <row r="45" spans="1:16" x14ac:dyDescent="0.25">
      <c r="A45" s="684">
        <v>37</v>
      </c>
      <c r="B45" s="631" t="s">
        <v>838</v>
      </c>
      <c r="C45" s="578"/>
      <c r="D45" s="590" t="s">
        <v>813</v>
      </c>
      <c r="E45" s="590">
        <v>36</v>
      </c>
      <c r="F45" s="673">
        <v>250</v>
      </c>
      <c r="G45" s="604">
        <f t="shared" si="7"/>
        <v>9000</v>
      </c>
      <c r="H45" s="670">
        <f>E45/4</f>
        <v>9</v>
      </c>
      <c r="I45" s="604">
        <f t="shared" si="6"/>
        <v>2250</v>
      </c>
      <c r="J45" s="670">
        <v>9</v>
      </c>
      <c r="K45" s="604">
        <f>J45*F45</f>
        <v>2250</v>
      </c>
      <c r="L45" s="670">
        <f>E45/4</f>
        <v>9</v>
      </c>
      <c r="M45" s="596">
        <f>L45*F45</f>
        <v>2250</v>
      </c>
      <c r="N45" s="670">
        <f>E45/4</f>
        <v>9</v>
      </c>
      <c r="O45" s="604">
        <f>N45*F45</f>
        <v>2250</v>
      </c>
      <c r="P45" s="589"/>
    </row>
    <row r="46" spans="1:16" x14ac:dyDescent="0.25">
      <c r="A46" s="624">
        <v>38</v>
      </c>
      <c r="B46" s="577" t="s">
        <v>839</v>
      </c>
      <c r="C46" s="626"/>
      <c r="D46" s="590" t="s">
        <v>158</v>
      </c>
      <c r="E46" s="590">
        <v>3</v>
      </c>
      <c r="F46" s="592">
        <v>150</v>
      </c>
      <c r="G46" s="604">
        <f t="shared" si="7"/>
        <v>450</v>
      </c>
      <c r="H46" s="670"/>
      <c r="I46" s="604"/>
      <c r="J46" s="670">
        <f t="shared" ref="J46:J55" si="8">E46/4</f>
        <v>0.75</v>
      </c>
      <c r="K46" s="650">
        <v>150</v>
      </c>
      <c r="L46" s="670">
        <f>E46/4</f>
        <v>0.75</v>
      </c>
      <c r="M46" s="651">
        <v>150</v>
      </c>
      <c r="N46" s="670">
        <f>E46/4</f>
        <v>0.75</v>
      </c>
      <c r="O46" s="671">
        <v>150</v>
      </c>
      <c r="P46" s="589"/>
    </row>
    <row r="47" spans="1:16" x14ac:dyDescent="0.25">
      <c r="A47" s="590">
        <v>39</v>
      </c>
      <c r="B47" s="625" t="s">
        <v>840</v>
      </c>
      <c r="C47" s="578"/>
      <c r="D47" s="590" t="s">
        <v>158</v>
      </c>
      <c r="E47" s="590">
        <v>3</v>
      </c>
      <c r="F47" s="592">
        <v>150</v>
      </c>
      <c r="G47" s="604">
        <f t="shared" si="7"/>
        <v>450</v>
      </c>
      <c r="H47" s="670"/>
      <c r="I47" s="604"/>
      <c r="J47" s="670">
        <f t="shared" si="8"/>
        <v>0.75</v>
      </c>
      <c r="K47" s="650">
        <v>150</v>
      </c>
      <c r="L47" s="670">
        <f>E47/4</f>
        <v>0.75</v>
      </c>
      <c r="M47" s="651">
        <v>150</v>
      </c>
      <c r="N47" s="670">
        <f>E47/4</f>
        <v>0.75</v>
      </c>
      <c r="O47" s="671">
        <v>150</v>
      </c>
      <c r="P47" s="589"/>
    </row>
    <row r="48" spans="1:16" x14ac:dyDescent="0.25">
      <c r="A48" s="590">
        <v>40</v>
      </c>
      <c r="B48" s="581" t="s">
        <v>841</v>
      </c>
      <c r="C48" s="578"/>
      <c r="D48" s="590" t="s">
        <v>158</v>
      </c>
      <c r="E48" s="590">
        <v>8</v>
      </c>
      <c r="F48" s="673">
        <v>150</v>
      </c>
      <c r="G48" s="604">
        <f t="shared" si="7"/>
        <v>1200</v>
      </c>
      <c r="H48" s="670">
        <v>2</v>
      </c>
      <c r="I48" s="604">
        <f>H48*F48</f>
        <v>300</v>
      </c>
      <c r="J48" s="670">
        <f t="shared" si="8"/>
        <v>2</v>
      </c>
      <c r="K48" s="650">
        <f>J48*F48</f>
        <v>300</v>
      </c>
      <c r="L48" s="670">
        <f>E48/4</f>
        <v>2</v>
      </c>
      <c r="M48" s="651">
        <f>L48*F48</f>
        <v>300</v>
      </c>
      <c r="N48" s="670">
        <v>2</v>
      </c>
      <c r="O48" s="671">
        <f>N48*F48</f>
        <v>300</v>
      </c>
      <c r="P48" s="589"/>
    </row>
    <row r="49" spans="1:16" x14ac:dyDescent="0.25">
      <c r="A49" s="590">
        <v>41</v>
      </c>
      <c r="B49" s="581" t="s">
        <v>842</v>
      </c>
      <c r="C49" s="578"/>
      <c r="D49" s="590" t="s">
        <v>158</v>
      </c>
      <c r="E49" s="590">
        <v>2</v>
      </c>
      <c r="F49" s="673">
        <v>340</v>
      </c>
      <c r="G49" s="604">
        <f t="shared" si="7"/>
        <v>680</v>
      </c>
      <c r="H49" s="670">
        <f>E49/4</f>
        <v>0.5</v>
      </c>
      <c r="I49" s="604">
        <v>340</v>
      </c>
      <c r="J49" s="670">
        <f t="shared" si="8"/>
        <v>0.5</v>
      </c>
      <c r="K49" s="650">
        <v>340</v>
      </c>
      <c r="L49" s="670"/>
      <c r="M49" s="651"/>
      <c r="N49" s="670"/>
      <c r="O49" s="671"/>
      <c r="P49" s="589"/>
    </row>
    <row r="50" spans="1:16" x14ac:dyDescent="0.25">
      <c r="A50" s="590">
        <v>42</v>
      </c>
      <c r="B50" s="581" t="s">
        <v>843</v>
      </c>
      <c r="C50" s="578"/>
      <c r="D50" s="590" t="s">
        <v>158</v>
      </c>
      <c r="E50" s="590">
        <v>2</v>
      </c>
      <c r="F50" s="673">
        <v>150</v>
      </c>
      <c r="G50" s="604">
        <f t="shared" si="7"/>
        <v>300</v>
      </c>
      <c r="H50" s="670"/>
      <c r="I50" s="604"/>
      <c r="J50" s="670">
        <f t="shared" si="8"/>
        <v>0.5</v>
      </c>
      <c r="K50" s="650">
        <v>150</v>
      </c>
      <c r="L50" s="670"/>
      <c r="M50" s="651"/>
      <c r="N50" s="670">
        <f>E50/4</f>
        <v>0.5</v>
      </c>
      <c r="O50" s="671">
        <v>150</v>
      </c>
      <c r="P50" s="589"/>
    </row>
    <row r="51" spans="1:16" x14ac:dyDescent="0.25">
      <c r="A51" s="590">
        <v>43</v>
      </c>
      <c r="B51" s="581" t="s">
        <v>844</v>
      </c>
      <c r="C51" s="578"/>
      <c r="D51" s="590" t="s">
        <v>158</v>
      </c>
      <c r="E51" s="590">
        <v>2</v>
      </c>
      <c r="F51" s="592">
        <v>85</v>
      </c>
      <c r="G51" s="604">
        <f t="shared" si="7"/>
        <v>170</v>
      </c>
      <c r="H51" s="670"/>
      <c r="I51" s="604">
        <f>H51*F51</f>
        <v>0</v>
      </c>
      <c r="J51" s="670">
        <f t="shared" si="8"/>
        <v>0.5</v>
      </c>
      <c r="K51" s="650">
        <v>85</v>
      </c>
      <c r="L51" s="670">
        <f>E51/4</f>
        <v>0.5</v>
      </c>
      <c r="M51" s="651">
        <v>85</v>
      </c>
      <c r="N51" s="670"/>
      <c r="O51" s="671"/>
      <c r="P51" s="589"/>
    </row>
    <row r="52" spans="1:16" x14ac:dyDescent="0.25">
      <c r="A52" s="590">
        <v>44</v>
      </c>
      <c r="B52" s="581" t="s">
        <v>845</v>
      </c>
      <c r="C52" s="578"/>
      <c r="D52" s="590" t="s">
        <v>158</v>
      </c>
      <c r="E52" s="590">
        <v>2</v>
      </c>
      <c r="F52" s="673">
        <v>65</v>
      </c>
      <c r="G52" s="604">
        <f t="shared" si="7"/>
        <v>130</v>
      </c>
      <c r="H52" s="670"/>
      <c r="I52" s="604"/>
      <c r="J52" s="670">
        <f t="shared" si="8"/>
        <v>0.5</v>
      </c>
      <c r="K52" s="650">
        <v>65</v>
      </c>
      <c r="L52" s="670"/>
      <c r="M52" s="651"/>
      <c r="N52" s="670">
        <f>E52/4</f>
        <v>0.5</v>
      </c>
      <c r="O52" s="671">
        <v>65</v>
      </c>
      <c r="P52" s="589"/>
    </row>
    <row r="53" spans="1:16" x14ac:dyDescent="0.25">
      <c r="A53" s="590">
        <v>45</v>
      </c>
      <c r="B53" s="581" t="s">
        <v>843</v>
      </c>
      <c r="C53" s="578"/>
      <c r="D53" s="590" t="s">
        <v>158</v>
      </c>
      <c r="E53" s="590">
        <v>2</v>
      </c>
      <c r="F53" s="673">
        <v>50</v>
      </c>
      <c r="G53" s="604">
        <f t="shared" si="7"/>
        <v>100</v>
      </c>
      <c r="H53" s="670"/>
      <c r="I53" s="604">
        <f>H53*F53</f>
        <v>0</v>
      </c>
      <c r="J53" s="670">
        <f t="shared" si="8"/>
        <v>0.5</v>
      </c>
      <c r="K53" s="650">
        <v>50</v>
      </c>
      <c r="L53" s="670">
        <f>E53/4</f>
        <v>0.5</v>
      </c>
      <c r="M53" s="651">
        <v>50</v>
      </c>
      <c r="N53" s="670"/>
      <c r="O53" s="671"/>
      <c r="P53" s="589"/>
    </row>
    <row r="54" spans="1:16" x14ac:dyDescent="0.25">
      <c r="A54" s="590">
        <v>46</v>
      </c>
      <c r="B54" s="581" t="s">
        <v>846</v>
      </c>
      <c r="C54" s="578"/>
      <c r="D54" s="590" t="s">
        <v>813</v>
      </c>
      <c r="E54" s="590">
        <v>36</v>
      </c>
      <c r="F54" s="592">
        <v>250</v>
      </c>
      <c r="G54" s="604">
        <f t="shared" si="7"/>
        <v>9000</v>
      </c>
      <c r="H54" s="670">
        <v>9</v>
      </c>
      <c r="I54" s="604">
        <f>H54*F54</f>
        <v>2250</v>
      </c>
      <c r="J54" s="670">
        <f t="shared" si="8"/>
        <v>9</v>
      </c>
      <c r="K54" s="650">
        <f>J54*F54</f>
        <v>2250</v>
      </c>
      <c r="L54" s="670">
        <v>9</v>
      </c>
      <c r="M54" s="651">
        <f>L54*F54</f>
        <v>2250</v>
      </c>
      <c r="N54" s="670">
        <f>E54/4</f>
        <v>9</v>
      </c>
      <c r="O54" s="671">
        <f>N54*F54</f>
        <v>2250</v>
      </c>
      <c r="P54" s="589"/>
    </row>
    <row r="55" spans="1:16" x14ac:dyDescent="0.25">
      <c r="A55" s="590">
        <v>47</v>
      </c>
      <c r="B55" s="581" t="s">
        <v>847</v>
      </c>
      <c r="C55" s="578"/>
      <c r="D55" s="590" t="s">
        <v>318</v>
      </c>
      <c r="E55" s="590">
        <v>12</v>
      </c>
      <c r="F55" s="673">
        <v>300</v>
      </c>
      <c r="G55" s="604">
        <f t="shared" si="7"/>
        <v>3600</v>
      </c>
      <c r="H55" s="670">
        <v>3</v>
      </c>
      <c r="I55" s="604">
        <f>H55*F55</f>
        <v>900</v>
      </c>
      <c r="J55" s="670">
        <f t="shared" si="8"/>
        <v>3</v>
      </c>
      <c r="K55" s="650">
        <f>J55*F55</f>
        <v>900</v>
      </c>
      <c r="L55" s="670">
        <f>E55/4</f>
        <v>3</v>
      </c>
      <c r="M55" s="651">
        <f>L55*F55</f>
        <v>900</v>
      </c>
      <c r="N55" s="670">
        <v>3</v>
      </c>
      <c r="O55" s="671">
        <f>N55*F55</f>
        <v>900</v>
      </c>
      <c r="P55" s="589"/>
    </row>
    <row r="56" spans="1:16" x14ac:dyDescent="0.25">
      <c r="A56" s="590">
        <v>48</v>
      </c>
      <c r="B56" s="581" t="s">
        <v>848</v>
      </c>
      <c r="C56" s="578"/>
      <c r="D56" s="590" t="s">
        <v>158</v>
      </c>
      <c r="E56" s="590">
        <v>12</v>
      </c>
      <c r="F56" s="673">
        <v>14</v>
      </c>
      <c r="G56" s="604">
        <f t="shared" si="7"/>
        <v>168</v>
      </c>
      <c r="H56" s="670">
        <v>4</v>
      </c>
      <c r="I56" s="604">
        <f>H56*F56</f>
        <v>56</v>
      </c>
      <c r="J56" s="670">
        <v>4</v>
      </c>
      <c r="K56" s="650">
        <f>J56*F56</f>
        <v>56</v>
      </c>
      <c r="L56" s="670">
        <v>2</v>
      </c>
      <c r="M56" s="651">
        <f>L56*F56</f>
        <v>28</v>
      </c>
      <c r="N56" s="670">
        <v>2</v>
      </c>
      <c r="O56" s="671">
        <f>N56*F56</f>
        <v>28</v>
      </c>
      <c r="P56" s="589"/>
    </row>
    <row r="57" spans="1:16" x14ac:dyDescent="0.25">
      <c r="A57" s="590">
        <v>49</v>
      </c>
      <c r="B57" s="581" t="s">
        <v>849</v>
      </c>
      <c r="C57" s="578"/>
      <c r="D57" s="590" t="s">
        <v>158</v>
      </c>
      <c r="E57" s="590">
        <v>2</v>
      </c>
      <c r="F57" s="673">
        <v>74</v>
      </c>
      <c r="G57" s="604">
        <f t="shared" si="7"/>
        <v>148</v>
      </c>
      <c r="H57" s="670"/>
      <c r="I57" s="604"/>
      <c r="J57" s="670"/>
      <c r="K57" s="650"/>
      <c r="L57" s="670">
        <f>E57/4</f>
        <v>0.5</v>
      </c>
      <c r="M57" s="651">
        <v>74</v>
      </c>
      <c r="N57" s="670">
        <v>1</v>
      </c>
      <c r="O57" s="671">
        <v>74</v>
      </c>
      <c r="P57" s="589"/>
    </row>
    <row r="58" spans="1:16" x14ac:dyDescent="0.25">
      <c r="A58" s="590">
        <v>50</v>
      </c>
      <c r="B58" s="581" t="s">
        <v>850</v>
      </c>
      <c r="C58" s="578"/>
      <c r="D58" s="590" t="s">
        <v>158</v>
      </c>
      <c r="E58" s="590">
        <v>2</v>
      </c>
      <c r="F58" s="673">
        <v>36</v>
      </c>
      <c r="G58" s="604">
        <f t="shared" si="7"/>
        <v>72</v>
      </c>
      <c r="H58" s="670"/>
      <c r="I58" s="604"/>
      <c r="J58" s="670">
        <f>E58/4</f>
        <v>0.5</v>
      </c>
      <c r="K58" s="650">
        <v>36</v>
      </c>
      <c r="L58" s="670">
        <f>E58/4</f>
        <v>0.5</v>
      </c>
      <c r="M58" s="651">
        <v>36</v>
      </c>
      <c r="N58" s="670"/>
      <c r="O58" s="671"/>
      <c r="P58" s="589"/>
    </row>
    <row r="59" spans="1:16" x14ac:dyDescent="0.25">
      <c r="A59" s="590">
        <v>51</v>
      </c>
      <c r="B59" s="581" t="s">
        <v>851</v>
      </c>
      <c r="C59" s="578"/>
      <c r="D59" s="590" t="s">
        <v>158</v>
      </c>
      <c r="E59" s="590">
        <v>16</v>
      </c>
      <c r="F59" s="592">
        <v>150</v>
      </c>
      <c r="G59" s="604">
        <f t="shared" si="7"/>
        <v>2400</v>
      </c>
      <c r="H59" s="670">
        <v>4</v>
      </c>
      <c r="I59" s="604">
        <f>H59*F59</f>
        <v>600</v>
      </c>
      <c r="J59" s="670">
        <v>4</v>
      </c>
      <c r="K59" s="650">
        <f>J59*F59</f>
        <v>600</v>
      </c>
      <c r="L59" s="670">
        <v>4</v>
      </c>
      <c r="M59" s="651">
        <f>L59*F59</f>
        <v>600</v>
      </c>
      <c r="N59" s="670">
        <v>4</v>
      </c>
      <c r="O59" s="671">
        <f>N59*F59</f>
        <v>600</v>
      </c>
      <c r="P59" s="589"/>
    </row>
    <row r="60" spans="1:16" x14ac:dyDescent="0.25">
      <c r="A60" s="590">
        <v>52</v>
      </c>
      <c r="B60" s="581" t="s">
        <v>852</v>
      </c>
      <c r="C60" s="578"/>
      <c r="D60" s="590" t="s">
        <v>158</v>
      </c>
      <c r="E60" s="590">
        <v>8</v>
      </c>
      <c r="F60" s="673">
        <v>150</v>
      </c>
      <c r="G60" s="604">
        <f t="shared" si="7"/>
        <v>1200</v>
      </c>
      <c r="H60" s="670"/>
      <c r="I60" s="604"/>
      <c r="J60" s="670">
        <v>3</v>
      </c>
      <c r="K60" s="650">
        <f>J60*F60</f>
        <v>450</v>
      </c>
      <c r="L60" s="670">
        <v>3</v>
      </c>
      <c r="M60" s="651">
        <f>L60*F60</f>
        <v>450</v>
      </c>
      <c r="N60" s="670">
        <v>2</v>
      </c>
      <c r="O60" s="671">
        <f>N60*F60</f>
        <v>300</v>
      </c>
      <c r="P60" s="589"/>
    </row>
    <row r="61" spans="1:16" x14ac:dyDescent="0.25">
      <c r="A61" s="590">
        <v>53</v>
      </c>
      <c r="B61" s="581" t="s">
        <v>853</v>
      </c>
      <c r="C61" s="578"/>
      <c r="D61" s="590" t="s">
        <v>158</v>
      </c>
      <c r="E61" s="590">
        <v>6</v>
      </c>
      <c r="F61" s="673">
        <v>150</v>
      </c>
      <c r="G61" s="604">
        <f t="shared" si="7"/>
        <v>900</v>
      </c>
      <c r="H61" s="670"/>
      <c r="I61" s="604"/>
      <c r="J61" s="670">
        <f>E61/4</f>
        <v>1.5</v>
      </c>
      <c r="K61" s="650">
        <v>300</v>
      </c>
      <c r="L61" s="670">
        <f>E61/4</f>
        <v>1.5</v>
      </c>
      <c r="M61" s="651">
        <v>300</v>
      </c>
      <c r="N61" s="670">
        <f>E61/4</f>
        <v>1.5</v>
      </c>
      <c r="O61" s="671">
        <v>300</v>
      </c>
      <c r="P61" s="589"/>
    </row>
    <row r="62" spans="1:16" x14ac:dyDescent="0.25">
      <c r="A62" s="590">
        <v>54</v>
      </c>
      <c r="B62" s="581" t="s">
        <v>854</v>
      </c>
      <c r="C62" s="578"/>
      <c r="D62" s="590" t="s">
        <v>158</v>
      </c>
      <c r="E62" s="590">
        <v>4</v>
      </c>
      <c r="F62" s="673">
        <v>350</v>
      </c>
      <c r="G62" s="604">
        <f t="shared" si="7"/>
        <v>1400</v>
      </c>
      <c r="H62" s="670"/>
      <c r="I62" s="604"/>
      <c r="J62" s="670">
        <v>2</v>
      </c>
      <c r="K62" s="650">
        <f>J62*F62</f>
        <v>700</v>
      </c>
      <c r="L62" s="670">
        <f>E62/4</f>
        <v>1</v>
      </c>
      <c r="M62" s="651">
        <f>L62*F62</f>
        <v>350</v>
      </c>
      <c r="N62" s="670">
        <f>E62/4</f>
        <v>1</v>
      </c>
      <c r="O62" s="671">
        <f>N62*F62</f>
        <v>350</v>
      </c>
      <c r="P62" s="589"/>
    </row>
    <row r="63" spans="1:16" x14ac:dyDescent="0.25">
      <c r="A63" s="590">
        <v>55</v>
      </c>
      <c r="B63" s="581" t="s">
        <v>855</v>
      </c>
      <c r="C63" s="578"/>
      <c r="D63" s="590" t="s">
        <v>158</v>
      </c>
      <c r="E63" s="685">
        <v>3</v>
      </c>
      <c r="F63" s="591">
        <v>5000</v>
      </c>
      <c r="G63" s="604">
        <f t="shared" si="7"/>
        <v>15000</v>
      </c>
      <c r="H63" s="670">
        <v>1</v>
      </c>
      <c r="I63" s="604">
        <f>H63*F63</f>
        <v>5000</v>
      </c>
      <c r="J63" s="670"/>
      <c r="K63" s="650"/>
      <c r="L63" s="670">
        <v>1</v>
      </c>
      <c r="M63" s="651">
        <f>L63*F63</f>
        <v>5000</v>
      </c>
      <c r="N63" s="670">
        <v>1</v>
      </c>
      <c r="O63" s="671">
        <f>N63*F63</f>
        <v>5000</v>
      </c>
      <c r="P63" s="589"/>
    </row>
    <row r="64" spans="1:16" x14ac:dyDescent="0.25">
      <c r="A64" s="590">
        <v>56</v>
      </c>
      <c r="B64" s="581" t="s">
        <v>856</v>
      </c>
      <c r="C64" s="578"/>
      <c r="D64" s="590" t="s">
        <v>158</v>
      </c>
      <c r="E64" s="685">
        <v>3</v>
      </c>
      <c r="F64" s="592">
        <v>1000</v>
      </c>
      <c r="G64" s="604">
        <f t="shared" si="7"/>
        <v>3000</v>
      </c>
      <c r="H64" s="670">
        <v>1</v>
      </c>
      <c r="I64" s="604">
        <f>H64*F64</f>
        <v>1000</v>
      </c>
      <c r="J64" s="670"/>
      <c r="K64" s="650"/>
      <c r="L64" s="670">
        <v>1</v>
      </c>
      <c r="M64" s="651">
        <f>F64</f>
        <v>1000</v>
      </c>
      <c r="N64" s="670">
        <v>1</v>
      </c>
      <c r="O64" s="671">
        <f>N64*F64</f>
        <v>1000</v>
      </c>
      <c r="P64" s="589"/>
    </row>
    <row r="65" spans="1:16" x14ac:dyDescent="0.25">
      <c r="A65" s="590">
        <v>57</v>
      </c>
      <c r="B65" s="581" t="s">
        <v>857</v>
      </c>
      <c r="C65" s="578"/>
      <c r="D65" s="590" t="s">
        <v>158</v>
      </c>
      <c r="E65" s="685">
        <v>3</v>
      </c>
      <c r="F65" s="592">
        <v>8000</v>
      </c>
      <c r="G65" s="604">
        <f t="shared" si="7"/>
        <v>24000</v>
      </c>
      <c r="H65" s="670">
        <v>1</v>
      </c>
      <c r="I65" s="604">
        <f>F65</f>
        <v>8000</v>
      </c>
      <c r="J65" s="670"/>
      <c r="K65" s="650"/>
      <c r="L65" s="670">
        <v>1</v>
      </c>
      <c r="M65" s="651">
        <f>L65*F65</f>
        <v>8000</v>
      </c>
      <c r="N65" s="670">
        <v>1</v>
      </c>
      <c r="O65" s="671">
        <f>N65*F65</f>
        <v>8000</v>
      </c>
      <c r="P65" s="589"/>
    </row>
    <row r="66" spans="1:16" x14ac:dyDescent="0.25">
      <c r="A66" s="590">
        <v>58</v>
      </c>
      <c r="B66" s="581" t="s">
        <v>858</v>
      </c>
      <c r="C66" s="578"/>
      <c r="D66" s="590" t="s">
        <v>39</v>
      </c>
      <c r="E66" s="685">
        <v>1</v>
      </c>
      <c r="F66" s="592">
        <v>10000</v>
      </c>
      <c r="G66" s="604">
        <f t="shared" si="7"/>
        <v>10000</v>
      </c>
      <c r="H66" s="670">
        <v>1</v>
      </c>
      <c r="I66" s="604">
        <f t="shared" ref="I66:I92" si="9">H66*F66</f>
        <v>10000</v>
      </c>
      <c r="J66" s="670"/>
      <c r="K66" s="650"/>
      <c r="L66" s="670"/>
      <c r="M66" s="651"/>
      <c r="N66" s="670"/>
      <c r="O66" s="671"/>
      <c r="P66" s="589"/>
    </row>
    <row r="67" spans="1:16" x14ac:dyDescent="0.25">
      <c r="A67" s="590">
        <v>59</v>
      </c>
      <c r="B67" s="581" t="s">
        <v>859</v>
      </c>
      <c r="C67" s="578"/>
      <c r="D67" s="590" t="s">
        <v>813</v>
      </c>
      <c r="E67" s="685">
        <v>3500</v>
      </c>
      <c r="F67" s="591">
        <v>55</v>
      </c>
      <c r="G67" s="604">
        <f t="shared" si="7"/>
        <v>192500</v>
      </c>
      <c r="H67" s="670">
        <f>E67/4</f>
        <v>875</v>
      </c>
      <c r="I67" s="604">
        <f t="shared" si="9"/>
        <v>48125</v>
      </c>
      <c r="J67" s="670">
        <f>E67/4</f>
        <v>875</v>
      </c>
      <c r="K67" s="650">
        <f>J67*F67</f>
        <v>48125</v>
      </c>
      <c r="L67" s="670">
        <f>E67/4</f>
        <v>875</v>
      </c>
      <c r="M67" s="651">
        <f>L67*F67</f>
        <v>48125</v>
      </c>
      <c r="N67" s="670">
        <f>E67/4</f>
        <v>875</v>
      </c>
      <c r="O67" s="671">
        <f>N67*F67</f>
        <v>48125</v>
      </c>
      <c r="P67" s="589"/>
    </row>
    <row r="68" spans="1:16" x14ac:dyDescent="0.25">
      <c r="A68" s="590">
        <v>60</v>
      </c>
      <c r="B68" s="581" t="s">
        <v>407</v>
      </c>
      <c r="C68" s="578"/>
      <c r="D68" s="590" t="s">
        <v>813</v>
      </c>
      <c r="E68" s="685">
        <v>3500</v>
      </c>
      <c r="F68" s="592">
        <v>45</v>
      </c>
      <c r="G68" s="604">
        <f t="shared" si="7"/>
        <v>157500</v>
      </c>
      <c r="H68" s="670">
        <f>E68/4</f>
        <v>875</v>
      </c>
      <c r="I68" s="604">
        <f t="shared" si="9"/>
        <v>39375</v>
      </c>
      <c r="J68" s="670">
        <f>E68/4</f>
        <v>875</v>
      </c>
      <c r="K68" s="650">
        <f>J68*F68</f>
        <v>39375</v>
      </c>
      <c r="L68" s="670">
        <f>E68/4</f>
        <v>875</v>
      </c>
      <c r="M68" s="651">
        <f>L68*F68</f>
        <v>39375</v>
      </c>
      <c r="N68" s="670">
        <f>E68/4</f>
        <v>875</v>
      </c>
      <c r="O68" s="671">
        <f>N68*F68</f>
        <v>39375</v>
      </c>
      <c r="P68" s="589"/>
    </row>
    <row r="69" spans="1:16" x14ac:dyDescent="0.25">
      <c r="A69" s="590">
        <v>61</v>
      </c>
      <c r="B69" s="581" t="s">
        <v>860</v>
      </c>
      <c r="C69" s="578"/>
      <c r="D69" s="590" t="s">
        <v>158</v>
      </c>
      <c r="E69" s="590">
        <v>2</v>
      </c>
      <c r="F69" s="592">
        <v>8500</v>
      </c>
      <c r="G69" s="604">
        <f t="shared" si="7"/>
        <v>17000</v>
      </c>
      <c r="H69" s="670">
        <v>2</v>
      </c>
      <c r="I69" s="604">
        <f t="shared" si="9"/>
        <v>17000</v>
      </c>
      <c r="J69" s="670"/>
      <c r="K69" s="651"/>
      <c r="L69" s="670"/>
      <c r="M69" s="651"/>
      <c r="N69" s="670"/>
      <c r="O69" s="686"/>
      <c r="P69" s="589"/>
    </row>
    <row r="70" spans="1:16" x14ac:dyDescent="0.25">
      <c r="A70" s="590">
        <v>62</v>
      </c>
      <c r="B70" s="581" t="s">
        <v>861</v>
      </c>
      <c r="C70" s="578"/>
      <c r="D70" s="590" t="s">
        <v>39</v>
      </c>
      <c r="E70" s="590">
        <v>1</v>
      </c>
      <c r="F70" s="592">
        <v>2500</v>
      </c>
      <c r="G70" s="604">
        <f t="shared" si="7"/>
        <v>2500</v>
      </c>
      <c r="H70" s="670">
        <v>1</v>
      </c>
      <c r="I70" s="604">
        <f t="shared" si="9"/>
        <v>2500</v>
      </c>
      <c r="J70" s="670"/>
      <c r="K70" s="651"/>
      <c r="L70" s="670"/>
      <c r="M70" s="651"/>
      <c r="N70" s="670"/>
      <c r="O70" s="686"/>
      <c r="P70" s="589"/>
    </row>
    <row r="71" spans="1:16" x14ac:dyDescent="0.25">
      <c r="A71" s="590">
        <v>63</v>
      </c>
      <c r="B71" s="581" t="s">
        <v>862</v>
      </c>
      <c r="C71" s="578"/>
      <c r="D71" s="590" t="s">
        <v>158</v>
      </c>
      <c r="E71" s="590">
        <v>16</v>
      </c>
      <c r="F71" s="592">
        <v>39</v>
      </c>
      <c r="G71" s="604">
        <f t="shared" si="7"/>
        <v>624</v>
      </c>
      <c r="H71" s="670">
        <v>6</v>
      </c>
      <c r="I71" s="604">
        <f t="shared" si="9"/>
        <v>234</v>
      </c>
      <c r="J71" s="670">
        <v>4</v>
      </c>
      <c r="K71" s="650">
        <f>J71*F71</f>
        <v>156</v>
      </c>
      <c r="L71" s="670">
        <v>3</v>
      </c>
      <c r="M71" s="651">
        <f>L71*F71</f>
        <v>117</v>
      </c>
      <c r="N71" s="670">
        <v>3</v>
      </c>
      <c r="O71" s="671">
        <f>N71*F71</f>
        <v>117</v>
      </c>
      <c r="P71" s="589"/>
    </row>
    <row r="72" spans="1:16" x14ac:dyDescent="0.25">
      <c r="A72" s="590">
        <v>64</v>
      </c>
      <c r="B72" s="581" t="s">
        <v>863</v>
      </c>
      <c r="C72" s="578"/>
      <c r="D72" s="590" t="s">
        <v>39</v>
      </c>
      <c r="E72" s="590">
        <v>1</v>
      </c>
      <c r="F72" s="592">
        <v>850</v>
      </c>
      <c r="G72" s="604">
        <f t="shared" si="7"/>
        <v>850</v>
      </c>
      <c r="H72" s="670">
        <v>1</v>
      </c>
      <c r="I72" s="604">
        <f t="shared" si="9"/>
        <v>850</v>
      </c>
      <c r="J72" s="670" t="s">
        <v>164</v>
      </c>
      <c r="K72" s="651" t="s">
        <v>164</v>
      </c>
      <c r="L72" s="670" t="s">
        <v>164</v>
      </c>
      <c r="M72" s="651" t="s">
        <v>164</v>
      </c>
      <c r="N72" s="670" t="s">
        <v>164</v>
      </c>
      <c r="O72" s="686" t="s">
        <v>164</v>
      </c>
      <c r="P72" s="589"/>
    </row>
    <row r="73" spans="1:16" x14ac:dyDescent="0.25">
      <c r="A73" s="590">
        <v>65</v>
      </c>
      <c r="B73" s="581" t="s">
        <v>864</v>
      </c>
      <c r="C73" s="578"/>
      <c r="D73" s="590" t="s">
        <v>557</v>
      </c>
      <c r="E73" s="590">
        <v>1</v>
      </c>
      <c r="F73" s="592">
        <v>1300</v>
      </c>
      <c r="G73" s="604">
        <f t="shared" si="7"/>
        <v>1300</v>
      </c>
      <c r="H73" s="670">
        <v>1</v>
      </c>
      <c r="I73" s="604">
        <f t="shared" si="9"/>
        <v>1300</v>
      </c>
      <c r="J73" s="670" t="s">
        <v>164</v>
      </c>
      <c r="K73" s="651" t="s">
        <v>164</v>
      </c>
      <c r="L73" s="670" t="s">
        <v>164</v>
      </c>
      <c r="M73" s="651" t="s">
        <v>164</v>
      </c>
      <c r="N73" s="670" t="s">
        <v>164</v>
      </c>
      <c r="O73" s="686" t="s">
        <v>164</v>
      </c>
      <c r="P73" s="589"/>
    </row>
    <row r="74" spans="1:16" x14ac:dyDescent="0.25">
      <c r="A74" s="590">
        <v>66</v>
      </c>
      <c r="B74" s="581" t="s">
        <v>865</v>
      </c>
      <c r="C74" s="578"/>
      <c r="D74" s="590" t="s">
        <v>39</v>
      </c>
      <c r="E74" s="590">
        <v>1</v>
      </c>
      <c r="F74" s="592">
        <v>1000</v>
      </c>
      <c r="G74" s="604">
        <f t="shared" ref="G74:G99" si="10">F74*E74</f>
        <v>1000</v>
      </c>
      <c r="H74" s="670">
        <v>1</v>
      </c>
      <c r="I74" s="604">
        <f t="shared" si="9"/>
        <v>1000</v>
      </c>
      <c r="J74" s="670" t="s">
        <v>164</v>
      </c>
      <c r="K74" s="651" t="s">
        <v>164</v>
      </c>
      <c r="L74" s="670" t="s">
        <v>164</v>
      </c>
      <c r="M74" s="651" t="s">
        <v>164</v>
      </c>
      <c r="N74" s="670" t="s">
        <v>164</v>
      </c>
      <c r="O74" s="686" t="s">
        <v>164</v>
      </c>
      <c r="P74" s="589"/>
    </row>
    <row r="75" spans="1:16" x14ac:dyDescent="0.25">
      <c r="A75" s="590">
        <v>67</v>
      </c>
      <c r="B75" s="581" t="s">
        <v>866</v>
      </c>
      <c r="C75" s="578"/>
      <c r="D75" s="590" t="s">
        <v>158</v>
      </c>
      <c r="E75" s="685">
        <v>3</v>
      </c>
      <c r="F75" s="591">
        <v>245</v>
      </c>
      <c r="G75" s="604">
        <f t="shared" si="10"/>
        <v>735</v>
      </c>
      <c r="H75" s="590">
        <f>E75</f>
        <v>3</v>
      </c>
      <c r="I75" s="604">
        <f t="shared" si="9"/>
        <v>735</v>
      </c>
      <c r="J75" s="670" t="s">
        <v>164</v>
      </c>
      <c r="K75" s="651" t="s">
        <v>164</v>
      </c>
      <c r="L75" s="670" t="s">
        <v>164</v>
      </c>
      <c r="M75" s="651" t="s">
        <v>164</v>
      </c>
      <c r="N75" s="670" t="s">
        <v>164</v>
      </c>
      <c r="O75" s="686" t="s">
        <v>164</v>
      </c>
      <c r="P75" s="589"/>
    </row>
    <row r="76" spans="1:16" x14ac:dyDescent="0.25">
      <c r="A76" s="590">
        <v>68</v>
      </c>
      <c r="B76" s="581" t="s">
        <v>867</v>
      </c>
      <c r="C76" s="578"/>
      <c r="D76" s="590" t="s">
        <v>868</v>
      </c>
      <c r="E76" s="685">
        <v>3</v>
      </c>
      <c r="F76" s="592">
        <v>4000</v>
      </c>
      <c r="G76" s="604">
        <f t="shared" si="10"/>
        <v>12000</v>
      </c>
      <c r="H76" s="590">
        <f>E76</f>
        <v>3</v>
      </c>
      <c r="I76" s="604">
        <f t="shared" si="9"/>
        <v>12000</v>
      </c>
      <c r="J76" s="670" t="s">
        <v>164</v>
      </c>
      <c r="K76" s="651" t="s">
        <v>164</v>
      </c>
      <c r="L76" s="670" t="s">
        <v>164</v>
      </c>
      <c r="M76" s="651" t="s">
        <v>164</v>
      </c>
      <c r="N76" s="670" t="s">
        <v>164</v>
      </c>
      <c r="O76" s="686" t="s">
        <v>164</v>
      </c>
      <c r="P76" s="589"/>
    </row>
    <row r="77" spans="1:16" x14ac:dyDescent="0.25">
      <c r="A77" s="590">
        <v>69</v>
      </c>
      <c r="B77" s="581" t="s">
        <v>869</v>
      </c>
      <c r="C77" s="578"/>
      <c r="D77" s="590" t="s">
        <v>158</v>
      </c>
      <c r="E77" s="685">
        <v>4</v>
      </c>
      <c r="F77" s="592">
        <v>100</v>
      </c>
      <c r="G77" s="604">
        <f t="shared" si="10"/>
        <v>400</v>
      </c>
      <c r="H77" s="590">
        <f>E77</f>
        <v>4</v>
      </c>
      <c r="I77" s="604">
        <f t="shared" si="9"/>
        <v>400</v>
      </c>
      <c r="J77" s="670" t="s">
        <v>164</v>
      </c>
      <c r="K77" s="651" t="s">
        <v>164</v>
      </c>
      <c r="L77" s="670" t="s">
        <v>164</v>
      </c>
      <c r="M77" s="651" t="s">
        <v>164</v>
      </c>
      <c r="N77" s="670" t="s">
        <v>164</v>
      </c>
      <c r="O77" s="686" t="s">
        <v>164</v>
      </c>
      <c r="P77" s="589"/>
    </row>
    <row r="78" spans="1:16" x14ac:dyDescent="0.25">
      <c r="A78" s="590">
        <v>70</v>
      </c>
      <c r="B78" s="581" t="s">
        <v>870</v>
      </c>
      <c r="C78" s="578"/>
      <c r="D78" s="590" t="s">
        <v>871</v>
      </c>
      <c r="E78" s="685">
        <v>10</v>
      </c>
      <c r="F78" s="592">
        <v>140</v>
      </c>
      <c r="G78" s="604">
        <f t="shared" si="10"/>
        <v>1400</v>
      </c>
      <c r="H78" s="590">
        <f>E78</f>
        <v>10</v>
      </c>
      <c r="I78" s="604">
        <f t="shared" si="9"/>
        <v>1400</v>
      </c>
      <c r="J78" s="670" t="s">
        <v>164</v>
      </c>
      <c r="K78" s="651" t="s">
        <v>164</v>
      </c>
      <c r="L78" s="670" t="s">
        <v>164</v>
      </c>
      <c r="M78" s="651" t="s">
        <v>164</v>
      </c>
      <c r="N78" s="670" t="s">
        <v>164</v>
      </c>
      <c r="O78" s="686" t="s">
        <v>164</v>
      </c>
      <c r="P78" s="589"/>
    </row>
    <row r="79" spans="1:16" x14ac:dyDescent="0.25">
      <c r="A79" s="590">
        <v>71</v>
      </c>
      <c r="B79" s="581" t="s">
        <v>872</v>
      </c>
      <c r="C79" s="578"/>
      <c r="D79" s="590" t="s">
        <v>158</v>
      </c>
      <c r="E79" s="685">
        <v>4</v>
      </c>
      <c r="F79" s="592">
        <v>900</v>
      </c>
      <c r="G79" s="604">
        <f t="shared" si="10"/>
        <v>3600</v>
      </c>
      <c r="H79" s="590">
        <v>4</v>
      </c>
      <c r="I79" s="604">
        <f t="shared" si="9"/>
        <v>3600</v>
      </c>
      <c r="J79" s="670" t="s">
        <v>164</v>
      </c>
      <c r="K79" s="651" t="s">
        <v>164</v>
      </c>
      <c r="L79" s="670" t="s">
        <v>164</v>
      </c>
      <c r="M79" s="651" t="s">
        <v>164</v>
      </c>
      <c r="N79" s="670" t="s">
        <v>164</v>
      </c>
      <c r="O79" s="686" t="s">
        <v>164</v>
      </c>
      <c r="P79" s="589"/>
    </row>
    <row r="80" spans="1:16" x14ac:dyDescent="0.25">
      <c r="A80" s="590">
        <v>72</v>
      </c>
      <c r="B80" s="581" t="s">
        <v>873</v>
      </c>
      <c r="C80" s="578"/>
      <c r="D80" s="590" t="s">
        <v>158</v>
      </c>
      <c r="E80" s="685">
        <v>5</v>
      </c>
      <c r="F80" s="592">
        <v>1250</v>
      </c>
      <c r="G80" s="604">
        <f t="shared" si="10"/>
        <v>6250</v>
      </c>
      <c r="H80" s="590">
        <f t="shared" ref="H80:H91" si="11">E80</f>
        <v>5</v>
      </c>
      <c r="I80" s="604">
        <f t="shared" si="9"/>
        <v>6250</v>
      </c>
      <c r="J80" s="670" t="s">
        <v>164</v>
      </c>
      <c r="K80" s="651" t="s">
        <v>164</v>
      </c>
      <c r="L80" s="670" t="s">
        <v>164</v>
      </c>
      <c r="M80" s="651" t="s">
        <v>164</v>
      </c>
      <c r="N80" s="670" t="s">
        <v>164</v>
      </c>
      <c r="O80" s="686" t="s">
        <v>164</v>
      </c>
      <c r="P80" s="589"/>
    </row>
    <row r="81" spans="1:16" x14ac:dyDescent="0.25">
      <c r="A81" s="590">
        <v>73</v>
      </c>
      <c r="B81" s="581" t="s">
        <v>874</v>
      </c>
      <c r="C81" s="578"/>
      <c r="D81" s="590" t="s">
        <v>158</v>
      </c>
      <c r="E81" s="685">
        <v>5</v>
      </c>
      <c r="F81" s="592">
        <v>980</v>
      </c>
      <c r="G81" s="604">
        <f t="shared" si="10"/>
        <v>4900</v>
      </c>
      <c r="H81" s="590">
        <f t="shared" si="11"/>
        <v>5</v>
      </c>
      <c r="I81" s="604">
        <f t="shared" si="9"/>
        <v>4900</v>
      </c>
      <c r="J81" s="670" t="s">
        <v>164</v>
      </c>
      <c r="K81" s="651" t="s">
        <v>164</v>
      </c>
      <c r="L81" s="670" t="s">
        <v>164</v>
      </c>
      <c r="M81" s="651" t="s">
        <v>164</v>
      </c>
      <c r="N81" s="670" t="s">
        <v>164</v>
      </c>
      <c r="O81" s="686" t="s">
        <v>164</v>
      </c>
      <c r="P81" s="589"/>
    </row>
    <row r="82" spans="1:16" x14ac:dyDescent="0.25">
      <c r="A82" s="597">
        <v>74</v>
      </c>
      <c r="B82" s="616" t="s">
        <v>875</v>
      </c>
      <c r="C82" s="617"/>
      <c r="D82" s="597" t="s">
        <v>158</v>
      </c>
      <c r="E82" s="687">
        <v>4</v>
      </c>
      <c r="F82" s="619">
        <v>880</v>
      </c>
      <c r="G82" s="675">
        <f t="shared" si="10"/>
        <v>3520</v>
      </c>
      <c r="H82" s="597">
        <f t="shared" si="11"/>
        <v>4</v>
      </c>
      <c r="I82" s="604">
        <f t="shared" si="9"/>
        <v>3520</v>
      </c>
      <c r="J82" s="676" t="s">
        <v>164</v>
      </c>
      <c r="K82" s="678" t="s">
        <v>164</v>
      </c>
      <c r="L82" s="676" t="s">
        <v>164</v>
      </c>
      <c r="M82" s="678" t="s">
        <v>164</v>
      </c>
      <c r="N82" s="676" t="s">
        <v>164</v>
      </c>
      <c r="O82" s="679" t="s">
        <v>164</v>
      </c>
      <c r="P82" s="589"/>
    </row>
    <row r="83" spans="1:16" x14ac:dyDescent="0.25">
      <c r="A83" s="624">
        <v>75</v>
      </c>
      <c r="B83" s="625" t="s">
        <v>876</v>
      </c>
      <c r="C83" s="626"/>
      <c r="D83" s="624" t="s">
        <v>39</v>
      </c>
      <c r="E83" s="688">
        <v>1</v>
      </c>
      <c r="F83" s="682">
        <v>850</v>
      </c>
      <c r="G83" s="604">
        <f t="shared" si="10"/>
        <v>850</v>
      </c>
      <c r="H83" s="624">
        <f t="shared" si="11"/>
        <v>1</v>
      </c>
      <c r="I83" s="604">
        <f t="shared" si="9"/>
        <v>850</v>
      </c>
      <c r="J83" s="683" t="s">
        <v>164</v>
      </c>
      <c r="K83" s="653" t="s">
        <v>164</v>
      </c>
      <c r="L83" s="683" t="s">
        <v>164</v>
      </c>
      <c r="M83" s="653" t="s">
        <v>164</v>
      </c>
      <c r="N83" s="683" t="s">
        <v>164</v>
      </c>
      <c r="O83" s="681" t="s">
        <v>164</v>
      </c>
      <c r="P83" s="589"/>
    </row>
    <row r="84" spans="1:16" x14ac:dyDescent="0.25">
      <c r="A84" s="590">
        <v>76</v>
      </c>
      <c r="B84" s="581" t="s">
        <v>877</v>
      </c>
      <c r="C84" s="578"/>
      <c r="D84" s="590" t="s">
        <v>158</v>
      </c>
      <c r="E84" s="685">
        <v>2</v>
      </c>
      <c r="F84" s="592">
        <v>4500</v>
      </c>
      <c r="G84" s="604">
        <f t="shared" si="10"/>
        <v>9000</v>
      </c>
      <c r="H84" s="590">
        <f t="shared" si="11"/>
        <v>2</v>
      </c>
      <c r="I84" s="604">
        <f t="shared" si="9"/>
        <v>9000</v>
      </c>
      <c r="J84" s="670" t="s">
        <v>164</v>
      </c>
      <c r="K84" s="651" t="s">
        <v>164</v>
      </c>
      <c r="L84" s="670" t="s">
        <v>164</v>
      </c>
      <c r="M84" s="651" t="s">
        <v>164</v>
      </c>
      <c r="N84" s="670" t="s">
        <v>164</v>
      </c>
      <c r="O84" s="686" t="s">
        <v>164</v>
      </c>
      <c r="P84" s="589"/>
    </row>
    <row r="85" spans="1:16" x14ac:dyDescent="0.25">
      <c r="A85" s="590">
        <v>77</v>
      </c>
      <c r="B85" s="581" t="s">
        <v>878</v>
      </c>
      <c r="C85" s="578"/>
      <c r="D85" s="590" t="s">
        <v>158</v>
      </c>
      <c r="E85" s="685">
        <v>3</v>
      </c>
      <c r="F85" s="592">
        <v>3900</v>
      </c>
      <c r="G85" s="604">
        <f t="shared" si="10"/>
        <v>11700</v>
      </c>
      <c r="H85" s="590">
        <f t="shared" si="11"/>
        <v>3</v>
      </c>
      <c r="I85" s="604">
        <f t="shared" si="9"/>
        <v>11700</v>
      </c>
      <c r="J85" s="670" t="s">
        <v>164</v>
      </c>
      <c r="K85" s="651" t="s">
        <v>164</v>
      </c>
      <c r="L85" s="670" t="s">
        <v>164</v>
      </c>
      <c r="M85" s="651" t="s">
        <v>164</v>
      </c>
      <c r="N85" s="670" t="s">
        <v>164</v>
      </c>
      <c r="O85" s="686" t="s">
        <v>164</v>
      </c>
      <c r="P85" s="589"/>
    </row>
    <row r="86" spans="1:16" x14ac:dyDescent="0.25">
      <c r="A86" s="590">
        <v>78</v>
      </c>
      <c r="B86" s="581" t="s">
        <v>879</v>
      </c>
      <c r="C86" s="578"/>
      <c r="D86" s="590" t="s">
        <v>158</v>
      </c>
      <c r="E86" s="685">
        <v>1</v>
      </c>
      <c r="F86" s="592">
        <v>2000</v>
      </c>
      <c r="G86" s="604">
        <f t="shared" si="10"/>
        <v>2000</v>
      </c>
      <c r="H86" s="590">
        <f t="shared" si="11"/>
        <v>1</v>
      </c>
      <c r="I86" s="604">
        <f t="shared" si="9"/>
        <v>2000</v>
      </c>
      <c r="J86" s="670" t="s">
        <v>164</v>
      </c>
      <c r="K86" s="651" t="s">
        <v>164</v>
      </c>
      <c r="L86" s="670" t="s">
        <v>164</v>
      </c>
      <c r="M86" s="651" t="s">
        <v>164</v>
      </c>
      <c r="N86" s="670" t="s">
        <v>164</v>
      </c>
      <c r="O86" s="686" t="s">
        <v>164</v>
      </c>
      <c r="P86" s="589"/>
    </row>
    <row r="87" spans="1:16" x14ac:dyDescent="0.25">
      <c r="A87" s="590">
        <v>79</v>
      </c>
      <c r="B87" s="581" t="s">
        <v>880</v>
      </c>
      <c r="C87" s="578"/>
      <c r="D87" s="590" t="s">
        <v>817</v>
      </c>
      <c r="E87" s="685">
        <v>1</v>
      </c>
      <c r="F87" s="592">
        <v>5000</v>
      </c>
      <c r="G87" s="604">
        <f t="shared" si="10"/>
        <v>5000</v>
      </c>
      <c r="H87" s="590">
        <f t="shared" si="11"/>
        <v>1</v>
      </c>
      <c r="I87" s="604">
        <f t="shared" si="9"/>
        <v>5000</v>
      </c>
      <c r="J87" s="670" t="s">
        <v>164</v>
      </c>
      <c r="K87" s="651" t="s">
        <v>164</v>
      </c>
      <c r="L87" s="670" t="s">
        <v>164</v>
      </c>
      <c r="M87" s="651" t="s">
        <v>164</v>
      </c>
      <c r="N87" s="670" t="s">
        <v>164</v>
      </c>
      <c r="O87" s="686" t="s">
        <v>164</v>
      </c>
      <c r="P87" s="589"/>
    </row>
    <row r="88" spans="1:16" x14ac:dyDescent="0.25">
      <c r="A88" s="590">
        <v>80</v>
      </c>
      <c r="B88" s="581" t="s">
        <v>881</v>
      </c>
      <c r="C88" s="578"/>
      <c r="D88" s="590" t="s">
        <v>39</v>
      </c>
      <c r="E88" s="685">
        <v>1</v>
      </c>
      <c r="F88" s="592">
        <v>350</v>
      </c>
      <c r="G88" s="604">
        <f t="shared" si="10"/>
        <v>350</v>
      </c>
      <c r="H88" s="590">
        <f t="shared" si="11"/>
        <v>1</v>
      </c>
      <c r="I88" s="604">
        <f t="shared" si="9"/>
        <v>350</v>
      </c>
      <c r="J88" s="670" t="s">
        <v>164</v>
      </c>
      <c r="K88" s="651" t="s">
        <v>164</v>
      </c>
      <c r="L88" s="670" t="s">
        <v>164</v>
      </c>
      <c r="M88" s="651" t="s">
        <v>164</v>
      </c>
      <c r="N88" s="670" t="s">
        <v>164</v>
      </c>
      <c r="O88" s="686" t="s">
        <v>164</v>
      </c>
      <c r="P88" s="589"/>
    </row>
    <row r="89" spans="1:16" x14ac:dyDescent="0.25">
      <c r="A89" s="590">
        <v>81</v>
      </c>
      <c r="B89" s="581" t="s">
        <v>882</v>
      </c>
      <c r="C89" s="578"/>
      <c r="D89" s="590" t="s">
        <v>39</v>
      </c>
      <c r="E89" s="685">
        <v>1</v>
      </c>
      <c r="F89" s="592">
        <v>23000</v>
      </c>
      <c r="G89" s="604">
        <f t="shared" si="10"/>
        <v>23000</v>
      </c>
      <c r="H89" s="590">
        <f t="shared" si="11"/>
        <v>1</v>
      </c>
      <c r="I89" s="604">
        <f t="shared" si="9"/>
        <v>23000</v>
      </c>
      <c r="J89" s="670" t="s">
        <v>164</v>
      </c>
      <c r="K89" s="651" t="s">
        <v>164</v>
      </c>
      <c r="L89" s="670" t="s">
        <v>164</v>
      </c>
      <c r="M89" s="651" t="s">
        <v>164</v>
      </c>
      <c r="N89" s="670" t="s">
        <v>164</v>
      </c>
      <c r="O89" s="686" t="s">
        <v>164</v>
      </c>
      <c r="P89" s="589"/>
    </row>
    <row r="90" spans="1:16" x14ac:dyDescent="0.25">
      <c r="A90" s="590">
        <v>82</v>
      </c>
      <c r="B90" s="581" t="s">
        <v>883</v>
      </c>
      <c r="C90" s="578"/>
      <c r="D90" s="590" t="s">
        <v>817</v>
      </c>
      <c r="E90" s="685">
        <v>1</v>
      </c>
      <c r="F90" s="592">
        <v>4000</v>
      </c>
      <c r="G90" s="604">
        <f t="shared" si="10"/>
        <v>4000</v>
      </c>
      <c r="H90" s="590">
        <f t="shared" si="11"/>
        <v>1</v>
      </c>
      <c r="I90" s="604">
        <f t="shared" si="9"/>
        <v>4000</v>
      </c>
      <c r="J90" s="670" t="s">
        <v>164</v>
      </c>
      <c r="K90" s="651" t="s">
        <v>164</v>
      </c>
      <c r="L90" s="670" t="s">
        <v>164</v>
      </c>
      <c r="M90" s="651" t="s">
        <v>164</v>
      </c>
      <c r="N90" s="670" t="s">
        <v>164</v>
      </c>
      <c r="O90" s="686" t="s">
        <v>164</v>
      </c>
      <c r="P90" s="589"/>
    </row>
    <row r="91" spans="1:16" x14ac:dyDescent="0.25">
      <c r="A91" s="590">
        <v>84</v>
      </c>
      <c r="B91" s="581" t="s">
        <v>884</v>
      </c>
      <c r="C91" s="578"/>
      <c r="D91" s="590" t="s">
        <v>100</v>
      </c>
      <c r="E91" s="685">
        <v>4</v>
      </c>
      <c r="F91" s="592">
        <v>8000</v>
      </c>
      <c r="G91" s="604">
        <f t="shared" si="10"/>
        <v>32000</v>
      </c>
      <c r="H91" s="590">
        <f t="shared" si="11"/>
        <v>4</v>
      </c>
      <c r="I91" s="604">
        <f t="shared" si="9"/>
        <v>32000</v>
      </c>
      <c r="J91" s="670" t="s">
        <v>164</v>
      </c>
      <c r="K91" s="651" t="s">
        <v>164</v>
      </c>
      <c r="L91" s="670" t="s">
        <v>164</v>
      </c>
      <c r="M91" s="651" t="s">
        <v>164</v>
      </c>
      <c r="N91" s="670" t="s">
        <v>164</v>
      </c>
      <c r="O91" s="686" t="s">
        <v>164</v>
      </c>
      <c r="P91" s="589"/>
    </row>
    <row r="92" spans="1:16" x14ac:dyDescent="0.25">
      <c r="A92" s="590">
        <v>85</v>
      </c>
      <c r="B92" s="581" t="s">
        <v>885</v>
      </c>
      <c r="C92" s="578"/>
      <c r="D92" s="590" t="s">
        <v>158</v>
      </c>
      <c r="E92" s="685">
        <v>2</v>
      </c>
      <c r="F92" s="592">
        <v>1600</v>
      </c>
      <c r="G92" s="604">
        <f t="shared" si="10"/>
        <v>3200</v>
      </c>
      <c r="H92" s="590">
        <v>1</v>
      </c>
      <c r="I92" s="604">
        <f t="shared" si="9"/>
        <v>1600</v>
      </c>
      <c r="J92" s="670"/>
      <c r="K92" s="651"/>
      <c r="L92" s="670"/>
      <c r="M92" s="651"/>
      <c r="N92" s="670">
        <v>1</v>
      </c>
      <c r="O92" s="686">
        <f>N92*F92</f>
        <v>1600</v>
      </c>
      <c r="P92" s="589"/>
    </row>
    <row r="93" spans="1:16" x14ac:dyDescent="0.25">
      <c r="A93" s="590">
        <v>86</v>
      </c>
      <c r="B93" s="581" t="s">
        <v>886</v>
      </c>
      <c r="C93" s="578"/>
      <c r="D93" s="590" t="s">
        <v>557</v>
      </c>
      <c r="E93" s="685">
        <v>0.25</v>
      </c>
      <c r="F93" s="592">
        <v>728</v>
      </c>
      <c r="G93" s="604">
        <f t="shared" si="10"/>
        <v>182</v>
      </c>
      <c r="H93" s="590">
        <v>0.25</v>
      </c>
      <c r="I93" s="604">
        <f>G93</f>
        <v>182</v>
      </c>
      <c r="J93" s="670"/>
      <c r="K93" s="651"/>
      <c r="L93" s="670"/>
      <c r="M93" s="651"/>
      <c r="N93" s="670"/>
      <c r="O93" s="686"/>
      <c r="P93" s="589"/>
    </row>
    <row r="94" spans="1:16" x14ac:dyDescent="0.25">
      <c r="A94" s="590">
        <v>87</v>
      </c>
      <c r="B94" s="581" t="s">
        <v>887</v>
      </c>
      <c r="C94" s="578"/>
      <c r="D94" s="590" t="s">
        <v>208</v>
      </c>
      <c r="E94" s="685">
        <v>10</v>
      </c>
      <c r="F94" s="592">
        <v>278</v>
      </c>
      <c r="G94" s="604">
        <f t="shared" si="10"/>
        <v>2780</v>
      </c>
      <c r="H94" s="590">
        <v>7</v>
      </c>
      <c r="I94" s="604">
        <f>H94*F94</f>
        <v>1946</v>
      </c>
      <c r="J94" s="670"/>
      <c r="K94" s="651"/>
      <c r="L94" s="670">
        <v>3</v>
      </c>
      <c r="M94" s="651">
        <f>L94*F94</f>
        <v>834</v>
      </c>
      <c r="N94" s="670"/>
      <c r="O94" s="686"/>
      <c r="P94" s="589"/>
    </row>
    <row r="95" spans="1:16" x14ac:dyDescent="0.25">
      <c r="A95" s="590">
        <v>88</v>
      </c>
      <c r="B95" s="581" t="s">
        <v>888</v>
      </c>
      <c r="C95" s="578"/>
      <c r="D95" s="590" t="s">
        <v>39</v>
      </c>
      <c r="E95" s="685">
        <v>1</v>
      </c>
      <c r="F95" s="592">
        <v>315</v>
      </c>
      <c r="G95" s="604">
        <f t="shared" si="10"/>
        <v>315</v>
      </c>
      <c r="H95" s="590">
        <v>1</v>
      </c>
      <c r="I95" s="604">
        <f>H95*F95</f>
        <v>315</v>
      </c>
      <c r="J95" s="670"/>
      <c r="K95" s="651"/>
      <c r="L95" s="670"/>
      <c r="M95" s="651"/>
      <c r="N95" s="670"/>
      <c r="O95" s="686"/>
      <c r="P95" s="589"/>
    </row>
    <row r="96" spans="1:16" x14ac:dyDescent="0.25">
      <c r="A96" s="590">
        <v>89</v>
      </c>
      <c r="B96" s="581" t="s">
        <v>889</v>
      </c>
      <c r="C96" s="578"/>
      <c r="D96" s="590" t="s">
        <v>158</v>
      </c>
      <c r="E96" s="685">
        <v>1</v>
      </c>
      <c r="F96" s="592">
        <v>48</v>
      </c>
      <c r="G96" s="604">
        <f t="shared" si="10"/>
        <v>48</v>
      </c>
      <c r="H96" s="590">
        <v>1</v>
      </c>
      <c r="I96" s="604">
        <f>H96*F96</f>
        <v>48</v>
      </c>
      <c r="J96" s="670"/>
      <c r="K96" s="651"/>
      <c r="L96" s="670"/>
      <c r="M96" s="651"/>
      <c r="N96" s="670"/>
      <c r="O96" s="686"/>
      <c r="P96" s="589"/>
    </row>
    <row r="97" spans="1:16" x14ac:dyDescent="0.25">
      <c r="A97" s="590">
        <v>90</v>
      </c>
      <c r="B97" s="581" t="s">
        <v>890</v>
      </c>
      <c r="C97" s="578"/>
      <c r="D97" s="590" t="s">
        <v>158</v>
      </c>
      <c r="E97" s="685">
        <v>8</v>
      </c>
      <c r="F97" s="592">
        <v>8000</v>
      </c>
      <c r="G97" s="604">
        <f t="shared" si="10"/>
        <v>64000</v>
      </c>
      <c r="H97" s="590"/>
      <c r="I97" s="604"/>
      <c r="J97" s="670"/>
      <c r="K97" s="651"/>
      <c r="L97" s="670">
        <v>4</v>
      </c>
      <c r="M97" s="651">
        <f>L97*F97</f>
        <v>32000</v>
      </c>
      <c r="N97" s="670">
        <v>4</v>
      </c>
      <c r="O97" s="686">
        <f>N97*F97</f>
        <v>32000</v>
      </c>
      <c r="P97" s="589"/>
    </row>
    <row r="98" spans="1:16" x14ac:dyDescent="0.25">
      <c r="A98" s="590">
        <v>91</v>
      </c>
      <c r="B98" s="581" t="s">
        <v>891</v>
      </c>
      <c r="C98" s="578"/>
      <c r="D98" s="590" t="s">
        <v>158</v>
      </c>
      <c r="E98" s="685">
        <v>4</v>
      </c>
      <c r="F98" s="592">
        <v>800</v>
      </c>
      <c r="G98" s="604">
        <f t="shared" si="10"/>
        <v>3200</v>
      </c>
      <c r="H98" s="590"/>
      <c r="I98" s="604"/>
      <c r="J98" s="670">
        <v>2</v>
      </c>
      <c r="K98" s="651">
        <f>J98*F98</f>
        <v>1600</v>
      </c>
      <c r="L98" s="670"/>
      <c r="M98" s="651"/>
      <c r="N98" s="670">
        <v>2</v>
      </c>
      <c r="O98" s="686">
        <f>N98*F98</f>
        <v>1600</v>
      </c>
      <c r="P98" s="589"/>
    </row>
    <row r="99" spans="1:16" x14ac:dyDescent="0.25">
      <c r="A99" s="590">
        <v>92</v>
      </c>
      <c r="B99" s="581" t="s">
        <v>892</v>
      </c>
      <c r="C99" s="578"/>
      <c r="D99" s="590" t="s">
        <v>158</v>
      </c>
      <c r="E99" s="685">
        <v>4</v>
      </c>
      <c r="F99" s="592">
        <v>190</v>
      </c>
      <c r="G99" s="604">
        <f t="shared" si="10"/>
        <v>760</v>
      </c>
      <c r="H99" s="590"/>
      <c r="I99" s="604"/>
      <c r="J99" s="670">
        <v>2</v>
      </c>
      <c r="K99" s="651">
        <f>J99*F99</f>
        <v>380</v>
      </c>
      <c r="L99" s="670"/>
      <c r="M99" s="651"/>
      <c r="N99" s="670">
        <v>2</v>
      </c>
      <c r="O99" s="686">
        <f>N99*F99</f>
        <v>380</v>
      </c>
      <c r="P99" s="589"/>
    </row>
    <row r="100" spans="1:16" x14ac:dyDescent="0.25">
      <c r="A100" s="331"/>
      <c r="B100" s="581"/>
      <c r="C100" s="578"/>
      <c r="D100" s="331"/>
      <c r="E100" s="331"/>
      <c r="F100" s="689"/>
      <c r="G100" s="603">
        <f>SUM(G10:G99)</f>
        <v>1200000</v>
      </c>
      <c r="H100" s="603"/>
      <c r="I100" s="603">
        <f>I11+I13+I14+I15+I16+I17+I19+I21+I22+I23+I24+I25+I29+I30+I31+I32+I33+I35+I36+I37+I38+I39+I40+I41+I42+I43+I44+I45+I48+I49+I54+I55+I56+I59+I63+I64+I65+I66+I67+I68+I69+I70+I71+I72+I73+I74+I75+I76+I77+I78+I79+I80+I81+I82+I83+I84+I85+I86+I87+I88+I89+I90+I91+I92+I93+I94+I95+I96</f>
        <v>507380</v>
      </c>
      <c r="J100" s="603"/>
      <c r="K100" s="656">
        <f>K10+K11+K12+K18+K19+K20+K21+K22+K23+K26+K27+K28+K29+K30+K31+K32+K33+K34+K40+K42+K43+K44+K45+K46+K47+K48+K49+K50+K51+K52+K53+K54+K55+K56+K58+K59+K60+K61+K62+K67+K68+K71+K98+K99</f>
        <v>150113</v>
      </c>
      <c r="L100" s="603"/>
      <c r="M100" s="657">
        <f>M10+M11+M12+M13+M14+M16+M17+M18+M19+M20+M21+M22+M23+M24+M28+M29+M30+M31+M32+M33+M34+M35+M36+M37+M41+M42+M43+M44+M45+M46+M47+M48+M51+M53+M54+M55+M56+M57+M58+M59+M60+M61+M62+M63+M64+M65+M67+M68+M71+M94+M97</f>
        <v>236858</v>
      </c>
      <c r="N100" s="603"/>
      <c r="O100" s="603">
        <f>O10+O11+O12+O13+O18+O19+O21+O22+O23+O24+O26+O27+O28+O29+O30+O31+O32+O33+O34+O35+O36+O37+O38+O39+O40+O42+O43+O44+O45+O46+O47+O48+O50+O52+O54+O55+O56+O57+O59+O60+O61+O62+O63+O64+O65+O67+O68+O71+O92+O97+O98+O99</f>
        <v>305649</v>
      </c>
      <c r="P100" s="589"/>
    </row>
    <row r="101" spans="1:16" x14ac:dyDescent="0.25">
      <c r="A101" s="634" t="s">
        <v>779</v>
      </c>
      <c r="B101" s="380"/>
      <c r="C101" s="634"/>
      <c r="D101" s="634"/>
      <c r="E101" s="634"/>
      <c r="F101" s="634"/>
      <c r="G101" s="635"/>
      <c r="H101" s="634"/>
      <c r="I101" s="658"/>
      <c r="J101" s="634"/>
      <c r="K101" s="635"/>
      <c r="L101" s="634"/>
      <c r="M101" s="658"/>
      <c r="N101" s="634"/>
      <c r="O101" s="690"/>
      <c r="P101" s="634"/>
    </row>
    <row r="102" spans="1:16" x14ac:dyDescent="0.25">
      <c r="A102" s="634"/>
      <c r="B102" s="634"/>
      <c r="C102" s="634"/>
      <c r="D102" s="634"/>
      <c r="E102" s="634"/>
      <c r="F102" s="634"/>
      <c r="G102" s="659"/>
      <c r="H102" s="634"/>
      <c r="K102" s="378"/>
      <c r="M102" s="634"/>
      <c r="N102" s="634"/>
      <c r="O102" s="658"/>
      <c r="P102" s="634"/>
    </row>
    <row r="103" spans="1:16" x14ac:dyDescent="0.25">
      <c r="A103" s="634"/>
      <c r="B103" s="634"/>
      <c r="C103" s="634"/>
      <c r="D103" s="634"/>
      <c r="E103" s="634"/>
      <c r="F103" s="634"/>
      <c r="G103" s="401"/>
      <c r="H103" s="634"/>
      <c r="M103" s="634"/>
      <c r="N103" s="634"/>
      <c r="O103" s="658"/>
      <c r="P103" s="634"/>
    </row>
    <row r="104" spans="1:16" x14ac:dyDescent="0.25">
      <c r="A104" s="634"/>
      <c r="B104" s="634"/>
      <c r="C104" s="634"/>
      <c r="D104" s="634"/>
      <c r="E104" s="634"/>
      <c r="F104" s="634"/>
      <c r="G104" s="401"/>
      <c r="H104" s="634"/>
      <c r="M104" s="660"/>
      <c r="N104" s="634"/>
      <c r="O104" s="634"/>
      <c r="P104" s="634"/>
    </row>
    <row r="105" spans="1:16" x14ac:dyDescent="0.25">
      <c r="A105" s="634" t="s">
        <v>560</v>
      </c>
      <c r="B105" s="634"/>
      <c r="C105" s="634"/>
      <c r="D105" s="380"/>
      <c r="E105" s="634"/>
      <c r="F105" s="634"/>
      <c r="G105" s="634"/>
      <c r="H105" s="634"/>
      <c r="J105" t="s">
        <v>780</v>
      </c>
      <c r="K105" s="634"/>
      <c r="L105" s="634"/>
      <c r="M105" s="634"/>
      <c r="N105" s="634"/>
      <c r="O105" s="634"/>
      <c r="P105" s="634"/>
    </row>
    <row r="106" spans="1:16" x14ac:dyDescent="0.25">
      <c r="A106" s="634"/>
      <c r="B106" s="634"/>
      <c r="C106" s="634"/>
      <c r="D106" s="380"/>
      <c r="E106" s="634"/>
      <c r="F106" s="634"/>
      <c r="G106" s="634"/>
      <c r="H106" s="634"/>
      <c r="J106" s="634"/>
      <c r="K106" s="634"/>
      <c r="L106" s="634"/>
      <c r="M106" s="660"/>
      <c r="N106" s="634"/>
      <c r="O106" s="634"/>
      <c r="P106" s="634"/>
    </row>
    <row r="107" spans="1:16" x14ac:dyDescent="0.25">
      <c r="A107" s="663"/>
      <c r="B107" s="634"/>
      <c r="C107" s="691" t="s">
        <v>746</v>
      </c>
      <c r="D107" s="691"/>
      <c r="E107" s="691"/>
      <c r="F107" s="691"/>
      <c r="G107" s="663"/>
      <c r="H107" s="663"/>
      <c r="J107" s="634"/>
      <c r="K107" s="1446" t="s">
        <v>69</v>
      </c>
      <c r="L107" s="1446"/>
      <c r="M107" s="1446"/>
      <c r="N107" s="663"/>
      <c r="O107" s="663"/>
      <c r="P107" s="663"/>
    </row>
    <row r="108" spans="1:16" x14ac:dyDescent="0.25">
      <c r="B108" s="663"/>
      <c r="C108" s="658" t="s">
        <v>893</v>
      </c>
      <c r="D108" s="658"/>
      <c r="E108" s="658"/>
      <c r="F108" s="378"/>
      <c r="J108" s="662"/>
      <c r="K108" s="1453" t="s">
        <v>486</v>
      </c>
      <c r="L108" s="1453"/>
      <c r="M108" s="1453"/>
    </row>
    <row r="109" spans="1:16" x14ac:dyDescent="0.25">
      <c r="C109" s="378"/>
      <c r="J109" s="634"/>
    </row>
    <row r="110" spans="1:16" x14ac:dyDescent="0.25">
      <c r="J110" s="663"/>
      <c r="K110" s="663"/>
      <c r="L110" s="663"/>
      <c r="M110" s="663"/>
    </row>
  </sheetData>
  <sheetProtection algorithmName="SHA-512" hashValue="XKokgrRCKxhGOOTyN6NIMXv01j+TN7hKddfoSnzaq0DfsRIdIBzDuwEXpr68e+1qoKBPw0Re+00SbH4J76Mv4A==" saltValue="PX7QXjEFKHHpc8T8+QuRcw==" spinCount="100000" sheet="1" objects="1" scenarios="1" selectLockedCells="1" selectUnlockedCells="1"/>
  <mergeCells count="19">
    <mergeCell ref="K107:M107"/>
    <mergeCell ref="K108:M108"/>
    <mergeCell ref="H7:O7"/>
    <mergeCell ref="A8:A9"/>
    <mergeCell ref="B8:C9"/>
    <mergeCell ref="D8:D9"/>
    <mergeCell ref="E8:E9"/>
    <mergeCell ref="F8:F9"/>
    <mergeCell ref="G8:G9"/>
    <mergeCell ref="H8:I8"/>
    <mergeCell ref="J8:K8"/>
    <mergeCell ref="L8:M8"/>
    <mergeCell ref="N8:O8"/>
    <mergeCell ref="A1:P1"/>
    <mergeCell ref="A3:P3"/>
    <mergeCell ref="H5:O5"/>
    <mergeCell ref="H6:I6"/>
    <mergeCell ref="J6:K6"/>
    <mergeCell ref="L6:O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83"/>
  <sheetViews>
    <sheetView topLeftCell="A67" workbookViewId="0">
      <selection activeCell="M85" sqref="L85:M85"/>
    </sheetView>
  </sheetViews>
  <sheetFormatPr defaultRowHeight="15" x14ac:dyDescent="0.25"/>
  <cols>
    <col min="1" max="1" width="7" customWidth="1"/>
    <col min="2" max="2" width="40" customWidth="1"/>
    <col min="3" max="3" width="11.7109375" bestFit="1" customWidth="1"/>
    <col min="5" max="5" width="7.7109375" customWidth="1"/>
    <col min="6" max="6" width="11.42578125" customWidth="1"/>
    <col min="7" max="7" width="7.7109375" customWidth="1"/>
    <col min="8" max="8" width="11.5703125" customWidth="1"/>
    <col min="9" max="9" width="8.85546875" customWidth="1"/>
    <col min="10" max="10" width="10.140625" customWidth="1"/>
    <col min="12" max="12" width="11" customWidth="1"/>
    <col min="14" max="14" width="10" customWidth="1"/>
  </cols>
  <sheetData>
    <row r="1" spans="1:15" ht="13.5" customHeight="1" x14ac:dyDescent="0.25">
      <c r="A1" s="80" t="s">
        <v>0</v>
      </c>
      <c r="B1" s="744"/>
      <c r="C1" s="744"/>
      <c r="D1" s="744"/>
      <c r="E1" s="744"/>
      <c r="F1" s="744"/>
      <c r="G1" s="744"/>
      <c r="H1" s="744"/>
      <c r="I1" s="744"/>
      <c r="J1" s="5"/>
      <c r="K1" s="744"/>
      <c r="L1" s="744"/>
      <c r="M1" s="744"/>
      <c r="N1" s="744"/>
      <c r="O1" s="744"/>
    </row>
    <row r="2" spans="1:15" ht="11.25" customHeight="1" x14ac:dyDescent="0.25">
      <c r="A2" s="1458" t="s">
        <v>4</v>
      </c>
      <c r="B2" s="1458"/>
      <c r="C2" s="1458"/>
      <c r="D2" s="1458"/>
      <c r="E2" s="1458"/>
      <c r="F2" s="1458"/>
      <c r="G2" s="1458"/>
      <c r="H2" s="1458"/>
      <c r="I2" s="1458"/>
      <c r="J2" s="1458"/>
      <c r="K2" s="1458"/>
      <c r="L2" s="1458"/>
      <c r="M2" s="1458"/>
      <c r="N2" s="1458"/>
      <c r="O2" s="1458"/>
    </row>
    <row r="3" spans="1:15" ht="11.25" customHeight="1" x14ac:dyDescent="0.25">
      <c r="A3" s="1459" t="s">
        <v>5</v>
      </c>
      <c r="B3" s="1459"/>
      <c r="C3" s="1459"/>
      <c r="D3" s="1459"/>
      <c r="E3" s="1459"/>
      <c r="F3" s="1459"/>
      <c r="G3" s="1459"/>
      <c r="H3" s="1459"/>
      <c r="I3" s="1459"/>
      <c r="J3" s="1459"/>
      <c r="K3" s="1459"/>
      <c r="L3" s="1459"/>
      <c r="M3" s="1459"/>
      <c r="N3" s="1459"/>
      <c r="O3" s="1459"/>
    </row>
    <row r="4" spans="1:15" ht="9" customHeight="1" x14ac:dyDescent="0.25">
      <c r="A4" s="744"/>
      <c r="B4" s="744"/>
      <c r="C4" s="153"/>
      <c r="D4" s="154"/>
      <c r="E4" s="155"/>
      <c r="F4" s="156"/>
      <c r="G4" s="744"/>
      <c r="H4" s="744"/>
      <c r="I4" s="744"/>
      <c r="J4" s="744"/>
      <c r="K4" s="744"/>
      <c r="L4" s="744"/>
      <c r="M4" s="744"/>
      <c r="N4" s="744"/>
      <c r="O4" s="744"/>
    </row>
    <row r="5" spans="1:15" ht="12.75" customHeight="1" x14ac:dyDescent="0.25">
      <c r="A5" s="157" t="s">
        <v>6</v>
      </c>
      <c r="B5" s="157"/>
      <c r="C5" s="153"/>
      <c r="D5" s="154"/>
      <c r="E5" s="155"/>
      <c r="F5" s="744"/>
      <c r="G5" s="744"/>
      <c r="H5" s="744"/>
      <c r="I5" s="744"/>
      <c r="J5" s="744"/>
      <c r="K5" s="744"/>
      <c r="L5" s="744"/>
      <c r="M5" s="744"/>
      <c r="N5" s="744"/>
      <c r="O5" s="744"/>
    </row>
    <row r="6" spans="1:15" ht="13.5" customHeight="1" x14ac:dyDescent="0.25">
      <c r="A6" s="158" t="s">
        <v>7</v>
      </c>
      <c r="B6" s="159"/>
      <c r="C6" s="160"/>
      <c r="D6" s="161"/>
      <c r="E6" s="162"/>
      <c r="F6" s="163" t="s">
        <v>8</v>
      </c>
      <c r="G6" s="164"/>
      <c r="H6" s="164"/>
      <c r="I6" s="164"/>
      <c r="J6" s="165"/>
      <c r="K6" s="166" t="s">
        <v>9</v>
      </c>
      <c r="L6" s="166"/>
      <c r="M6" s="166"/>
      <c r="N6" s="167"/>
      <c r="O6" s="744"/>
    </row>
    <row r="7" spans="1:15" ht="12" customHeight="1" x14ac:dyDescent="0.25">
      <c r="A7" s="168" t="s">
        <v>1144</v>
      </c>
      <c r="B7" s="157"/>
      <c r="C7" s="751"/>
      <c r="D7" s="745"/>
      <c r="E7" s="746"/>
      <c r="F7" s="747" t="s">
        <v>11</v>
      </c>
      <c r="G7" s="747" t="s">
        <v>12</v>
      </c>
      <c r="H7" s="748"/>
      <c r="I7" s="163" t="s">
        <v>13</v>
      </c>
      <c r="J7" s="165"/>
      <c r="K7" s="749" t="s">
        <v>14</v>
      </c>
      <c r="L7" s="749"/>
      <c r="M7" s="749"/>
      <c r="N7" s="748"/>
      <c r="O7" s="744"/>
    </row>
    <row r="8" spans="1:15" x14ac:dyDescent="0.25">
      <c r="A8" s="35"/>
      <c r="B8" s="158"/>
      <c r="C8" s="175"/>
      <c r="D8" s="176"/>
      <c r="E8" s="177"/>
      <c r="F8" s="158"/>
      <c r="G8" s="1460" t="s">
        <v>15</v>
      </c>
      <c r="H8" s="1461"/>
      <c r="I8" s="1461"/>
      <c r="J8" s="1461"/>
      <c r="K8" s="1461"/>
      <c r="L8" s="1461"/>
      <c r="M8" s="1461"/>
      <c r="N8" s="1462"/>
      <c r="O8" s="744"/>
    </row>
    <row r="9" spans="1:15" ht="14.25" customHeight="1" x14ac:dyDescent="0.25">
      <c r="A9" s="881" t="s">
        <v>16</v>
      </c>
      <c r="B9" s="808" t="s">
        <v>17</v>
      </c>
      <c r="C9" s="179" t="s">
        <v>18</v>
      </c>
      <c r="D9" s="1463" t="s">
        <v>19</v>
      </c>
      <c r="E9" s="1464"/>
      <c r="F9" s="808" t="s">
        <v>20</v>
      </c>
      <c r="G9" s="1460" t="s">
        <v>21</v>
      </c>
      <c r="H9" s="1462"/>
      <c r="I9" s="1460" t="s">
        <v>22</v>
      </c>
      <c r="J9" s="1462"/>
      <c r="K9" s="1460" t="s">
        <v>23</v>
      </c>
      <c r="L9" s="1462"/>
      <c r="M9" s="1460" t="s">
        <v>24</v>
      </c>
      <c r="N9" s="1462"/>
      <c r="O9" s="744"/>
    </row>
    <row r="10" spans="1:15" x14ac:dyDescent="0.25">
      <c r="A10" s="271"/>
      <c r="B10" s="747"/>
      <c r="C10" s="882"/>
      <c r="D10" s="182"/>
      <c r="E10" s="183"/>
      <c r="F10" s="747"/>
      <c r="G10" s="46" t="s">
        <v>25</v>
      </c>
      <c r="H10" s="184" t="s">
        <v>26</v>
      </c>
      <c r="I10" s="184" t="s">
        <v>25</v>
      </c>
      <c r="J10" s="184" t="s">
        <v>27</v>
      </c>
      <c r="K10" s="46" t="s">
        <v>25</v>
      </c>
      <c r="L10" s="47" t="s">
        <v>27</v>
      </c>
      <c r="M10" s="46" t="s">
        <v>25</v>
      </c>
      <c r="N10" s="46" t="s">
        <v>26</v>
      </c>
      <c r="O10" s="744"/>
    </row>
    <row r="11" spans="1:15" ht="12" customHeight="1" x14ac:dyDescent="0.25">
      <c r="A11" s="210">
        <v>1</v>
      </c>
      <c r="B11" s="883" t="s">
        <v>1145</v>
      </c>
      <c r="C11" s="884">
        <v>5000</v>
      </c>
      <c r="D11" s="885">
        <v>2</v>
      </c>
      <c r="E11" s="886" t="s">
        <v>1146</v>
      </c>
      <c r="F11" s="728">
        <f>D11*C11</f>
        <v>10000</v>
      </c>
      <c r="G11" s="887">
        <v>1</v>
      </c>
      <c r="H11" s="888">
        <v>5000</v>
      </c>
      <c r="I11" s="889"/>
      <c r="J11" s="889"/>
      <c r="K11" s="887">
        <v>1</v>
      </c>
      <c r="L11" s="888">
        <v>5000</v>
      </c>
      <c r="M11" s="887"/>
      <c r="N11" s="889"/>
      <c r="O11" s="750"/>
    </row>
    <row r="12" spans="1:15" ht="11.25" customHeight="1" x14ac:dyDescent="0.25">
      <c r="A12" s="210">
        <v>2</v>
      </c>
      <c r="B12" s="883" t="s">
        <v>1147</v>
      </c>
      <c r="C12" s="884">
        <v>13995</v>
      </c>
      <c r="D12" s="885">
        <v>1</v>
      </c>
      <c r="E12" s="886" t="s">
        <v>1148</v>
      </c>
      <c r="F12" s="728">
        <f>D12*C12</f>
        <v>13995</v>
      </c>
      <c r="G12" s="887">
        <v>1</v>
      </c>
      <c r="H12" s="888">
        <v>13995</v>
      </c>
      <c r="I12" s="889"/>
      <c r="J12" s="889"/>
      <c r="K12" s="887"/>
      <c r="L12" s="889"/>
      <c r="M12" s="887"/>
      <c r="N12" s="889"/>
      <c r="O12" s="750"/>
    </row>
    <row r="13" spans="1:15" ht="11.25" customHeight="1" x14ac:dyDescent="0.25">
      <c r="A13" s="210">
        <v>3</v>
      </c>
      <c r="B13" s="890" t="s">
        <v>1149</v>
      </c>
      <c r="C13" s="884">
        <v>1760</v>
      </c>
      <c r="D13" s="885">
        <v>1</v>
      </c>
      <c r="E13" s="886" t="s">
        <v>1148</v>
      </c>
      <c r="F13" s="728">
        <v>1760</v>
      </c>
      <c r="G13" s="887">
        <v>1</v>
      </c>
      <c r="H13" s="889">
        <v>1760</v>
      </c>
      <c r="I13" s="889"/>
      <c r="J13" s="889"/>
      <c r="K13" s="887"/>
      <c r="L13" s="889"/>
      <c r="M13" s="887"/>
      <c r="N13" s="889"/>
      <c r="O13" s="750"/>
    </row>
    <row r="14" spans="1:15" ht="12" customHeight="1" x14ac:dyDescent="0.25">
      <c r="A14" s="210">
        <v>4</v>
      </c>
      <c r="B14" s="883" t="s">
        <v>1150</v>
      </c>
      <c r="C14" s="884">
        <v>1917</v>
      </c>
      <c r="D14" s="885">
        <v>1</v>
      </c>
      <c r="E14" s="886" t="s">
        <v>1148</v>
      </c>
      <c r="F14" s="728">
        <v>1917</v>
      </c>
      <c r="G14" s="887">
        <v>1</v>
      </c>
      <c r="H14" s="889">
        <v>1917</v>
      </c>
      <c r="I14" s="889"/>
      <c r="J14" s="889"/>
      <c r="K14" s="887"/>
      <c r="L14" s="889"/>
      <c r="M14" s="887"/>
      <c r="N14" s="889"/>
      <c r="O14" s="750"/>
    </row>
    <row r="15" spans="1:15" ht="11.25" customHeight="1" x14ac:dyDescent="0.25">
      <c r="A15" s="210">
        <v>5</v>
      </c>
      <c r="B15" s="883" t="s">
        <v>1151</v>
      </c>
      <c r="C15" s="884">
        <v>32.200000000000003</v>
      </c>
      <c r="D15" s="885">
        <v>12</v>
      </c>
      <c r="E15" s="886" t="s">
        <v>532</v>
      </c>
      <c r="F15" s="728">
        <f>D15*C15</f>
        <v>386.40000000000003</v>
      </c>
      <c r="G15" s="887">
        <v>3</v>
      </c>
      <c r="H15" s="889">
        <v>96.6</v>
      </c>
      <c r="I15" s="889">
        <v>3</v>
      </c>
      <c r="J15" s="889">
        <v>96.6</v>
      </c>
      <c r="K15" s="887">
        <v>3</v>
      </c>
      <c r="L15" s="889">
        <v>96.6</v>
      </c>
      <c r="M15" s="887">
        <v>3</v>
      </c>
      <c r="N15" s="889">
        <v>96.6</v>
      </c>
      <c r="O15" s="750"/>
    </row>
    <row r="16" spans="1:15" ht="12" customHeight="1" x14ac:dyDescent="0.25">
      <c r="A16" s="210">
        <v>6</v>
      </c>
      <c r="B16" s="883" t="s">
        <v>1152</v>
      </c>
      <c r="C16" s="884">
        <v>216</v>
      </c>
      <c r="D16" s="885">
        <v>4</v>
      </c>
      <c r="E16" s="886" t="s">
        <v>1146</v>
      </c>
      <c r="F16" s="728">
        <f>D16*C16</f>
        <v>864</v>
      </c>
      <c r="G16" s="887">
        <v>2</v>
      </c>
      <c r="H16" s="889">
        <f>G16*C16</f>
        <v>432</v>
      </c>
      <c r="I16" s="889"/>
      <c r="J16" s="889"/>
      <c r="K16" s="887">
        <v>2</v>
      </c>
      <c r="L16" s="889">
        <v>432</v>
      </c>
      <c r="M16" s="887"/>
      <c r="N16" s="889"/>
      <c r="O16" s="750"/>
    </row>
    <row r="17" spans="1:15" ht="11.25" customHeight="1" x14ac:dyDescent="0.25">
      <c r="A17" s="210">
        <v>7</v>
      </c>
      <c r="B17" s="883" t="s">
        <v>1153</v>
      </c>
      <c r="C17" s="884">
        <v>2000</v>
      </c>
      <c r="D17" s="885">
        <v>1</v>
      </c>
      <c r="E17" s="886" t="s">
        <v>1148</v>
      </c>
      <c r="F17" s="728">
        <v>2000</v>
      </c>
      <c r="G17" s="887">
        <v>1</v>
      </c>
      <c r="H17" s="889">
        <v>2000</v>
      </c>
      <c r="I17" s="889"/>
      <c r="J17" s="889"/>
      <c r="K17" s="887"/>
      <c r="L17" s="889"/>
      <c r="M17" s="887"/>
      <c r="N17" s="889"/>
      <c r="O17" s="750"/>
    </row>
    <row r="18" spans="1:15" ht="13.5" customHeight="1" x14ac:dyDescent="0.25">
      <c r="A18" s="210">
        <v>8</v>
      </c>
      <c r="B18" s="883" t="s">
        <v>1154</v>
      </c>
      <c r="C18" s="884">
        <v>2167</v>
      </c>
      <c r="D18" s="885">
        <v>2</v>
      </c>
      <c r="E18" s="886" t="s">
        <v>1146</v>
      </c>
      <c r="F18" s="728">
        <f>D18*C18</f>
        <v>4334</v>
      </c>
      <c r="G18" s="887">
        <v>1</v>
      </c>
      <c r="H18" s="889">
        <v>2167</v>
      </c>
      <c r="I18" s="889"/>
      <c r="J18" s="889"/>
      <c r="K18" s="887">
        <v>1</v>
      </c>
      <c r="L18" s="889">
        <v>2167</v>
      </c>
      <c r="M18" s="887"/>
      <c r="N18" s="889"/>
      <c r="O18" s="750"/>
    </row>
    <row r="19" spans="1:15" ht="12.75" customHeight="1" x14ac:dyDescent="0.25">
      <c r="A19" s="210">
        <v>9</v>
      </c>
      <c r="B19" s="883" t="s">
        <v>1155</v>
      </c>
      <c r="C19" s="884">
        <v>880</v>
      </c>
      <c r="D19" s="885">
        <v>2</v>
      </c>
      <c r="E19" s="886" t="s">
        <v>1146</v>
      </c>
      <c r="F19" s="728">
        <f>D19*C19</f>
        <v>1760</v>
      </c>
      <c r="G19" s="887">
        <v>1</v>
      </c>
      <c r="H19" s="889">
        <v>880</v>
      </c>
      <c r="I19" s="889"/>
      <c r="J19" s="889"/>
      <c r="K19" s="887">
        <v>1</v>
      </c>
      <c r="L19" s="889">
        <v>880</v>
      </c>
      <c r="M19" s="887"/>
      <c r="N19" s="889"/>
      <c r="O19" s="750"/>
    </row>
    <row r="20" spans="1:15" ht="12" customHeight="1" x14ac:dyDescent="0.25">
      <c r="A20" s="210">
        <v>10</v>
      </c>
      <c r="B20" s="883" t="s">
        <v>1156</v>
      </c>
      <c r="C20" s="884">
        <v>155.25</v>
      </c>
      <c r="D20" s="885">
        <v>2</v>
      </c>
      <c r="E20" s="886" t="s">
        <v>1146</v>
      </c>
      <c r="F20" s="728">
        <f>D20*C20</f>
        <v>310.5</v>
      </c>
      <c r="G20" s="887">
        <v>1</v>
      </c>
      <c r="H20" s="891">
        <v>155.25</v>
      </c>
      <c r="I20" s="889"/>
      <c r="J20" s="889"/>
      <c r="K20" s="887">
        <v>1</v>
      </c>
      <c r="L20" s="884">
        <v>155.25</v>
      </c>
      <c r="M20" s="887"/>
      <c r="N20" s="889"/>
      <c r="O20" s="750"/>
    </row>
    <row r="21" spans="1:15" ht="12" customHeight="1" x14ac:dyDescent="0.25">
      <c r="A21" s="210">
        <v>11</v>
      </c>
      <c r="B21" s="883" t="s">
        <v>1157</v>
      </c>
      <c r="C21" s="884">
        <v>1520</v>
      </c>
      <c r="D21" s="885">
        <v>1</v>
      </c>
      <c r="E21" s="886" t="s">
        <v>1148</v>
      </c>
      <c r="F21" s="728">
        <v>1520</v>
      </c>
      <c r="G21" s="887">
        <v>1</v>
      </c>
      <c r="H21" s="889">
        <v>1520</v>
      </c>
      <c r="I21" s="889"/>
      <c r="J21" s="889"/>
      <c r="K21" s="887"/>
      <c r="L21" s="889"/>
      <c r="M21" s="887"/>
      <c r="N21" s="889"/>
      <c r="O21" s="750"/>
    </row>
    <row r="22" spans="1:15" ht="12" customHeight="1" x14ac:dyDescent="0.25">
      <c r="A22" s="210">
        <v>12</v>
      </c>
      <c r="B22" s="883" t="s">
        <v>1158</v>
      </c>
      <c r="C22" s="884">
        <v>53.25</v>
      </c>
      <c r="D22" s="885">
        <v>8</v>
      </c>
      <c r="E22" s="886" t="s">
        <v>1146</v>
      </c>
      <c r="F22" s="728">
        <f>D22*C22</f>
        <v>426</v>
      </c>
      <c r="G22" s="887">
        <v>2</v>
      </c>
      <c r="H22" s="889">
        <f>G22*C22</f>
        <v>106.5</v>
      </c>
      <c r="I22" s="889">
        <v>2</v>
      </c>
      <c r="J22" s="889">
        <f>I22*C22</f>
        <v>106.5</v>
      </c>
      <c r="K22" s="887">
        <v>2</v>
      </c>
      <c r="L22" s="889">
        <f>K22*C22</f>
        <v>106.5</v>
      </c>
      <c r="M22" s="887">
        <v>2</v>
      </c>
      <c r="N22" s="889">
        <f>M22*C22</f>
        <v>106.5</v>
      </c>
      <c r="O22" s="750"/>
    </row>
    <row r="23" spans="1:15" ht="12" customHeight="1" x14ac:dyDescent="0.25">
      <c r="A23" s="210">
        <v>13</v>
      </c>
      <c r="B23" s="883" t="s">
        <v>1159</v>
      </c>
      <c r="C23" s="884">
        <v>195.5</v>
      </c>
      <c r="D23" s="885">
        <v>40</v>
      </c>
      <c r="E23" s="886" t="s">
        <v>1160</v>
      </c>
      <c r="F23" s="728">
        <f>D23*C23</f>
        <v>7820</v>
      </c>
      <c r="G23" s="887">
        <v>10</v>
      </c>
      <c r="H23" s="889">
        <v>1955</v>
      </c>
      <c r="I23" s="892">
        <v>10</v>
      </c>
      <c r="J23" s="889">
        <v>1955</v>
      </c>
      <c r="K23" s="887">
        <v>10</v>
      </c>
      <c r="L23" s="889">
        <v>1955</v>
      </c>
      <c r="M23" s="887">
        <v>10</v>
      </c>
      <c r="N23" s="889">
        <v>1955</v>
      </c>
      <c r="O23" s="750"/>
    </row>
    <row r="24" spans="1:15" ht="12" customHeight="1" x14ac:dyDescent="0.25">
      <c r="A24" s="210">
        <v>14</v>
      </c>
      <c r="B24" s="883" t="s">
        <v>1161</v>
      </c>
      <c r="C24" s="884">
        <v>166.75</v>
      </c>
      <c r="D24" s="885">
        <v>24</v>
      </c>
      <c r="E24" s="886" t="s">
        <v>1160</v>
      </c>
      <c r="F24" s="728">
        <f>D24*C24</f>
        <v>4002</v>
      </c>
      <c r="G24" s="887">
        <v>6</v>
      </c>
      <c r="H24" s="889">
        <v>1000.5</v>
      </c>
      <c r="I24" s="887">
        <v>6</v>
      </c>
      <c r="J24" s="889">
        <v>1000.5</v>
      </c>
      <c r="K24" s="887">
        <v>6</v>
      </c>
      <c r="L24" s="889">
        <v>1000.5</v>
      </c>
      <c r="M24" s="887">
        <v>6</v>
      </c>
      <c r="N24" s="889">
        <v>1000.5</v>
      </c>
      <c r="O24" s="750"/>
    </row>
    <row r="25" spans="1:15" ht="12" customHeight="1" x14ac:dyDescent="0.25">
      <c r="A25" s="210">
        <v>15</v>
      </c>
      <c r="B25" s="893" t="s">
        <v>1162</v>
      </c>
      <c r="C25" s="884">
        <v>174.25</v>
      </c>
      <c r="D25" s="885">
        <v>24</v>
      </c>
      <c r="E25" s="886" t="s">
        <v>1160</v>
      </c>
      <c r="F25" s="728">
        <f>D25*C25</f>
        <v>4182</v>
      </c>
      <c r="G25" s="887">
        <v>6</v>
      </c>
      <c r="H25" s="889">
        <f>G25*C25</f>
        <v>1045.5</v>
      </c>
      <c r="I25" s="887">
        <v>6</v>
      </c>
      <c r="J25" s="889">
        <f>I25*C25</f>
        <v>1045.5</v>
      </c>
      <c r="K25" s="887">
        <v>6</v>
      </c>
      <c r="L25" s="889">
        <f>K25*C25</f>
        <v>1045.5</v>
      </c>
      <c r="M25" s="887">
        <v>6</v>
      </c>
      <c r="N25" s="889">
        <f>M25*C25</f>
        <v>1045.5</v>
      </c>
      <c r="O25" s="750"/>
    </row>
    <row r="26" spans="1:15" ht="11.25" customHeight="1" x14ac:dyDescent="0.25">
      <c r="A26" s="210">
        <v>16</v>
      </c>
      <c r="B26" s="894" t="s">
        <v>1163</v>
      </c>
      <c r="C26" s="884">
        <v>35</v>
      </c>
      <c r="D26" s="885">
        <v>12</v>
      </c>
      <c r="E26" s="886" t="s">
        <v>1146</v>
      </c>
      <c r="F26" s="728">
        <v>420</v>
      </c>
      <c r="G26" s="887">
        <v>3</v>
      </c>
      <c r="H26" s="889">
        <v>105</v>
      </c>
      <c r="I26" s="887">
        <v>3</v>
      </c>
      <c r="J26" s="889">
        <v>105</v>
      </c>
      <c r="K26" s="887">
        <v>3</v>
      </c>
      <c r="L26" s="889">
        <v>105</v>
      </c>
      <c r="M26" s="887">
        <v>3</v>
      </c>
      <c r="N26" s="889">
        <v>105</v>
      </c>
      <c r="O26" s="750"/>
    </row>
    <row r="27" spans="1:15" x14ac:dyDescent="0.25">
      <c r="A27" s="210">
        <v>17</v>
      </c>
      <c r="B27" s="883" t="s">
        <v>1164</v>
      </c>
      <c r="C27" s="884">
        <v>4.5999999999999996</v>
      </c>
      <c r="D27" s="885">
        <v>240</v>
      </c>
      <c r="E27" s="886" t="s">
        <v>1146</v>
      </c>
      <c r="F27" s="728">
        <v>1104</v>
      </c>
      <c r="G27" s="887">
        <v>60</v>
      </c>
      <c r="H27" s="889">
        <v>276</v>
      </c>
      <c r="I27" s="887">
        <v>60</v>
      </c>
      <c r="J27" s="889">
        <v>276</v>
      </c>
      <c r="K27" s="887">
        <v>60</v>
      </c>
      <c r="L27" s="889">
        <v>276</v>
      </c>
      <c r="M27" s="887">
        <v>60</v>
      </c>
      <c r="N27" s="889">
        <v>276</v>
      </c>
      <c r="O27" s="750"/>
    </row>
    <row r="28" spans="1:15" ht="15" customHeight="1" x14ac:dyDescent="0.25">
      <c r="A28" s="210">
        <v>18</v>
      </c>
      <c r="B28" s="883" t="s">
        <v>1165</v>
      </c>
      <c r="C28" s="884">
        <v>5.6</v>
      </c>
      <c r="D28" s="885">
        <v>240</v>
      </c>
      <c r="E28" s="886" t="s">
        <v>1146</v>
      </c>
      <c r="F28" s="728">
        <f>D28*C28</f>
        <v>1344</v>
      </c>
      <c r="G28" s="887">
        <v>60</v>
      </c>
      <c r="H28" s="889">
        <f>G28*C28</f>
        <v>336</v>
      </c>
      <c r="I28" s="887">
        <v>60</v>
      </c>
      <c r="J28" s="889">
        <f>I28*C28</f>
        <v>336</v>
      </c>
      <c r="K28" s="887">
        <v>60</v>
      </c>
      <c r="L28" s="889">
        <f>K28*C28</f>
        <v>336</v>
      </c>
      <c r="M28" s="887">
        <v>60</v>
      </c>
      <c r="N28" s="889">
        <f>M28*C28</f>
        <v>336</v>
      </c>
      <c r="O28" s="750"/>
    </row>
    <row r="29" spans="1:15" ht="14.25" customHeight="1" x14ac:dyDescent="0.25">
      <c r="A29" s="210">
        <v>19</v>
      </c>
      <c r="B29" s="883" t="s">
        <v>1166</v>
      </c>
      <c r="C29" s="884">
        <v>5.18</v>
      </c>
      <c r="D29" s="885">
        <v>200</v>
      </c>
      <c r="E29" s="886" t="s">
        <v>1146</v>
      </c>
      <c r="F29" s="728">
        <f>D29*C29</f>
        <v>1036</v>
      </c>
      <c r="G29" s="887">
        <v>50</v>
      </c>
      <c r="H29" s="889">
        <f>G29*C29</f>
        <v>259</v>
      </c>
      <c r="I29" s="887">
        <v>50</v>
      </c>
      <c r="J29" s="889">
        <f>I29*C29</f>
        <v>259</v>
      </c>
      <c r="K29" s="887">
        <v>50</v>
      </c>
      <c r="L29" s="889">
        <f>K29*C29</f>
        <v>259</v>
      </c>
      <c r="M29" s="887">
        <v>50</v>
      </c>
      <c r="N29" s="889">
        <f>M29*C29</f>
        <v>259</v>
      </c>
    </row>
    <row r="30" spans="1:15" ht="14.25" customHeight="1" x14ac:dyDescent="0.25">
      <c r="A30" s="210">
        <v>20</v>
      </c>
      <c r="B30" s="883" t="s">
        <v>1167</v>
      </c>
      <c r="C30" s="884">
        <v>31.75</v>
      </c>
      <c r="D30" s="885">
        <v>10</v>
      </c>
      <c r="E30" s="886" t="s">
        <v>1146</v>
      </c>
      <c r="F30" s="728">
        <v>317.5</v>
      </c>
      <c r="G30" s="887">
        <v>5</v>
      </c>
      <c r="H30" s="889">
        <v>158.75</v>
      </c>
      <c r="I30" s="889"/>
      <c r="J30" s="889"/>
      <c r="K30" s="887">
        <v>5</v>
      </c>
      <c r="L30" s="889">
        <v>158.75</v>
      </c>
      <c r="M30" s="887"/>
      <c r="N30" s="889"/>
    </row>
    <row r="31" spans="1:15" ht="12.75" customHeight="1" x14ac:dyDescent="0.25">
      <c r="A31" s="210">
        <v>21</v>
      </c>
      <c r="B31" s="883" t="s">
        <v>1168</v>
      </c>
      <c r="C31" s="884">
        <v>22</v>
      </c>
      <c r="D31" s="885">
        <v>10</v>
      </c>
      <c r="E31" s="886" t="s">
        <v>1146</v>
      </c>
      <c r="F31" s="728">
        <v>220</v>
      </c>
      <c r="G31" s="887">
        <v>5</v>
      </c>
      <c r="H31" s="889">
        <v>110</v>
      </c>
      <c r="I31" s="889"/>
      <c r="J31" s="889"/>
      <c r="K31" s="887">
        <v>5</v>
      </c>
      <c r="L31" s="889">
        <v>110</v>
      </c>
      <c r="M31" s="887"/>
      <c r="N31" s="889"/>
    </row>
    <row r="32" spans="1:15" ht="12.75" customHeight="1" x14ac:dyDescent="0.25">
      <c r="A32" s="895">
        <v>22</v>
      </c>
      <c r="B32" s="883" t="s">
        <v>1169</v>
      </c>
      <c r="C32" s="884">
        <v>32.200000000000003</v>
      </c>
      <c r="D32" s="885">
        <v>12</v>
      </c>
      <c r="E32" s="886" t="s">
        <v>532</v>
      </c>
      <c r="F32" s="728">
        <v>386.4</v>
      </c>
      <c r="G32" s="887">
        <v>3</v>
      </c>
      <c r="H32" s="889">
        <v>96.6</v>
      </c>
      <c r="I32" s="887">
        <v>3</v>
      </c>
      <c r="J32" s="889">
        <v>96.6</v>
      </c>
      <c r="K32" s="887">
        <v>3</v>
      </c>
      <c r="L32" s="889">
        <v>96.6</v>
      </c>
      <c r="M32" s="887">
        <v>3</v>
      </c>
      <c r="N32" s="889">
        <v>96.6</v>
      </c>
    </row>
    <row r="33" spans="1:14" ht="12" customHeight="1" x14ac:dyDescent="0.25">
      <c r="A33" s="210">
        <v>23</v>
      </c>
      <c r="B33" s="883" t="s">
        <v>1170</v>
      </c>
      <c r="C33" s="884">
        <v>281.75</v>
      </c>
      <c r="D33" s="885">
        <v>24</v>
      </c>
      <c r="E33" s="886" t="s">
        <v>1171</v>
      </c>
      <c r="F33" s="728">
        <v>6762</v>
      </c>
      <c r="G33" s="887">
        <v>12</v>
      </c>
      <c r="H33" s="889">
        <v>3381</v>
      </c>
      <c r="I33" s="889"/>
      <c r="J33" s="889"/>
      <c r="K33" s="887">
        <v>12</v>
      </c>
      <c r="L33" s="889">
        <v>3381</v>
      </c>
      <c r="M33" s="887"/>
      <c r="N33" s="889"/>
    </row>
    <row r="34" spans="1:14" x14ac:dyDescent="0.25">
      <c r="A34" s="210">
        <v>24</v>
      </c>
      <c r="B34" s="883" t="s">
        <v>1172</v>
      </c>
      <c r="C34" s="884">
        <v>33</v>
      </c>
      <c r="D34" s="885">
        <v>12</v>
      </c>
      <c r="E34" s="886" t="s">
        <v>1146</v>
      </c>
      <c r="F34" s="728">
        <v>396</v>
      </c>
      <c r="G34" s="887">
        <v>3</v>
      </c>
      <c r="H34" s="889">
        <v>99</v>
      </c>
      <c r="I34" s="887">
        <v>3</v>
      </c>
      <c r="J34" s="889">
        <v>99</v>
      </c>
      <c r="K34" s="887">
        <v>3</v>
      </c>
      <c r="L34" s="889">
        <v>99</v>
      </c>
      <c r="M34" s="887">
        <v>3</v>
      </c>
      <c r="N34" s="889">
        <v>99</v>
      </c>
    </row>
    <row r="35" spans="1:14" x14ac:dyDescent="0.25">
      <c r="A35" s="210">
        <v>25</v>
      </c>
      <c r="B35" s="896" t="s">
        <v>1173</v>
      </c>
      <c r="C35" s="884">
        <v>32</v>
      </c>
      <c r="D35" s="885">
        <v>4</v>
      </c>
      <c r="E35" s="886" t="s">
        <v>1146</v>
      </c>
      <c r="F35" s="728">
        <v>192</v>
      </c>
      <c r="G35" s="887">
        <v>2</v>
      </c>
      <c r="H35" s="889">
        <v>96</v>
      </c>
      <c r="I35" s="889"/>
      <c r="J35" s="889"/>
      <c r="K35" s="887">
        <v>2</v>
      </c>
      <c r="L35" s="889">
        <v>96</v>
      </c>
      <c r="M35" s="887"/>
      <c r="N35" s="889"/>
    </row>
    <row r="36" spans="1:14" x14ac:dyDescent="0.25">
      <c r="A36" s="897">
        <v>26</v>
      </c>
      <c r="B36" s="898" t="s">
        <v>1174</v>
      </c>
      <c r="C36" s="884">
        <v>32</v>
      </c>
      <c r="D36" s="885">
        <v>4</v>
      </c>
      <c r="E36" s="886" t="s">
        <v>1146</v>
      </c>
      <c r="F36" s="728">
        <v>192</v>
      </c>
      <c r="G36" s="887">
        <v>2</v>
      </c>
      <c r="H36" s="889">
        <v>96</v>
      </c>
      <c r="I36" s="889"/>
      <c r="J36" s="889"/>
      <c r="K36" s="887">
        <v>2</v>
      </c>
      <c r="L36" s="889">
        <v>96</v>
      </c>
      <c r="M36" s="887"/>
      <c r="N36" s="889"/>
    </row>
    <row r="37" spans="1:14" ht="12" customHeight="1" x14ac:dyDescent="0.25">
      <c r="A37" s="897">
        <v>27</v>
      </c>
      <c r="B37" s="883" t="s">
        <v>1175</v>
      </c>
      <c r="C37" s="884">
        <v>40.25</v>
      </c>
      <c r="D37" s="885">
        <v>4</v>
      </c>
      <c r="E37" s="886" t="s">
        <v>1146</v>
      </c>
      <c r="F37" s="728">
        <v>161</v>
      </c>
      <c r="G37" s="887">
        <v>2</v>
      </c>
      <c r="H37" s="889">
        <v>80.5</v>
      </c>
      <c r="I37" s="889"/>
      <c r="J37" s="889"/>
      <c r="K37" s="887">
        <v>2</v>
      </c>
      <c r="L37" s="889">
        <v>80.5</v>
      </c>
      <c r="M37" s="887"/>
      <c r="N37" s="889"/>
    </row>
    <row r="38" spans="1:14" ht="12.75" customHeight="1" x14ac:dyDescent="0.25">
      <c r="A38" s="897">
        <v>28</v>
      </c>
      <c r="B38" s="883" t="s">
        <v>920</v>
      </c>
      <c r="C38" s="884">
        <v>481.85</v>
      </c>
      <c r="D38" s="885">
        <v>6</v>
      </c>
      <c r="E38" s="886" t="s">
        <v>1146</v>
      </c>
      <c r="F38" s="728">
        <v>2891.1</v>
      </c>
      <c r="G38" s="887">
        <v>3</v>
      </c>
      <c r="H38" s="889">
        <v>1445.55</v>
      </c>
      <c r="I38" s="889"/>
      <c r="J38" s="889"/>
      <c r="K38" s="887">
        <v>3</v>
      </c>
      <c r="L38" s="889">
        <v>1445.55</v>
      </c>
      <c r="M38" s="887"/>
      <c r="N38" s="889"/>
    </row>
    <row r="39" spans="1:14" ht="13.5" customHeight="1" x14ac:dyDescent="0.25">
      <c r="A39" s="897">
        <v>29</v>
      </c>
      <c r="B39" s="899" t="s">
        <v>1176</v>
      </c>
      <c r="C39" s="900">
        <v>132.25</v>
      </c>
      <c r="D39" s="901">
        <v>4</v>
      </c>
      <c r="E39" s="902" t="s">
        <v>1146</v>
      </c>
      <c r="F39" s="728">
        <v>529</v>
      </c>
      <c r="G39" s="887">
        <v>2</v>
      </c>
      <c r="H39" s="889">
        <v>264.5</v>
      </c>
      <c r="I39" s="889"/>
      <c r="J39" s="889"/>
      <c r="K39" s="887">
        <v>2</v>
      </c>
      <c r="L39" s="889">
        <v>264.5</v>
      </c>
      <c r="M39" s="887"/>
      <c r="N39" s="889"/>
    </row>
    <row r="40" spans="1:14" ht="12.75" customHeight="1" x14ac:dyDescent="0.25">
      <c r="A40" s="897">
        <v>30</v>
      </c>
      <c r="B40" s="883" t="s">
        <v>1177</v>
      </c>
      <c r="C40" s="884">
        <v>46</v>
      </c>
      <c r="D40" s="885">
        <v>6</v>
      </c>
      <c r="E40" s="886" t="s">
        <v>1148</v>
      </c>
      <c r="F40" s="728">
        <v>276</v>
      </c>
      <c r="G40" s="887">
        <v>3</v>
      </c>
      <c r="H40" s="889">
        <v>138</v>
      </c>
      <c r="I40" s="889"/>
      <c r="J40" s="889"/>
      <c r="K40" s="887">
        <v>3</v>
      </c>
      <c r="L40" s="889">
        <v>138</v>
      </c>
      <c r="M40" s="887"/>
      <c r="N40" s="889"/>
    </row>
    <row r="41" spans="1:14" ht="13.5" customHeight="1" x14ac:dyDescent="0.25">
      <c r="A41" s="897">
        <v>31</v>
      </c>
      <c r="B41" s="896" t="s">
        <v>1178</v>
      </c>
      <c r="C41" s="884">
        <v>63.25</v>
      </c>
      <c r="D41" s="885">
        <v>6</v>
      </c>
      <c r="E41" s="886" t="s">
        <v>1148</v>
      </c>
      <c r="F41" s="728">
        <v>379.5</v>
      </c>
      <c r="G41" s="887">
        <v>3</v>
      </c>
      <c r="H41" s="889">
        <v>189.75</v>
      </c>
      <c r="I41" s="889"/>
      <c r="J41" s="889"/>
      <c r="K41" s="887">
        <v>3</v>
      </c>
      <c r="L41" s="889">
        <v>189.75</v>
      </c>
      <c r="M41" s="887"/>
      <c r="N41" s="889"/>
    </row>
    <row r="42" spans="1:14" ht="14.25" customHeight="1" x14ac:dyDescent="0.25">
      <c r="A42" s="897">
        <v>32</v>
      </c>
      <c r="B42" s="896" t="s">
        <v>1179</v>
      </c>
      <c r="C42" s="884">
        <v>24.15</v>
      </c>
      <c r="D42" s="885">
        <v>12</v>
      </c>
      <c r="E42" s="886" t="s">
        <v>532</v>
      </c>
      <c r="F42" s="728">
        <v>289.8</v>
      </c>
      <c r="G42" s="887">
        <v>3</v>
      </c>
      <c r="H42" s="889">
        <v>72.45</v>
      </c>
      <c r="I42" s="887">
        <v>3</v>
      </c>
      <c r="J42" s="889">
        <v>72.45</v>
      </c>
      <c r="K42" s="887">
        <v>3</v>
      </c>
      <c r="L42" s="889">
        <v>72.45</v>
      </c>
      <c r="M42" s="887">
        <v>3</v>
      </c>
      <c r="N42" s="889">
        <v>72.45</v>
      </c>
    </row>
    <row r="43" spans="1:14" ht="12" customHeight="1" x14ac:dyDescent="0.25">
      <c r="A43" s="897">
        <v>33</v>
      </c>
      <c r="B43" s="883" t="s">
        <v>1180</v>
      </c>
      <c r="C43" s="884">
        <v>9.7799999999999994</v>
      </c>
      <c r="D43" s="885">
        <v>12</v>
      </c>
      <c r="E43" s="886" t="s">
        <v>532</v>
      </c>
      <c r="F43" s="728">
        <v>117.36</v>
      </c>
      <c r="G43" s="887">
        <v>3</v>
      </c>
      <c r="H43" s="889">
        <v>29.34</v>
      </c>
      <c r="I43" s="887">
        <v>3</v>
      </c>
      <c r="J43" s="889">
        <v>29.34</v>
      </c>
      <c r="K43" s="887">
        <v>3</v>
      </c>
      <c r="L43" s="889">
        <v>29.34</v>
      </c>
      <c r="M43" s="887">
        <v>3</v>
      </c>
      <c r="N43" s="889">
        <v>29.34</v>
      </c>
    </row>
    <row r="44" spans="1:14" ht="14.25" customHeight="1" x14ac:dyDescent="0.25">
      <c r="A44" s="897">
        <v>34</v>
      </c>
      <c r="B44" s="899" t="s">
        <v>1181</v>
      </c>
      <c r="C44" s="884">
        <v>82.23</v>
      </c>
      <c r="D44" s="885">
        <v>24</v>
      </c>
      <c r="E44" s="886" t="s">
        <v>1182</v>
      </c>
      <c r="F44" s="728">
        <v>1973.52</v>
      </c>
      <c r="G44" s="887">
        <v>6</v>
      </c>
      <c r="H44" s="889">
        <v>493.38</v>
      </c>
      <c r="I44" s="887">
        <v>6</v>
      </c>
      <c r="J44" s="889">
        <v>493.38</v>
      </c>
      <c r="K44" s="887">
        <v>6</v>
      </c>
      <c r="L44" s="889">
        <v>493.38</v>
      </c>
      <c r="M44" s="887">
        <v>6</v>
      </c>
      <c r="N44" s="889">
        <v>493.38</v>
      </c>
    </row>
    <row r="45" spans="1:14" ht="13.5" customHeight="1" x14ac:dyDescent="0.25">
      <c r="A45" s="897">
        <v>35</v>
      </c>
      <c r="B45" s="883" t="s">
        <v>1183</v>
      </c>
      <c r="C45" s="884">
        <v>10</v>
      </c>
      <c r="D45" s="885">
        <v>4</v>
      </c>
      <c r="E45" s="886" t="s">
        <v>532</v>
      </c>
      <c r="F45" s="728">
        <v>40</v>
      </c>
      <c r="G45" s="887">
        <v>1</v>
      </c>
      <c r="H45" s="889">
        <v>10</v>
      </c>
      <c r="I45" s="887">
        <v>1</v>
      </c>
      <c r="J45" s="889">
        <v>10</v>
      </c>
      <c r="K45" s="887">
        <v>1</v>
      </c>
      <c r="L45" s="889">
        <v>10</v>
      </c>
      <c r="M45" s="887">
        <v>1</v>
      </c>
      <c r="N45" s="889">
        <v>10</v>
      </c>
    </row>
    <row r="46" spans="1:14" ht="13.5" customHeight="1" x14ac:dyDescent="0.25">
      <c r="A46" s="897">
        <v>36</v>
      </c>
      <c r="B46" s="896" t="s">
        <v>1184</v>
      </c>
      <c r="C46" s="884">
        <v>40</v>
      </c>
      <c r="D46" s="885">
        <v>4</v>
      </c>
      <c r="E46" s="886" t="s">
        <v>532</v>
      </c>
      <c r="F46" s="725">
        <v>160</v>
      </c>
      <c r="G46" s="887">
        <v>1</v>
      </c>
      <c r="H46" s="903">
        <v>40</v>
      </c>
      <c r="I46" s="887">
        <v>1</v>
      </c>
      <c r="J46" s="903">
        <v>40</v>
      </c>
      <c r="K46" s="887">
        <v>1</v>
      </c>
      <c r="L46" s="903">
        <v>40</v>
      </c>
      <c r="M46" s="887">
        <v>1</v>
      </c>
      <c r="N46" s="903">
        <v>40</v>
      </c>
    </row>
    <row r="47" spans="1:14" ht="12" customHeight="1" x14ac:dyDescent="0.25">
      <c r="A47" s="887">
        <v>37</v>
      </c>
      <c r="B47" s="893" t="s">
        <v>1185</v>
      </c>
      <c r="C47" s="904">
        <v>66.7</v>
      </c>
      <c r="D47" s="905">
        <v>8</v>
      </c>
      <c r="E47" s="906" t="s">
        <v>1186</v>
      </c>
      <c r="F47" s="729">
        <f>D47*C47</f>
        <v>533.6</v>
      </c>
      <c r="G47" s="887">
        <v>2</v>
      </c>
      <c r="H47" s="907">
        <f>G47*C47</f>
        <v>133.4</v>
      </c>
      <c r="I47" s="908">
        <v>2</v>
      </c>
      <c r="J47" s="887">
        <f>I47*C47</f>
        <v>133.4</v>
      </c>
      <c r="K47" s="887">
        <v>2</v>
      </c>
      <c r="L47" s="909">
        <f>K47*C47</f>
        <v>133.4</v>
      </c>
      <c r="M47" s="887">
        <v>2</v>
      </c>
      <c r="N47" s="887">
        <f>M47*C47</f>
        <v>133.4</v>
      </c>
    </row>
    <row r="48" spans="1:14" ht="13.5" customHeight="1" x14ac:dyDescent="0.25">
      <c r="A48" s="887">
        <v>38</v>
      </c>
      <c r="B48" s="893" t="s">
        <v>1187</v>
      </c>
      <c r="C48" s="904">
        <v>36.75</v>
      </c>
      <c r="D48" s="910">
        <v>4</v>
      </c>
      <c r="E48" s="906" t="s">
        <v>1146</v>
      </c>
      <c r="F48" s="729">
        <f>D48*C48</f>
        <v>147</v>
      </c>
      <c r="G48" s="887">
        <v>2</v>
      </c>
      <c r="H48" s="887">
        <f>G48*C48</f>
        <v>73.5</v>
      </c>
      <c r="I48" s="909"/>
      <c r="J48" s="887"/>
      <c r="K48" s="887">
        <v>2</v>
      </c>
      <c r="L48" s="909">
        <f>K48*C48</f>
        <v>73.5</v>
      </c>
      <c r="M48" s="887"/>
      <c r="N48" s="887"/>
    </row>
    <row r="49" spans="1:15" ht="12.75" customHeight="1" x14ac:dyDescent="0.25">
      <c r="A49" s="887">
        <v>39</v>
      </c>
      <c r="B49" s="911" t="s">
        <v>1188</v>
      </c>
      <c r="C49" s="912">
        <v>35</v>
      </c>
      <c r="D49" s="913">
        <v>8</v>
      </c>
      <c r="E49" s="886" t="s">
        <v>1171</v>
      </c>
      <c r="F49" s="729">
        <v>280</v>
      </c>
      <c r="G49" s="887">
        <v>2</v>
      </c>
      <c r="H49" s="914">
        <v>70</v>
      </c>
      <c r="I49" s="915">
        <v>2</v>
      </c>
      <c r="J49" s="914">
        <v>70</v>
      </c>
      <c r="K49" s="887">
        <v>2</v>
      </c>
      <c r="L49" s="914">
        <v>70</v>
      </c>
      <c r="M49" s="887">
        <v>2</v>
      </c>
      <c r="N49" s="914">
        <v>70</v>
      </c>
    </row>
    <row r="50" spans="1:15" ht="12.75" customHeight="1" x14ac:dyDescent="0.25">
      <c r="A50" s="916" t="s">
        <v>1189</v>
      </c>
      <c r="B50" s="917"/>
      <c r="C50" s="918"/>
      <c r="D50" s="919"/>
      <c r="E50" s="920"/>
      <c r="F50" s="727">
        <f>SUM(F11:F49)</f>
        <v>75424.680000000022</v>
      </c>
      <c r="G50" s="887"/>
      <c r="H50" s="189">
        <f>SUM(H11:H49)</f>
        <v>42084.069999999992</v>
      </c>
      <c r="I50" s="887"/>
      <c r="J50" s="189">
        <f>SUM(J11:J49)</f>
        <v>6224.27</v>
      </c>
      <c r="K50" s="887"/>
      <c r="L50" s="189">
        <f>SUM(L11:L49)</f>
        <v>20892.070000000003</v>
      </c>
      <c r="M50" s="887"/>
      <c r="N50" s="189">
        <f>SUM(N11:N49)</f>
        <v>6224.27</v>
      </c>
    </row>
    <row r="51" spans="1:15" ht="11.25" customHeight="1" x14ac:dyDescent="0.25">
      <c r="A51" s="156"/>
      <c r="B51" s="921"/>
      <c r="C51" s="921"/>
      <c r="D51" s="921"/>
      <c r="E51" s="921"/>
      <c r="F51" s="922"/>
      <c r="G51" s="197"/>
      <c r="H51" s="166"/>
      <c r="I51" s="166"/>
      <c r="J51" s="166"/>
      <c r="K51" s="166"/>
      <c r="L51" s="166"/>
      <c r="M51" s="166"/>
      <c r="N51" s="744"/>
    </row>
    <row r="52" spans="1:15" ht="12.75" customHeight="1" x14ac:dyDescent="0.25">
      <c r="A52" s="156"/>
      <c r="B52" s="156" t="s">
        <v>67</v>
      </c>
      <c r="C52" s="923"/>
      <c r="D52" s="924"/>
      <c r="E52" s="925"/>
      <c r="F52" s="156"/>
      <c r="G52" s="156"/>
      <c r="H52" s="156"/>
      <c r="I52" s="197"/>
      <c r="J52" s="197"/>
      <c r="K52" s="197"/>
      <c r="L52" s="197"/>
      <c r="M52" s="197"/>
      <c r="N52" s="744"/>
    </row>
    <row r="53" spans="1:15" ht="12" customHeight="1" x14ac:dyDescent="0.25">
      <c r="A53" s="156"/>
      <c r="B53" s="156"/>
      <c r="C53" s="923"/>
      <c r="D53" s="924"/>
      <c r="E53" s="925"/>
      <c r="F53" s="156"/>
      <c r="G53" s="156"/>
      <c r="H53" s="156" t="s">
        <v>68</v>
      </c>
      <c r="I53" s="197"/>
      <c r="J53" s="1467" t="s">
        <v>1190</v>
      </c>
      <c r="K53" s="1467"/>
      <c r="L53" s="1467"/>
      <c r="M53" s="197"/>
      <c r="N53" s="744"/>
    </row>
    <row r="54" spans="1:15" x14ac:dyDescent="0.25">
      <c r="A54" s="156"/>
      <c r="B54" s="197"/>
      <c r="C54" s="199"/>
      <c r="D54" s="926"/>
      <c r="E54" s="200"/>
      <c r="F54" s="197"/>
      <c r="G54" s="197"/>
      <c r="H54" s="197"/>
      <c r="I54" s="197"/>
      <c r="J54" s="1468" t="s">
        <v>70</v>
      </c>
      <c r="K54" s="1468"/>
      <c r="L54" s="1468"/>
      <c r="M54" s="197"/>
      <c r="N54" s="744"/>
    </row>
    <row r="57" spans="1:15" x14ac:dyDescent="0.25">
      <c r="A57" s="352" t="s">
        <v>0</v>
      </c>
      <c r="B57" s="352"/>
      <c r="C57" s="539"/>
      <c r="D57" s="352"/>
      <c r="E57" s="352"/>
      <c r="F57" s="352"/>
      <c r="G57" s="352"/>
      <c r="H57" s="352"/>
      <c r="I57" s="352"/>
      <c r="J57" s="544"/>
      <c r="K57" s="927"/>
      <c r="L57" s="927"/>
      <c r="M57" s="927"/>
      <c r="N57" s="927"/>
    </row>
    <row r="58" spans="1:15" x14ac:dyDescent="0.25">
      <c r="A58" s="352"/>
      <c r="B58" s="352"/>
      <c r="C58" s="539"/>
      <c r="D58" s="352"/>
      <c r="E58" s="352"/>
      <c r="F58" s="352"/>
      <c r="G58" s="352"/>
      <c r="H58" s="352"/>
      <c r="I58" s="352"/>
      <c r="J58" s="544"/>
      <c r="K58" s="927"/>
      <c r="L58" s="927"/>
      <c r="M58" s="927"/>
      <c r="N58" s="927"/>
    </row>
    <row r="59" spans="1:15" x14ac:dyDescent="0.25">
      <c r="A59" s="544"/>
      <c r="B59" s="544"/>
      <c r="C59" s="928"/>
      <c r="D59" s="544"/>
      <c r="E59" s="544"/>
      <c r="F59" s="544"/>
      <c r="G59" s="544"/>
      <c r="H59" s="544"/>
      <c r="I59" s="544"/>
      <c r="J59" s="544"/>
      <c r="K59" s="927"/>
      <c r="L59" s="927"/>
      <c r="M59" s="927"/>
      <c r="N59" s="927"/>
      <c r="O59" s="380"/>
    </row>
    <row r="60" spans="1:15" x14ac:dyDescent="0.25">
      <c r="A60" s="1469" t="s">
        <v>4</v>
      </c>
      <c r="B60" s="1469"/>
      <c r="C60" s="1469"/>
      <c r="D60" s="1469"/>
      <c r="E60" s="1469"/>
      <c r="F60" s="1469"/>
      <c r="G60" s="1469"/>
      <c r="H60" s="1469"/>
      <c r="I60" s="1469"/>
      <c r="J60" s="1469"/>
      <c r="K60" s="1469"/>
      <c r="L60" s="1469"/>
      <c r="M60" s="1469"/>
      <c r="N60" s="1469"/>
      <c r="O60" s="1469"/>
    </row>
    <row r="61" spans="1:15" x14ac:dyDescent="0.25">
      <c r="A61" s="1469" t="s">
        <v>5</v>
      </c>
      <c r="B61" s="1469"/>
      <c r="C61" s="1469"/>
      <c r="D61" s="1469"/>
      <c r="E61" s="1469"/>
      <c r="F61" s="1469"/>
      <c r="G61" s="1469"/>
      <c r="H61" s="1469"/>
      <c r="I61" s="1469"/>
      <c r="J61" s="1469"/>
      <c r="K61" s="1469"/>
      <c r="L61" s="1469"/>
      <c r="M61" s="1469"/>
      <c r="N61" s="1469"/>
      <c r="O61" s="1469"/>
    </row>
    <row r="62" spans="1:15" x14ac:dyDescent="0.25">
      <c r="A62" s="544"/>
      <c r="B62" s="544"/>
      <c r="C62" s="929"/>
      <c r="D62" s="930"/>
      <c r="E62" s="931"/>
      <c r="F62" s="544"/>
      <c r="G62" s="544"/>
      <c r="H62" s="544"/>
      <c r="I62" s="544"/>
      <c r="J62" s="544"/>
      <c r="K62" s="544"/>
      <c r="L62" s="544"/>
      <c r="M62" s="544"/>
      <c r="N62" s="544"/>
      <c r="O62" s="380"/>
    </row>
    <row r="63" spans="1:15" x14ac:dyDescent="0.25">
      <c r="A63" s="545" t="s">
        <v>6</v>
      </c>
      <c r="B63" s="545"/>
      <c r="C63" s="541"/>
      <c r="D63" s="542"/>
      <c r="E63" s="543"/>
      <c r="F63" s="352"/>
      <c r="G63" s="352"/>
      <c r="H63" s="352"/>
      <c r="I63" s="352"/>
      <c r="J63" s="352"/>
      <c r="K63" s="352"/>
      <c r="L63" s="352"/>
      <c r="M63" s="352"/>
      <c r="N63" s="352"/>
    </row>
    <row r="64" spans="1:15" x14ac:dyDescent="0.25">
      <c r="A64" s="546" t="s">
        <v>7</v>
      </c>
      <c r="B64" s="547"/>
      <c r="C64" s="548"/>
      <c r="D64" s="549"/>
      <c r="E64" s="550"/>
      <c r="F64" s="551" t="s">
        <v>8</v>
      </c>
      <c r="G64" s="552"/>
      <c r="H64" s="552"/>
      <c r="I64" s="552"/>
      <c r="J64" s="553"/>
      <c r="K64" s="554" t="s">
        <v>1191</v>
      </c>
      <c r="L64" s="554"/>
      <c r="M64" s="554"/>
      <c r="N64" s="555"/>
    </row>
    <row r="65" spans="1:15" x14ac:dyDescent="0.25">
      <c r="A65" s="556" t="s">
        <v>1144</v>
      </c>
      <c r="B65" s="545"/>
      <c r="C65" s="356"/>
      <c r="D65" s="357"/>
      <c r="E65" s="358"/>
      <c r="F65" s="354" t="s">
        <v>11</v>
      </c>
      <c r="G65" s="354" t="s">
        <v>12</v>
      </c>
      <c r="H65" s="557"/>
      <c r="I65" s="551" t="s">
        <v>13</v>
      </c>
      <c r="J65" s="553"/>
      <c r="K65" s="355" t="s">
        <v>14</v>
      </c>
      <c r="L65" s="355"/>
      <c r="M65" s="355"/>
      <c r="N65" s="557"/>
    </row>
    <row r="66" spans="1:15" x14ac:dyDescent="0.25">
      <c r="A66" s="558"/>
      <c r="B66" s="546"/>
      <c r="C66" s="559"/>
      <c r="D66" s="560"/>
      <c r="E66" s="561"/>
      <c r="F66" s="546"/>
      <c r="G66" s="1470" t="s">
        <v>15</v>
      </c>
      <c r="H66" s="1471"/>
      <c r="I66" s="1471"/>
      <c r="J66" s="1471"/>
      <c r="K66" s="1471"/>
      <c r="L66" s="1471"/>
      <c r="M66" s="1471"/>
      <c r="N66" s="1472"/>
    </row>
    <row r="67" spans="1:15" x14ac:dyDescent="0.25">
      <c r="A67" s="562" t="s">
        <v>16</v>
      </c>
      <c r="B67" s="812" t="s">
        <v>17</v>
      </c>
      <c r="C67" s="564" t="s">
        <v>18</v>
      </c>
      <c r="D67" s="1473" t="s">
        <v>19</v>
      </c>
      <c r="E67" s="1474"/>
      <c r="F67" s="812" t="s">
        <v>20</v>
      </c>
      <c r="G67" s="1470" t="s">
        <v>21</v>
      </c>
      <c r="H67" s="1472"/>
      <c r="I67" s="1470" t="s">
        <v>22</v>
      </c>
      <c r="J67" s="1472"/>
      <c r="K67" s="1470" t="s">
        <v>23</v>
      </c>
      <c r="L67" s="1472"/>
      <c r="M67" s="1470" t="s">
        <v>24</v>
      </c>
      <c r="N67" s="1472"/>
    </row>
    <row r="68" spans="1:15" x14ac:dyDescent="0.25">
      <c r="A68" s="345">
        <v>1</v>
      </c>
      <c r="B68" s="325" t="s">
        <v>1192</v>
      </c>
      <c r="C68" s="932">
        <v>1800</v>
      </c>
      <c r="D68" s="328"/>
      <c r="E68" s="323"/>
      <c r="F68" s="367">
        <v>21600</v>
      </c>
      <c r="G68" s="326"/>
      <c r="H68" s="889">
        <v>5400</v>
      </c>
      <c r="I68" s="323"/>
      <c r="J68" s="889">
        <v>5400</v>
      </c>
      <c r="K68" s="323"/>
      <c r="L68" s="889">
        <v>5400</v>
      </c>
      <c r="M68" s="323"/>
      <c r="N68" s="889">
        <v>5400</v>
      </c>
      <c r="O68" s="285"/>
    </row>
    <row r="69" spans="1:15" x14ac:dyDescent="0.25">
      <c r="A69" s="345">
        <v>2</v>
      </c>
      <c r="B69" s="325" t="s">
        <v>1193</v>
      </c>
      <c r="C69" s="932">
        <v>50.82</v>
      </c>
      <c r="D69" s="328">
        <v>3880</v>
      </c>
      <c r="E69" s="323" t="s">
        <v>1194</v>
      </c>
      <c r="F69" s="367">
        <f>H69+J69+L69+N69</f>
        <v>197181.6</v>
      </c>
      <c r="G69" s="323">
        <v>970</v>
      </c>
      <c r="H69" s="889">
        <f>G69*C69</f>
        <v>49295.4</v>
      </c>
      <c r="I69" s="323">
        <v>970</v>
      </c>
      <c r="J69" s="889">
        <f>I69*C69</f>
        <v>49295.4</v>
      </c>
      <c r="K69" s="323">
        <v>970</v>
      </c>
      <c r="L69" s="889">
        <f>K69*C69</f>
        <v>49295.4</v>
      </c>
      <c r="M69" s="323">
        <v>970</v>
      </c>
      <c r="N69" s="889">
        <f>M69*C69</f>
        <v>49295.4</v>
      </c>
      <c r="O69" s="285"/>
    </row>
    <row r="70" spans="1:15" x14ac:dyDescent="0.25">
      <c r="A70" s="345">
        <v>3</v>
      </c>
      <c r="B70" s="325" t="s">
        <v>1195</v>
      </c>
      <c r="C70" s="932">
        <v>57.24</v>
      </c>
      <c r="D70" s="328">
        <v>400</v>
      </c>
      <c r="E70" s="323" t="s">
        <v>1194</v>
      </c>
      <c r="F70" s="367">
        <f>H70+J70+L70+N70</f>
        <v>22896</v>
      </c>
      <c r="G70" s="323">
        <v>100</v>
      </c>
      <c r="H70" s="889">
        <v>5724</v>
      </c>
      <c r="I70" s="323">
        <v>100</v>
      </c>
      <c r="J70" s="889">
        <v>5724</v>
      </c>
      <c r="K70" s="323">
        <v>100</v>
      </c>
      <c r="L70" s="889">
        <v>5724</v>
      </c>
      <c r="M70" s="323">
        <v>100</v>
      </c>
      <c r="N70" s="889">
        <v>5724</v>
      </c>
      <c r="O70" s="285"/>
    </row>
    <row r="71" spans="1:15" x14ac:dyDescent="0.25">
      <c r="A71" s="345">
        <v>4</v>
      </c>
      <c r="B71" s="325" t="s">
        <v>1196</v>
      </c>
      <c r="C71" s="932">
        <v>186</v>
      </c>
      <c r="D71" s="328">
        <v>4</v>
      </c>
      <c r="E71" s="323" t="s">
        <v>1197</v>
      </c>
      <c r="F71" s="367">
        <f>H71+J71+L71+N71</f>
        <v>744</v>
      </c>
      <c r="G71" s="323">
        <v>1</v>
      </c>
      <c r="H71" s="889">
        <v>186</v>
      </c>
      <c r="I71" s="323">
        <v>1</v>
      </c>
      <c r="J71" s="889">
        <v>186</v>
      </c>
      <c r="K71" s="323">
        <v>1</v>
      </c>
      <c r="L71" s="889">
        <v>186</v>
      </c>
      <c r="M71" s="323">
        <v>1</v>
      </c>
      <c r="N71" s="889">
        <v>186</v>
      </c>
      <c r="O71" s="285"/>
    </row>
    <row r="72" spans="1:15" x14ac:dyDescent="0.25">
      <c r="A72" s="345">
        <v>5</v>
      </c>
      <c r="B72" s="325" t="s">
        <v>1198</v>
      </c>
      <c r="C72" s="932">
        <v>6330</v>
      </c>
      <c r="D72" s="328">
        <v>4</v>
      </c>
      <c r="E72" s="323" t="s">
        <v>1146</v>
      </c>
      <c r="F72" s="933">
        <f>G72*C72</f>
        <v>25320</v>
      </c>
      <c r="G72" s="323">
        <v>4</v>
      </c>
      <c r="H72" s="889">
        <v>25320</v>
      </c>
      <c r="I72" s="323"/>
      <c r="J72" s="889"/>
      <c r="K72" s="323"/>
      <c r="L72" s="889"/>
      <c r="M72" s="323"/>
      <c r="N72" s="889"/>
      <c r="O72" s="285"/>
    </row>
    <row r="73" spans="1:15" x14ac:dyDescent="0.25">
      <c r="A73" s="345">
        <v>6</v>
      </c>
      <c r="B73" s="325" t="s">
        <v>1199</v>
      </c>
      <c r="C73" s="932">
        <v>2000</v>
      </c>
      <c r="D73" s="328">
        <v>28</v>
      </c>
      <c r="E73" s="323" t="s">
        <v>1200</v>
      </c>
      <c r="F73" s="933">
        <v>56000</v>
      </c>
      <c r="G73" s="323">
        <v>7</v>
      </c>
      <c r="H73" s="889">
        <v>14000</v>
      </c>
      <c r="I73" s="323">
        <v>7</v>
      </c>
      <c r="J73" s="889">
        <v>14000</v>
      </c>
      <c r="K73" s="323">
        <v>7</v>
      </c>
      <c r="L73" s="889">
        <v>14000</v>
      </c>
      <c r="M73" s="323">
        <v>7</v>
      </c>
      <c r="N73" s="889">
        <v>14000</v>
      </c>
      <c r="O73" s="285"/>
    </row>
    <row r="74" spans="1:15" x14ac:dyDescent="0.25">
      <c r="A74" s="345">
        <v>7</v>
      </c>
      <c r="B74" s="325" t="s">
        <v>1201</v>
      </c>
      <c r="C74" s="186">
        <v>200</v>
      </c>
      <c r="D74" s="328">
        <v>3</v>
      </c>
      <c r="E74" s="323" t="s">
        <v>1194</v>
      </c>
      <c r="F74" s="186">
        <v>600</v>
      </c>
      <c r="G74" s="934">
        <v>1</v>
      </c>
      <c r="H74" s="889">
        <v>200</v>
      </c>
      <c r="I74" s="323">
        <v>1</v>
      </c>
      <c r="J74" s="889">
        <v>200</v>
      </c>
      <c r="K74" s="323"/>
      <c r="L74" s="889"/>
      <c r="M74" s="323">
        <v>1</v>
      </c>
      <c r="N74" s="889">
        <v>200</v>
      </c>
    </row>
    <row r="75" spans="1:15" x14ac:dyDescent="0.25">
      <c r="A75" s="345">
        <v>8</v>
      </c>
      <c r="B75" s="899" t="s">
        <v>1202</v>
      </c>
      <c r="C75" s="190">
        <v>1500</v>
      </c>
      <c r="D75" s="328">
        <v>1</v>
      </c>
      <c r="E75" s="323" t="s">
        <v>1148</v>
      </c>
      <c r="F75" s="188">
        <v>1500</v>
      </c>
      <c r="G75" s="323">
        <v>1</v>
      </c>
      <c r="H75" s="889"/>
      <c r="I75" s="323"/>
      <c r="J75" s="889"/>
      <c r="K75" s="323"/>
      <c r="L75" s="889"/>
      <c r="M75" s="323"/>
      <c r="N75" s="889"/>
    </row>
    <row r="76" spans="1:15" x14ac:dyDescent="0.25">
      <c r="A76" s="345"/>
      <c r="B76" s="366"/>
      <c r="C76" s="190"/>
      <c r="D76" s="342"/>
      <c r="E76" s="345"/>
      <c r="F76" s="188"/>
      <c r="G76" s="323"/>
      <c r="H76" s="889"/>
      <c r="I76" s="323"/>
      <c r="J76" s="889"/>
      <c r="K76" s="323"/>
      <c r="L76" s="889"/>
      <c r="M76" s="323"/>
      <c r="N76" s="889"/>
    </row>
    <row r="77" spans="1:15" x14ac:dyDescent="0.25">
      <c r="A77" s="345"/>
      <c r="B77" s="366"/>
      <c r="C77" s="190"/>
      <c r="D77" s="935"/>
      <c r="E77" s="936"/>
      <c r="F77" s="188"/>
      <c r="G77" s="323"/>
      <c r="H77" s="889"/>
      <c r="I77" s="323"/>
      <c r="J77" s="889"/>
      <c r="K77" s="323"/>
      <c r="L77" s="889"/>
      <c r="M77" s="323"/>
      <c r="N77" s="889"/>
    </row>
    <row r="78" spans="1:15" x14ac:dyDescent="0.25">
      <c r="A78" s="937" t="s">
        <v>1189</v>
      </c>
      <c r="B78" s="366"/>
      <c r="C78" s="190"/>
      <c r="D78" s="935"/>
      <c r="E78" s="936"/>
      <c r="F78" s="188">
        <f>SUM(F68:F77)</f>
        <v>325841.59999999998</v>
      </c>
      <c r="G78" s="345"/>
      <c r="H78" s="189">
        <f>SUM(H68:H77)</f>
        <v>100125.4</v>
      </c>
      <c r="I78" s="345"/>
      <c r="J78" s="189">
        <f>SUM(J68:J77)</f>
        <v>74805.399999999994</v>
      </c>
      <c r="K78" s="345"/>
      <c r="L78" s="189">
        <f>SUM(L68:L77)</f>
        <v>74605.399999999994</v>
      </c>
      <c r="M78" s="345"/>
      <c r="N78" s="189">
        <f>SUM(N68:N77)</f>
        <v>74805.399999999994</v>
      </c>
    </row>
    <row r="79" spans="1:15" x14ac:dyDescent="0.25">
      <c r="A79" s="544"/>
      <c r="B79" s="554"/>
      <c r="C79" s="938"/>
      <c r="D79" s="939"/>
      <c r="E79" s="940"/>
      <c r="F79" s="348"/>
      <c r="G79" s="348"/>
      <c r="H79" s="554"/>
      <c r="I79" s="554"/>
      <c r="J79" s="554"/>
      <c r="K79" s="554"/>
      <c r="L79" s="554"/>
      <c r="M79" s="554"/>
      <c r="N79" s="348"/>
    </row>
    <row r="80" spans="1:15" x14ac:dyDescent="0.25">
      <c r="A80" s="544"/>
      <c r="B80" s="348" t="s">
        <v>67</v>
      </c>
      <c r="C80" s="349"/>
      <c r="D80" s="350"/>
      <c r="E80" s="351"/>
      <c r="F80" s="348"/>
      <c r="G80" s="348"/>
      <c r="H80" s="348"/>
      <c r="I80" s="348"/>
      <c r="J80" s="348"/>
      <c r="K80" s="348"/>
      <c r="L80" s="348"/>
      <c r="M80" s="348"/>
      <c r="N80" s="348"/>
    </row>
    <row r="81" spans="1:14" x14ac:dyDescent="0.25">
      <c r="A81" s="544"/>
      <c r="B81" s="348"/>
      <c r="C81" s="349"/>
      <c r="D81" s="350"/>
      <c r="E81" s="351"/>
      <c r="F81" s="348"/>
      <c r="G81" s="348"/>
      <c r="H81" s="352"/>
      <c r="I81" s="348" t="s">
        <v>68</v>
      </c>
      <c r="J81" s="1465" t="s">
        <v>1203</v>
      </c>
      <c r="K81" s="1465"/>
      <c r="L81" s="1465"/>
      <c r="M81" s="348"/>
      <c r="N81" s="348"/>
    </row>
    <row r="82" spans="1:14" x14ac:dyDescent="0.25">
      <c r="A82" s="544"/>
      <c r="B82" s="348"/>
      <c r="C82" s="349"/>
      <c r="D82" s="350"/>
      <c r="E82" s="351"/>
      <c r="F82" s="348"/>
      <c r="G82" s="348"/>
      <c r="H82" s="348"/>
      <c r="I82" s="348"/>
      <c r="J82" s="1466" t="s">
        <v>1204</v>
      </c>
      <c r="K82" s="1466"/>
      <c r="L82" s="1466"/>
      <c r="M82" s="348"/>
      <c r="N82" s="348"/>
    </row>
    <row r="83" spans="1:14" x14ac:dyDescent="0.25">
      <c r="F83" t="s">
        <v>1205</v>
      </c>
    </row>
  </sheetData>
  <mergeCells count="20">
    <mergeCell ref="J81:L81"/>
    <mergeCell ref="J82:L82"/>
    <mergeCell ref="J53:L53"/>
    <mergeCell ref="J54:L54"/>
    <mergeCell ref="A60:O60"/>
    <mergeCell ref="A61:O61"/>
    <mergeCell ref="G66:N66"/>
    <mergeCell ref="D67:E67"/>
    <mergeCell ref="G67:H67"/>
    <mergeCell ref="I67:J67"/>
    <mergeCell ref="K67:L67"/>
    <mergeCell ref="M67:N67"/>
    <mergeCell ref="A2:O2"/>
    <mergeCell ref="A3:O3"/>
    <mergeCell ref="G8:N8"/>
    <mergeCell ref="D9:E9"/>
    <mergeCell ref="G9:H9"/>
    <mergeCell ref="I9:J9"/>
    <mergeCell ref="K9:L9"/>
    <mergeCell ref="M9:N9"/>
  </mergeCells>
  <pageMargins left="0.7" right="0.7" top="0.75" bottom="0.75" header="0.3" footer="0.3"/>
  <pageSetup paperSize="5" scale="75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"/>
  <sheetViews>
    <sheetView zoomScale="55" zoomScaleNormal="55" workbookViewId="0">
      <selection activeCell="M54" sqref="M54"/>
    </sheetView>
  </sheetViews>
  <sheetFormatPr defaultRowHeight="15" x14ac:dyDescent="0.25"/>
  <cols>
    <col min="1" max="1" width="6.140625" customWidth="1"/>
    <col min="3" max="3" width="15.140625" customWidth="1"/>
    <col min="4" max="4" width="6.5703125" customWidth="1"/>
    <col min="5" max="5" width="7.5703125" customWidth="1"/>
    <col min="6" max="6" width="16" customWidth="1"/>
    <col min="7" max="7" width="16.140625" customWidth="1"/>
    <col min="8" max="8" width="8.28515625" customWidth="1"/>
    <col min="9" max="9" width="18.140625" customWidth="1"/>
    <col min="10" max="10" width="9.85546875" customWidth="1"/>
    <col min="11" max="11" width="14.140625" customWidth="1"/>
    <col min="12" max="12" width="8.140625" customWidth="1"/>
    <col min="13" max="13" width="16.140625" customWidth="1"/>
    <col min="14" max="14" width="9.42578125" customWidth="1"/>
    <col min="15" max="15" width="13.7109375" customWidth="1"/>
    <col min="17" max="17" width="10.5703125" bestFit="1" customWidth="1"/>
    <col min="18" max="18" width="11.5703125" bestFit="1" customWidth="1"/>
  </cols>
  <sheetData>
    <row r="1" spans="1:19" x14ac:dyDescent="0.25">
      <c r="A1" s="1446" t="s">
        <v>644</v>
      </c>
      <c r="B1" s="1446"/>
      <c r="C1" s="1446"/>
      <c r="D1" s="1446"/>
      <c r="E1" s="1446"/>
      <c r="F1" s="1446"/>
      <c r="G1" s="1446"/>
      <c r="H1" s="1446"/>
      <c r="I1" s="1446"/>
      <c r="J1" s="1446"/>
      <c r="K1" s="1446"/>
      <c r="L1" s="1446"/>
      <c r="M1" s="1446"/>
      <c r="N1" s="1446"/>
      <c r="O1" s="1446"/>
      <c r="P1" s="1446"/>
    </row>
    <row r="2" spans="1:19" x14ac:dyDescent="0.25">
      <c r="A2" s="1446" t="s">
        <v>645</v>
      </c>
      <c r="B2" s="1446"/>
      <c r="C2" s="1446"/>
      <c r="D2" s="1446"/>
      <c r="E2" s="1446"/>
      <c r="F2" s="1446"/>
      <c r="G2" s="1446"/>
      <c r="H2" s="1446"/>
      <c r="I2" s="1446"/>
      <c r="J2" s="1446"/>
      <c r="K2" s="1446"/>
      <c r="L2" s="1446"/>
      <c r="M2" s="1446"/>
      <c r="N2" s="1446"/>
      <c r="O2" s="1446"/>
      <c r="P2" s="1446"/>
    </row>
    <row r="3" spans="1:19" x14ac:dyDescent="0.25">
      <c r="A3" s="1487"/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  <c r="N3" s="1487"/>
      <c r="O3" s="1487"/>
      <c r="P3" s="1487"/>
    </row>
    <row r="4" spans="1:19" x14ac:dyDescent="0.25">
      <c r="A4" s="574" t="s">
        <v>646</v>
      </c>
      <c r="B4" s="575"/>
      <c r="C4" s="575"/>
      <c r="D4" s="576" t="s">
        <v>647</v>
      </c>
      <c r="E4" s="577"/>
      <c r="F4" s="578"/>
      <c r="G4" s="574"/>
      <c r="H4" s="575"/>
      <c r="I4" s="575"/>
      <c r="J4" s="575"/>
      <c r="K4" s="575"/>
      <c r="L4" s="575"/>
      <c r="M4" s="575"/>
      <c r="N4" s="575"/>
      <c r="O4" s="575"/>
      <c r="P4" s="579"/>
    </row>
    <row r="5" spans="1:19" ht="15" customHeight="1" x14ac:dyDescent="0.25">
      <c r="A5" s="574" t="s">
        <v>648</v>
      </c>
      <c r="B5" s="575"/>
      <c r="C5" s="575"/>
      <c r="D5" s="577"/>
      <c r="F5" s="578"/>
      <c r="G5" s="1488" t="s">
        <v>492</v>
      </c>
      <c r="H5" s="1479" t="s">
        <v>12</v>
      </c>
      <c r="I5" s="1480"/>
      <c r="J5" s="1479" t="s">
        <v>482</v>
      </c>
      <c r="K5" s="1480"/>
      <c r="L5" s="1479" t="s">
        <v>649</v>
      </c>
      <c r="M5" s="1490"/>
      <c r="N5" s="1490"/>
      <c r="O5" s="1490"/>
      <c r="P5" s="580"/>
    </row>
    <row r="6" spans="1:19" x14ac:dyDescent="0.25">
      <c r="A6" s="574" t="s">
        <v>650</v>
      </c>
      <c r="B6" s="575"/>
      <c r="C6" s="575"/>
      <c r="D6" s="576" t="s">
        <v>651</v>
      </c>
      <c r="E6" s="577"/>
      <c r="F6" s="578"/>
      <c r="G6" s="1489"/>
      <c r="H6" s="1481"/>
      <c r="I6" s="1482"/>
      <c r="J6" s="1481"/>
      <c r="K6" s="1482"/>
      <c r="L6" s="1481"/>
      <c r="M6" s="1491"/>
      <c r="N6" s="1491"/>
      <c r="O6" s="1491"/>
      <c r="P6" s="580"/>
    </row>
    <row r="7" spans="1:19" x14ac:dyDescent="0.25">
      <c r="A7" s="581"/>
      <c r="B7" s="577"/>
      <c r="C7" s="577"/>
      <c r="D7" s="577"/>
      <c r="E7" s="577"/>
      <c r="F7" s="578"/>
      <c r="G7" s="1448" t="s">
        <v>652</v>
      </c>
      <c r="H7" s="1449"/>
      <c r="I7" s="1449"/>
      <c r="J7" s="1449"/>
      <c r="K7" s="1449"/>
      <c r="L7" s="1449"/>
      <c r="M7" s="1449"/>
      <c r="N7" s="1449"/>
      <c r="O7" s="1449"/>
      <c r="P7" s="582"/>
    </row>
    <row r="8" spans="1:19" x14ac:dyDescent="0.25">
      <c r="A8" s="583" t="s">
        <v>653</v>
      </c>
      <c r="B8" s="1479" t="s">
        <v>17</v>
      </c>
      <c r="C8" s="1480"/>
      <c r="D8" s="1483" t="s">
        <v>494</v>
      </c>
      <c r="E8" s="1483" t="s">
        <v>19</v>
      </c>
      <c r="F8" s="1483" t="s">
        <v>493</v>
      </c>
      <c r="G8" s="1483" t="s">
        <v>20</v>
      </c>
      <c r="H8" s="1448" t="s">
        <v>496</v>
      </c>
      <c r="I8" s="1450"/>
      <c r="J8" s="1448" t="s">
        <v>497</v>
      </c>
      <c r="K8" s="1450"/>
      <c r="L8" s="1448" t="s">
        <v>498</v>
      </c>
      <c r="M8" s="1450"/>
      <c r="N8" s="1485" t="s">
        <v>654</v>
      </c>
      <c r="O8" s="1486"/>
      <c r="P8" s="582"/>
    </row>
    <row r="9" spans="1:19" x14ac:dyDescent="0.25">
      <c r="A9" s="584" t="s">
        <v>655</v>
      </c>
      <c r="B9" s="1481"/>
      <c r="C9" s="1482"/>
      <c r="D9" s="1484"/>
      <c r="E9" s="1484"/>
      <c r="F9" s="1484"/>
      <c r="G9" s="1484"/>
      <c r="H9" s="585" t="s">
        <v>656</v>
      </c>
      <c r="I9" s="586" t="s">
        <v>26</v>
      </c>
      <c r="J9" s="585" t="s">
        <v>656</v>
      </c>
      <c r="K9" s="585" t="s">
        <v>26</v>
      </c>
      <c r="L9" s="587" t="s">
        <v>656</v>
      </c>
      <c r="M9" s="587" t="s">
        <v>26</v>
      </c>
      <c r="N9" s="587" t="s">
        <v>656</v>
      </c>
      <c r="O9" s="588" t="s">
        <v>26</v>
      </c>
      <c r="P9" s="589"/>
    </row>
    <row r="10" spans="1:19" x14ac:dyDescent="0.25">
      <c r="A10" s="590">
        <v>1</v>
      </c>
      <c r="B10" s="581" t="s">
        <v>657</v>
      </c>
      <c r="C10" s="578"/>
      <c r="D10" s="590" t="s">
        <v>30</v>
      </c>
      <c r="E10" s="590">
        <v>15</v>
      </c>
      <c r="F10" s="591">
        <v>202.5</v>
      </c>
      <c r="G10" s="592">
        <f>F10*E10</f>
        <v>3037.5</v>
      </c>
      <c r="H10" s="590">
        <v>10</v>
      </c>
      <c r="I10" s="593">
        <f>H10*F10</f>
        <v>2025</v>
      </c>
      <c r="J10" s="590"/>
      <c r="K10" s="594"/>
      <c r="L10" s="590">
        <v>5</v>
      </c>
      <c r="M10" s="592">
        <f>L10*F10</f>
        <v>1012.5</v>
      </c>
      <c r="N10" s="590"/>
      <c r="O10" s="595"/>
      <c r="P10" s="589"/>
      <c r="S10" t="s">
        <v>658</v>
      </c>
    </row>
    <row r="11" spans="1:19" x14ac:dyDescent="0.25">
      <c r="A11" s="590">
        <v>2</v>
      </c>
      <c r="B11" s="581" t="s">
        <v>659</v>
      </c>
      <c r="C11" s="578"/>
      <c r="D11" s="590" t="s">
        <v>30</v>
      </c>
      <c r="E11" s="590">
        <v>8</v>
      </c>
      <c r="F11" s="591">
        <v>186.75</v>
      </c>
      <c r="G11" s="592">
        <f t="shared" ref="G11:G38" si="0">F11*E11</f>
        <v>1494</v>
      </c>
      <c r="H11" s="590">
        <v>5</v>
      </c>
      <c r="I11" s="593">
        <f t="shared" ref="I11:I39" si="1">H11*F11</f>
        <v>933.75</v>
      </c>
      <c r="J11" s="590"/>
      <c r="K11" s="594"/>
      <c r="L11" s="590">
        <v>3</v>
      </c>
      <c r="M11" s="592">
        <f t="shared" ref="M11:M39" si="2">L11*F11</f>
        <v>560.25</v>
      </c>
      <c r="N11" s="590"/>
      <c r="O11" s="595"/>
      <c r="P11" s="589"/>
    </row>
    <row r="12" spans="1:19" x14ac:dyDescent="0.25">
      <c r="A12" s="590">
        <v>3</v>
      </c>
      <c r="B12" s="581" t="s">
        <v>660</v>
      </c>
      <c r="C12" s="578"/>
      <c r="D12" s="590" t="s">
        <v>30</v>
      </c>
      <c r="E12" s="590">
        <v>1</v>
      </c>
      <c r="F12" s="591">
        <v>48</v>
      </c>
      <c r="G12" s="592">
        <f t="shared" si="0"/>
        <v>48</v>
      </c>
      <c r="H12" s="590">
        <v>1</v>
      </c>
      <c r="I12" s="593">
        <f t="shared" si="1"/>
        <v>48</v>
      </c>
      <c r="J12" s="596"/>
      <c r="K12" s="594"/>
      <c r="L12" s="590"/>
      <c r="M12" s="592">
        <f t="shared" si="2"/>
        <v>0</v>
      </c>
      <c r="N12" s="590"/>
      <c r="O12" s="595"/>
      <c r="P12" s="589"/>
    </row>
    <row r="13" spans="1:19" x14ac:dyDescent="0.25">
      <c r="A13" s="590">
        <v>4</v>
      </c>
      <c r="B13" s="581" t="s">
        <v>661</v>
      </c>
      <c r="C13" s="578"/>
      <c r="D13" s="590" t="s">
        <v>158</v>
      </c>
      <c r="E13" s="590">
        <v>2</v>
      </c>
      <c r="F13" s="591">
        <v>78</v>
      </c>
      <c r="G13" s="592">
        <f t="shared" si="0"/>
        <v>156</v>
      </c>
      <c r="H13" s="590">
        <v>2</v>
      </c>
      <c r="I13" s="593">
        <f t="shared" si="1"/>
        <v>156</v>
      </c>
      <c r="J13" s="590"/>
      <c r="K13" s="594"/>
      <c r="L13" s="590"/>
      <c r="M13" s="592">
        <f t="shared" si="2"/>
        <v>0</v>
      </c>
      <c r="N13" s="590"/>
      <c r="O13" s="595"/>
      <c r="P13" s="589"/>
    </row>
    <row r="14" spans="1:19" x14ac:dyDescent="0.25">
      <c r="A14" s="590">
        <v>5</v>
      </c>
      <c r="B14" s="581" t="s">
        <v>662</v>
      </c>
      <c r="C14" s="578"/>
      <c r="D14" s="590" t="s">
        <v>158</v>
      </c>
      <c r="E14" s="590">
        <v>1</v>
      </c>
      <c r="F14" s="591">
        <v>84</v>
      </c>
      <c r="G14" s="592">
        <f t="shared" si="0"/>
        <v>84</v>
      </c>
      <c r="H14" s="590">
        <v>1</v>
      </c>
      <c r="I14" s="593">
        <f t="shared" si="1"/>
        <v>84</v>
      </c>
      <c r="J14" s="590"/>
      <c r="K14" s="594"/>
      <c r="L14" s="590"/>
      <c r="M14" s="592">
        <f t="shared" si="2"/>
        <v>0</v>
      </c>
      <c r="N14" s="590"/>
      <c r="O14" s="595"/>
      <c r="P14" s="589"/>
    </row>
    <row r="15" spans="1:19" x14ac:dyDescent="0.25">
      <c r="A15" s="590">
        <v>6</v>
      </c>
      <c r="B15" s="581" t="s">
        <v>663</v>
      </c>
      <c r="C15" s="578"/>
      <c r="D15" s="590" t="s">
        <v>158</v>
      </c>
      <c r="E15" s="590">
        <v>60</v>
      </c>
      <c r="F15" s="591">
        <v>6</v>
      </c>
      <c r="G15" s="592">
        <f t="shared" si="0"/>
        <v>360</v>
      </c>
      <c r="H15" s="590">
        <v>60</v>
      </c>
      <c r="I15" s="593">
        <f t="shared" si="1"/>
        <v>360</v>
      </c>
      <c r="J15" s="590"/>
      <c r="K15" s="594"/>
      <c r="L15" s="590"/>
      <c r="M15" s="592">
        <f t="shared" si="2"/>
        <v>0</v>
      </c>
      <c r="N15" s="590"/>
      <c r="O15" s="595"/>
      <c r="P15" s="589"/>
    </row>
    <row r="16" spans="1:19" x14ac:dyDescent="0.25">
      <c r="A16" s="590">
        <v>7</v>
      </c>
      <c r="B16" s="581" t="s">
        <v>664</v>
      </c>
      <c r="C16" s="578"/>
      <c r="D16" s="590" t="s">
        <v>158</v>
      </c>
      <c r="E16" s="590">
        <v>100</v>
      </c>
      <c r="F16" s="591">
        <v>3</v>
      </c>
      <c r="G16" s="592">
        <f t="shared" si="0"/>
        <v>300</v>
      </c>
      <c r="H16" s="590">
        <v>100</v>
      </c>
      <c r="I16" s="593">
        <f t="shared" si="1"/>
        <v>300</v>
      </c>
      <c r="J16" s="590"/>
      <c r="K16" s="594"/>
      <c r="L16" s="590"/>
      <c r="M16" s="592">
        <f t="shared" si="2"/>
        <v>0</v>
      </c>
      <c r="N16" s="590"/>
      <c r="O16" s="595"/>
      <c r="P16" s="589"/>
    </row>
    <row r="17" spans="1:16" x14ac:dyDescent="0.25">
      <c r="A17" s="590">
        <v>8</v>
      </c>
      <c r="B17" s="581" t="s">
        <v>665</v>
      </c>
      <c r="C17" s="578"/>
      <c r="D17" s="590" t="s">
        <v>158</v>
      </c>
      <c r="E17" s="590">
        <v>50</v>
      </c>
      <c r="F17" s="591">
        <v>5</v>
      </c>
      <c r="G17" s="592">
        <f t="shared" si="0"/>
        <v>250</v>
      </c>
      <c r="H17" s="590">
        <v>50</v>
      </c>
      <c r="I17" s="593">
        <f t="shared" si="1"/>
        <v>250</v>
      </c>
      <c r="J17" s="590"/>
      <c r="K17" s="594"/>
      <c r="L17" s="590"/>
      <c r="M17" s="592">
        <f t="shared" si="2"/>
        <v>0</v>
      </c>
      <c r="N17" s="590"/>
      <c r="O17" s="595"/>
      <c r="P17" s="589"/>
    </row>
    <row r="18" spans="1:16" x14ac:dyDescent="0.25">
      <c r="A18" s="590">
        <v>9</v>
      </c>
      <c r="B18" s="581" t="s">
        <v>666</v>
      </c>
      <c r="C18" s="578"/>
      <c r="D18" s="590" t="s">
        <v>158</v>
      </c>
      <c r="E18" s="590">
        <v>8</v>
      </c>
      <c r="F18" s="591">
        <v>24</v>
      </c>
      <c r="G18" s="592">
        <f t="shared" si="0"/>
        <v>192</v>
      </c>
      <c r="H18" s="590">
        <v>8</v>
      </c>
      <c r="I18" s="593">
        <f t="shared" si="1"/>
        <v>192</v>
      </c>
      <c r="J18" s="590"/>
      <c r="K18" s="594"/>
      <c r="L18" s="590"/>
      <c r="M18" s="592">
        <f t="shared" si="2"/>
        <v>0</v>
      </c>
      <c r="N18" s="590"/>
      <c r="O18" s="595"/>
      <c r="P18" s="589"/>
    </row>
    <row r="19" spans="1:16" x14ac:dyDescent="0.25">
      <c r="A19" s="590">
        <v>10</v>
      </c>
      <c r="B19" s="581" t="s">
        <v>40</v>
      </c>
      <c r="C19" s="578"/>
      <c r="D19" s="590" t="s">
        <v>158</v>
      </c>
      <c r="E19" s="590">
        <v>2</v>
      </c>
      <c r="F19" s="591">
        <v>98</v>
      </c>
      <c r="G19" s="592">
        <f t="shared" si="0"/>
        <v>196</v>
      </c>
      <c r="H19" s="590">
        <v>2</v>
      </c>
      <c r="I19" s="593">
        <f t="shared" si="1"/>
        <v>196</v>
      </c>
      <c r="J19" s="590"/>
      <c r="K19" s="594"/>
      <c r="L19" s="590"/>
      <c r="M19" s="592">
        <f t="shared" si="2"/>
        <v>0</v>
      </c>
      <c r="N19" s="590"/>
      <c r="O19" s="595"/>
      <c r="P19" s="589"/>
    </row>
    <row r="20" spans="1:16" x14ac:dyDescent="0.25">
      <c r="A20" s="590">
        <v>11</v>
      </c>
      <c r="B20" s="581" t="s">
        <v>667</v>
      </c>
      <c r="C20" s="578"/>
      <c r="D20" s="590" t="s">
        <v>158</v>
      </c>
      <c r="E20" s="590">
        <v>2</v>
      </c>
      <c r="F20" s="591">
        <v>25.5</v>
      </c>
      <c r="G20" s="592">
        <f t="shared" si="0"/>
        <v>51</v>
      </c>
      <c r="H20" s="590">
        <v>1</v>
      </c>
      <c r="I20" s="593">
        <f t="shared" si="1"/>
        <v>25.5</v>
      </c>
      <c r="J20" s="590"/>
      <c r="K20" s="594"/>
      <c r="L20" s="590">
        <v>1</v>
      </c>
      <c r="M20" s="592">
        <f t="shared" si="2"/>
        <v>25.5</v>
      </c>
      <c r="N20" s="590"/>
      <c r="O20" s="595"/>
      <c r="P20" s="589"/>
    </row>
    <row r="21" spans="1:16" x14ac:dyDescent="0.25">
      <c r="A21" s="590">
        <v>12</v>
      </c>
      <c r="B21" s="581" t="s">
        <v>668</v>
      </c>
      <c r="C21" s="578"/>
      <c r="D21" s="590" t="s">
        <v>158</v>
      </c>
      <c r="E21" s="590">
        <v>1</v>
      </c>
      <c r="F21" s="591">
        <v>255</v>
      </c>
      <c r="G21" s="592">
        <f t="shared" si="0"/>
        <v>255</v>
      </c>
      <c r="H21" s="590">
        <v>1</v>
      </c>
      <c r="I21" s="593">
        <f t="shared" si="1"/>
        <v>255</v>
      </c>
      <c r="J21" s="590"/>
      <c r="K21" s="594"/>
      <c r="L21" s="590"/>
      <c r="M21" s="592">
        <f t="shared" si="2"/>
        <v>0</v>
      </c>
      <c r="N21" s="590"/>
      <c r="O21" s="595"/>
      <c r="P21" s="589"/>
    </row>
    <row r="22" spans="1:16" x14ac:dyDescent="0.25">
      <c r="A22" s="590">
        <v>13</v>
      </c>
      <c r="B22" s="581" t="s">
        <v>669</v>
      </c>
      <c r="C22" s="578"/>
      <c r="D22" s="590" t="s">
        <v>158</v>
      </c>
      <c r="E22" s="590">
        <v>1</v>
      </c>
      <c r="F22" s="591">
        <v>345</v>
      </c>
      <c r="G22" s="592">
        <f t="shared" si="0"/>
        <v>345</v>
      </c>
      <c r="H22" s="590">
        <v>1</v>
      </c>
      <c r="I22" s="593">
        <f t="shared" si="1"/>
        <v>345</v>
      </c>
      <c r="J22" s="590"/>
      <c r="K22" s="594"/>
      <c r="L22" s="590"/>
      <c r="M22" s="592">
        <f t="shared" si="2"/>
        <v>0</v>
      </c>
      <c r="N22" s="590"/>
      <c r="O22" s="595"/>
      <c r="P22" s="589"/>
    </row>
    <row r="23" spans="1:16" x14ac:dyDescent="0.25">
      <c r="A23" s="590">
        <v>14</v>
      </c>
      <c r="B23" s="581" t="s">
        <v>670</v>
      </c>
      <c r="C23" s="578"/>
      <c r="D23" s="590" t="s">
        <v>158</v>
      </c>
      <c r="E23" s="590">
        <v>2</v>
      </c>
      <c r="F23" s="591">
        <v>60</v>
      </c>
      <c r="G23" s="592">
        <f t="shared" si="0"/>
        <v>120</v>
      </c>
      <c r="H23" s="590">
        <v>2</v>
      </c>
      <c r="I23" s="593">
        <f t="shared" si="1"/>
        <v>120</v>
      </c>
      <c r="J23" s="590"/>
      <c r="K23" s="594"/>
      <c r="L23" s="590"/>
      <c r="M23" s="592">
        <f t="shared" si="2"/>
        <v>0</v>
      </c>
      <c r="N23" s="590"/>
      <c r="O23" s="595"/>
      <c r="P23" s="589"/>
    </row>
    <row r="24" spans="1:16" x14ac:dyDescent="0.25">
      <c r="A24" s="590">
        <v>15</v>
      </c>
      <c r="B24" s="581" t="s">
        <v>671</v>
      </c>
      <c r="C24" s="578"/>
      <c r="D24" s="590" t="s">
        <v>158</v>
      </c>
      <c r="E24" s="590">
        <v>2</v>
      </c>
      <c r="F24" s="591">
        <v>30</v>
      </c>
      <c r="G24" s="592">
        <f t="shared" si="0"/>
        <v>60</v>
      </c>
      <c r="H24" s="590">
        <v>2</v>
      </c>
      <c r="I24" s="593">
        <f t="shared" si="1"/>
        <v>60</v>
      </c>
      <c r="J24" s="590"/>
      <c r="K24" s="594"/>
      <c r="L24" s="590"/>
      <c r="M24" s="592">
        <f t="shared" si="2"/>
        <v>0</v>
      </c>
      <c r="N24" s="590"/>
      <c r="O24" s="595"/>
      <c r="P24" s="589"/>
    </row>
    <row r="25" spans="1:16" x14ac:dyDescent="0.25">
      <c r="A25" s="590">
        <v>16</v>
      </c>
      <c r="B25" s="581" t="s">
        <v>672</v>
      </c>
      <c r="C25" s="578"/>
      <c r="D25" s="590" t="s">
        <v>673</v>
      </c>
      <c r="E25" s="590">
        <v>5</v>
      </c>
      <c r="F25" s="591">
        <v>90</v>
      </c>
      <c r="G25" s="592">
        <f t="shared" si="0"/>
        <v>450</v>
      </c>
      <c r="H25" s="590">
        <v>5</v>
      </c>
      <c r="I25" s="593">
        <f t="shared" si="1"/>
        <v>450</v>
      </c>
      <c r="J25" s="590"/>
      <c r="K25" s="594"/>
      <c r="L25" s="590"/>
      <c r="M25" s="592">
        <f t="shared" si="2"/>
        <v>0</v>
      </c>
      <c r="N25" s="590"/>
      <c r="O25" s="595"/>
      <c r="P25" s="589"/>
    </row>
    <row r="26" spans="1:16" x14ac:dyDescent="0.25">
      <c r="A26" s="590">
        <v>17</v>
      </c>
      <c r="B26" s="581" t="s">
        <v>674</v>
      </c>
      <c r="C26" s="578"/>
      <c r="D26" s="590" t="s">
        <v>675</v>
      </c>
      <c r="E26" s="590">
        <v>4</v>
      </c>
      <c r="F26" s="591">
        <v>55</v>
      </c>
      <c r="G26" s="592">
        <f t="shared" si="0"/>
        <v>220</v>
      </c>
      <c r="H26" s="590">
        <v>2</v>
      </c>
      <c r="I26" s="593">
        <f t="shared" si="1"/>
        <v>110</v>
      </c>
      <c r="J26" s="590"/>
      <c r="K26" s="594"/>
      <c r="L26" s="590">
        <v>2</v>
      </c>
      <c r="M26" s="592">
        <f t="shared" si="2"/>
        <v>110</v>
      </c>
      <c r="N26" s="590"/>
      <c r="O26" s="595"/>
      <c r="P26" s="589"/>
    </row>
    <row r="27" spans="1:16" x14ac:dyDescent="0.25">
      <c r="A27" s="590">
        <v>18</v>
      </c>
      <c r="B27" s="581" t="s">
        <v>676</v>
      </c>
      <c r="C27" s="578"/>
      <c r="D27" s="590" t="s">
        <v>158</v>
      </c>
      <c r="E27" s="590">
        <v>1</v>
      </c>
      <c r="F27" s="591">
        <v>1000</v>
      </c>
      <c r="G27" s="592">
        <f t="shared" si="0"/>
        <v>1000</v>
      </c>
      <c r="H27" s="590">
        <v>1</v>
      </c>
      <c r="I27" s="593">
        <f t="shared" si="1"/>
        <v>1000</v>
      </c>
      <c r="J27" s="590"/>
      <c r="K27" s="594"/>
      <c r="L27" s="590"/>
      <c r="M27" s="592">
        <f t="shared" si="2"/>
        <v>0</v>
      </c>
      <c r="N27" s="590"/>
      <c r="O27" s="595"/>
      <c r="P27" s="589"/>
    </row>
    <row r="28" spans="1:16" x14ac:dyDescent="0.25">
      <c r="A28" s="590">
        <v>19</v>
      </c>
      <c r="B28" s="581" t="s">
        <v>677</v>
      </c>
      <c r="C28" s="578"/>
      <c r="D28" s="590" t="s">
        <v>158</v>
      </c>
      <c r="E28" s="590">
        <v>3</v>
      </c>
      <c r="F28" s="591">
        <v>155</v>
      </c>
      <c r="G28" s="592">
        <f t="shared" si="0"/>
        <v>465</v>
      </c>
      <c r="H28" s="590"/>
      <c r="I28" s="593">
        <f t="shared" si="1"/>
        <v>0</v>
      </c>
      <c r="J28" s="590"/>
      <c r="K28" s="594"/>
      <c r="L28" s="590">
        <v>3</v>
      </c>
      <c r="M28" s="592">
        <f t="shared" si="2"/>
        <v>465</v>
      </c>
      <c r="N28" s="590"/>
      <c r="O28" s="595"/>
      <c r="P28" s="589"/>
    </row>
    <row r="29" spans="1:16" x14ac:dyDescent="0.25">
      <c r="A29" s="590">
        <v>20</v>
      </c>
      <c r="B29" s="581" t="s">
        <v>678</v>
      </c>
      <c r="C29" s="578"/>
      <c r="D29" s="590" t="s">
        <v>158</v>
      </c>
      <c r="E29" s="590">
        <v>4</v>
      </c>
      <c r="F29" s="591">
        <v>10</v>
      </c>
      <c r="G29" s="592">
        <f t="shared" si="0"/>
        <v>40</v>
      </c>
      <c r="H29" s="590"/>
      <c r="I29" s="593">
        <f t="shared" si="1"/>
        <v>0</v>
      </c>
      <c r="J29" s="590"/>
      <c r="K29" s="594"/>
      <c r="L29" s="590">
        <v>4</v>
      </c>
      <c r="M29" s="592">
        <f t="shared" si="2"/>
        <v>40</v>
      </c>
      <c r="N29" s="590"/>
      <c r="O29" s="595"/>
      <c r="P29" s="589"/>
    </row>
    <row r="30" spans="1:16" x14ac:dyDescent="0.25">
      <c r="A30" s="590">
        <v>21</v>
      </c>
      <c r="B30" s="581" t="s">
        <v>679</v>
      </c>
      <c r="C30" s="578"/>
      <c r="D30" s="590" t="s">
        <v>675</v>
      </c>
      <c r="E30" s="590">
        <v>1</v>
      </c>
      <c r="F30" s="591">
        <v>440</v>
      </c>
      <c r="G30" s="592">
        <f t="shared" si="0"/>
        <v>440</v>
      </c>
      <c r="H30" s="590">
        <v>1</v>
      </c>
      <c r="I30" s="593">
        <f t="shared" si="1"/>
        <v>440</v>
      </c>
      <c r="J30" s="590"/>
      <c r="K30" s="594"/>
      <c r="L30" s="590"/>
      <c r="M30" s="592">
        <f t="shared" si="2"/>
        <v>0</v>
      </c>
      <c r="N30" s="590"/>
      <c r="O30" s="595"/>
      <c r="P30" s="589"/>
    </row>
    <row r="31" spans="1:16" x14ac:dyDescent="0.25">
      <c r="A31" s="590">
        <v>22</v>
      </c>
      <c r="B31" s="581" t="s">
        <v>680</v>
      </c>
      <c r="C31" s="578"/>
      <c r="D31" s="590" t="s">
        <v>675</v>
      </c>
      <c r="E31" s="590">
        <v>3</v>
      </c>
      <c r="F31" s="591">
        <v>385</v>
      </c>
      <c r="G31" s="592">
        <f t="shared" si="0"/>
        <v>1155</v>
      </c>
      <c r="H31" s="590">
        <v>1</v>
      </c>
      <c r="I31" s="593">
        <f t="shared" si="1"/>
        <v>385</v>
      </c>
      <c r="J31" s="590"/>
      <c r="K31" s="594"/>
      <c r="L31" s="590">
        <v>2</v>
      </c>
      <c r="M31" s="592">
        <f t="shared" si="2"/>
        <v>770</v>
      </c>
      <c r="N31" s="590"/>
      <c r="O31" s="595"/>
      <c r="P31" s="589"/>
    </row>
    <row r="32" spans="1:16" x14ac:dyDescent="0.25">
      <c r="A32" s="590">
        <v>23</v>
      </c>
      <c r="B32" s="581" t="s">
        <v>681</v>
      </c>
      <c r="C32" s="578"/>
      <c r="D32" s="590" t="s">
        <v>675</v>
      </c>
      <c r="E32" s="590">
        <v>4</v>
      </c>
      <c r="F32" s="591">
        <v>385</v>
      </c>
      <c r="G32" s="592">
        <f t="shared" si="0"/>
        <v>1540</v>
      </c>
      <c r="H32" s="590">
        <v>2</v>
      </c>
      <c r="I32" s="593">
        <f t="shared" si="1"/>
        <v>770</v>
      </c>
      <c r="J32" s="590"/>
      <c r="K32" s="594"/>
      <c r="L32" s="590">
        <v>2</v>
      </c>
      <c r="M32" s="592">
        <f t="shared" si="2"/>
        <v>770</v>
      </c>
      <c r="N32" s="590"/>
      <c r="O32" s="595"/>
      <c r="P32" s="589"/>
    </row>
    <row r="33" spans="1:17" x14ac:dyDescent="0.25">
      <c r="A33" s="590">
        <v>24</v>
      </c>
      <c r="B33" s="581" t="s">
        <v>682</v>
      </c>
      <c r="C33" s="578"/>
      <c r="D33" s="590" t="s">
        <v>675</v>
      </c>
      <c r="E33" s="590">
        <v>4</v>
      </c>
      <c r="F33" s="591">
        <v>385</v>
      </c>
      <c r="G33" s="592">
        <f t="shared" si="0"/>
        <v>1540</v>
      </c>
      <c r="H33" s="590">
        <v>2</v>
      </c>
      <c r="I33" s="593">
        <f t="shared" si="1"/>
        <v>770</v>
      </c>
      <c r="J33" s="590"/>
      <c r="K33" s="594"/>
      <c r="L33" s="590">
        <v>2</v>
      </c>
      <c r="M33" s="592">
        <f t="shared" si="2"/>
        <v>770</v>
      </c>
      <c r="N33" s="590"/>
      <c r="O33" s="595"/>
      <c r="P33" s="589"/>
    </row>
    <row r="34" spans="1:17" x14ac:dyDescent="0.25">
      <c r="A34" s="590">
        <v>25</v>
      </c>
      <c r="B34" s="581" t="s">
        <v>683</v>
      </c>
      <c r="C34" s="578"/>
      <c r="D34" s="590" t="s">
        <v>158</v>
      </c>
      <c r="E34" s="590">
        <v>4</v>
      </c>
      <c r="F34" s="591">
        <v>385</v>
      </c>
      <c r="G34" s="592">
        <f t="shared" si="0"/>
        <v>1540</v>
      </c>
      <c r="H34" s="590">
        <v>2</v>
      </c>
      <c r="I34" s="593">
        <f t="shared" si="1"/>
        <v>770</v>
      </c>
      <c r="J34" s="590"/>
      <c r="K34" s="594"/>
      <c r="L34" s="590">
        <v>2</v>
      </c>
      <c r="M34" s="592">
        <f t="shared" si="2"/>
        <v>770</v>
      </c>
      <c r="N34" s="590"/>
      <c r="O34" s="595"/>
      <c r="P34" s="589"/>
    </row>
    <row r="35" spans="1:17" x14ac:dyDescent="0.25">
      <c r="A35" s="590">
        <v>26</v>
      </c>
      <c r="B35" s="581" t="s">
        <v>684</v>
      </c>
      <c r="C35" s="578"/>
      <c r="D35" s="590" t="s">
        <v>39</v>
      </c>
      <c r="E35" s="590">
        <v>1</v>
      </c>
      <c r="F35" s="591">
        <v>190</v>
      </c>
      <c r="G35" s="592">
        <f t="shared" si="0"/>
        <v>190</v>
      </c>
      <c r="H35" s="590"/>
      <c r="I35" s="593">
        <f t="shared" si="1"/>
        <v>0</v>
      </c>
      <c r="J35" s="590"/>
      <c r="K35" s="594"/>
      <c r="L35" s="590">
        <v>1</v>
      </c>
      <c r="M35" s="592">
        <f t="shared" si="2"/>
        <v>190</v>
      </c>
      <c r="N35" s="590"/>
      <c r="O35" s="595"/>
      <c r="P35" s="589"/>
    </row>
    <row r="36" spans="1:17" x14ac:dyDescent="0.25">
      <c r="A36" s="590">
        <v>27</v>
      </c>
      <c r="B36" s="581" t="s">
        <v>685</v>
      </c>
      <c r="C36" s="578"/>
      <c r="D36" s="590" t="s">
        <v>39</v>
      </c>
      <c r="E36" s="590">
        <v>1</v>
      </c>
      <c r="F36" s="591">
        <v>3000</v>
      </c>
      <c r="G36" s="592">
        <f t="shared" si="0"/>
        <v>3000</v>
      </c>
      <c r="H36" s="590"/>
      <c r="I36" s="593">
        <f t="shared" si="1"/>
        <v>0</v>
      </c>
      <c r="J36" s="590"/>
      <c r="K36" s="594"/>
      <c r="L36" s="590">
        <v>1</v>
      </c>
      <c r="M36" s="592">
        <f t="shared" si="2"/>
        <v>3000</v>
      </c>
      <c r="N36" s="590"/>
      <c r="O36" s="595"/>
      <c r="P36" s="589"/>
    </row>
    <row r="37" spans="1:17" x14ac:dyDescent="0.25">
      <c r="A37" s="590">
        <v>28</v>
      </c>
      <c r="B37" s="581" t="s">
        <v>686</v>
      </c>
      <c r="C37" s="578"/>
      <c r="D37" s="590" t="s">
        <v>39</v>
      </c>
      <c r="E37" s="590">
        <v>1</v>
      </c>
      <c r="F37" s="591">
        <v>4500</v>
      </c>
      <c r="G37" s="592">
        <f t="shared" si="0"/>
        <v>4500</v>
      </c>
      <c r="H37" s="590">
        <v>1</v>
      </c>
      <c r="I37" s="593">
        <f t="shared" si="1"/>
        <v>4500</v>
      </c>
      <c r="J37" s="590"/>
      <c r="K37" s="594"/>
      <c r="L37" s="590"/>
      <c r="M37" s="592">
        <f t="shared" si="2"/>
        <v>0</v>
      </c>
      <c r="N37" s="590"/>
      <c r="O37" s="595"/>
      <c r="P37" s="589"/>
    </row>
    <row r="38" spans="1:17" x14ac:dyDescent="0.25">
      <c r="A38" s="590">
        <v>29</v>
      </c>
      <c r="B38" s="581" t="s">
        <v>687</v>
      </c>
      <c r="C38" s="578"/>
      <c r="D38" s="590" t="s">
        <v>39</v>
      </c>
      <c r="E38" s="590">
        <v>1</v>
      </c>
      <c r="F38" s="591">
        <v>450</v>
      </c>
      <c r="G38" s="592">
        <f t="shared" si="0"/>
        <v>450</v>
      </c>
      <c r="H38" s="590">
        <v>1</v>
      </c>
      <c r="I38" s="593">
        <f t="shared" si="1"/>
        <v>450</v>
      </c>
      <c r="J38" s="590"/>
      <c r="K38" s="594"/>
      <c r="L38" s="590"/>
      <c r="M38" s="592">
        <f t="shared" si="2"/>
        <v>0</v>
      </c>
      <c r="N38" s="590"/>
      <c r="O38" s="595"/>
      <c r="P38" s="589"/>
    </row>
    <row r="39" spans="1:17" x14ac:dyDescent="0.25">
      <c r="A39" s="590">
        <v>30</v>
      </c>
      <c r="B39" s="581" t="s">
        <v>688</v>
      </c>
      <c r="C39" s="578"/>
      <c r="D39" s="590" t="s">
        <v>39</v>
      </c>
      <c r="E39" s="590">
        <v>1</v>
      </c>
      <c r="F39" s="591">
        <v>1520</v>
      </c>
      <c r="G39" s="592">
        <f>F39*E39</f>
        <v>1520</v>
      </c>
      <c r="H39" s="597"/>
      <c r="I39" s="593">
        <f t="shared" si="1"/>
        <v>0</v>
      </c>
      <c r="J39" s="331"/>
      <c r="K39" s="598"/>
      <c r="L39" s="590">
        <v>1</v>
      </c>
      <c r="M39" s="592">
        <f t="shared" si="2"/>
        <v>1520</v>
      </c>
      <c r="N39" s="590"/>
      <c r="O39" s="599"/>
      <c r="P39" s="600"/>
    </row>
    <row r="40" spans="1:17" x14ac:dyDescent="0.25">
      <c r="A40" s="331"/>
      <c r="B40" s="331"/>
      <c r="C40" s="601"/>
      <c r="D40" s="331"/>
      <c r="E40" s="331"/>
      <c r="F40" s="331"/>
      <c r="G40" s="602">
        <f>SUM(G10:G39)</f>
        <v>24998.5</v>
      </c>
      <c r="H40" s="331"/>
      <c r="I40" s="603">
        <f>SUM(I10:I39)</f>
        <v>14995.25</v>
      </c>
      <c r="J40" s="331"/>
      <c r="K40" s="604"/>
      <c r="L40" s="331"/>
      <c r="M40" s="603">
        <f>SUM(M10:M39)</f>
        <v>10003.25</v>
      </c>
      <c r="N40" s="331"/>
      <c r="O40" s="604"/>
    </row>
    <row r="41" spans="1:17" x14ac:dyDescent="0.25">
      <c r="A41" s="605" t="s">
        <v>689</v>
      </c>
      <c r="B41" s="605"/>
      <c r="C41" s="605"/>
      <c r="D41" s="605"/>
      <c r="E41" s="605"/>
      <c r="F41" s="605"/>
      <c r="G41" s="340"/>
      <c r="H41" s="340"/>
      <c r="I41" s="606"/>
      <c r="J41" s="607"/>
      <c r="K41" s="608"/>
      <c r="L41" s="608"/>
      <c r="M41" s="608"/>
      <c r="N41" s="608"/>
      <c r="O41" s="608"/>
      <c r="P41" s="608"/>
      <c r="Q41" s="608"/>
    </row>
    <row r="42" spans="1:17" x14ac:dyDescent="0.25">
      <c r="B42" s="609"/>
      <c r="C42" s="609"/>
      <c r="D42" s="609"/>
      <c r="E42" s="609"/>
      <c r="G42" s="610"/>
      <c r="H42" s="609"/>
      <c r="I42" s="609"/>
      <c r="J42" s="609"/>
      <c r="L42" s="609"/>
      <c r="M42" s="378">
        <f>M40+I40</f>
        <v>24998.5</v>
      </c>
      <c r="N42" s="609"/>
      <c r="O42" s="609"/>
      <c r="P42" s="609"/>
      <c r="Q42" s="609"/>
    </row>
    <row r="43" spans="1:17" x14ac:dyDescent="0.25">
      <c r="A43" s="609" t="s">
        <v>690</v>
      </c>
      <c r="B43" s="609"/>
      <c r="C43" s="609"/>
      <c r="D43" s="609"/>
      <c r="E43" s="609"/>
      <c r="F43" s="609"/>
      <c r="G43" s="609"/>
      <c r="H43" s="609"/>
      <c r="I43" s="609"/>
      <c r="J43" s="609"/>
      <c r="K43" s="609" t="s">
        <v>691</v>
      </c>
      <c r="L43" s="609"/>
      <c r="M43" s="609"/>
      <c r="N43" s="609"/>
      <c r="O43" s="609" t="s">
        <v>692</v>
      </c>
      <c r="P43" s="609"/>
      <c r="Q43" s="609"/>
    </row>
    <row r="44" spans="1:17" x14ac:dyDescent="0.25">
      <c r="A44" s="609"/>
      <c r="B44" s="609"/>
      <c r="C44" s="609"/>
      <c r="D44" s="609"/>
      <c r="E44" s="609"/>
      <c r="F44" s="609"/>
      <c r="G44" s="609"/>
      <c r="H44" s="609"/>
      <c r="I44" s="609"/>
      <c r="J44" s="609"/>
      <c r="K44" s="609"/>
      <c r="L44" s="610"/>
      <c r="M44" s="610"/>
      <c r="N44" s="609"/>
      <c r="O44" s="609"/>
      <c r="P44" s="609"/>
      <c r="Q44" s="609"/>
    </row>
    <row r="45" spans="1:17" x14ac:dyDescent="0.25">
      <c r="B45" s="1475" t="s">
        <v>693</v>
      </c>
      <c r="C45" s="1475"/>
      <c r="D45" s="1475"/>
      <c r="E45" s="1475"/>
      <c r="F45" s="609"/>
      <c r="G45" s="611"/>
      <c r="H45" s="611"/>
      <c r="I45" s="611"/>
      <c r="J45" s="609"/>
      <c r="K45" s="609"/>
      <c r="L45" s="1476" t="s">
        <v>69</v>
      </c>
      <c r="M45" s="1476"/>
      <c r="N45" s="1476"/>
      <c r="O45" s="612"/>
      <c r="P45" s="612"/>
      <c r="Q45" s="612"/>
    </row>
    <row r="46" spans="1:17" x14ac:dyDescent="0.25">
      <c r="B46" s="1477" t="s">
        <v>694</v>
      </c>
      <c r="C46" s="1477"/>
      <c r="D46" s="1477"/>
      <c r="E46" s="1477"/>
      <c r="F46" s="609"/>
      <c r="G46" s="613"/>
      <c r="H46" s="613"/>
      <c r="I46" s="613"/>
      <c r="J46" s="609"/>
      <c r="K46" s="609"/>
      <c r="L46" s="1478" t="s">
        <v>486</v>
      </c>
      <c r="M46" s="1478"/>
      <c r="N46" s="1478"/>
      <c r="O46" s="614"/>
      <c r="P46" s="614"/>
      <c r="Q46" s="614"/>
    </row>
    <row r="47" spans="1:17" ht="11.25" customHeight="1" x14ac:dyDescent="0.25">
      <c r="B47" s="614"/>
      <c r="C47" s="614"/>
      <c r="D47" s="614"/>
      <c r="L47" s="1478"/>
      <c r="M47" s="1478"/>
    </row>
    <row r="48" spans="1:17" x14ac:dyDescent="0.25">
      <c r="M48" s="378"/>
    </row>
    <row r="49" spans="3:11" x14ac:dyDescent="0.25">
      <c r="K49" s="378"/>
    </row>
    <row r="50" spans="3:11" x14ac:dyDescent="0.25">
      <c r="F50" s="378"/>
      <c r="G50" s="378"/>
    </row>
    <row r="51" spans="3:11" x14ac:dyDescent="0.25">
      <c r="G51" s="378"/>
    </row>
    <row r="52" spans="3:11" x14ac:dyDescent="0.25">
      <c r="C52" s="378"/>
      <c r="G52" s="378"/>
    </row>
  </sheetData>
  <sheetProtection algorithmName="SHA-512" hashValue="nh2UfqBQ6zgET1Atr6gMJnt93r+p3L0Ls4wHXgQcVFQAb5I/XDzN3WQdV4OhOpuHylm/WuXzSLQy3tn/bENSfw==" saltValue="4aprGloodCx7OewiHZ1qeg==" spinCount="100000" sheet="1" objects="1" scenarios="1" selectLockedCells="1" selectUnlockedCells="1"/>
  <mergeCells count="22">
    <mergeCell ref="A1:P1"/>
    <mergeCell ref="A2:P2"/>
    <mergeCell ref="A3:P3"/>
    <mergeCell ref="G5:G6"/>
    <mergeCell ref="H5:I6"/>
    <mergeCell ref="J5:K6"/>
    <mergeCell ref="L5:O6"/>
    <mergeCell ref="G7:O7"/>
    <mergeCell ref="B8:C9"/>
    <mergeCell ref="D8:D9"/>
    <mergeCell ref="E8:E9"/>
    <mergeCell ref="F8:F9"/>
    <mergeCell ref="G8:G9"/>
    <mergeCell ref="H8:I8"/>
    <mergeCell ref="J8:K8"/>
    <mergeCell ref="L8:M8"/>
    <mergeCell ref="N8:O8"/>
    <mergeCell ref="B45:E45"/>
    <mergeCell ref="L45:N45"/>
    <mergeCell ref="B46:E46"/>
    <mergeCell ref="L46:N46"/>
    <mergeCell ref="L47:M47"/>
  </mergeCells>
  <pageMargins left="0.7" right="0.7" top="0.5" bottom="0.5" header="0.3" footer="0.3"/>
  <pageSetup paperSize="5" scale="80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"/>
  <sheetViews>
    <sheetView topLeftCell="A19" zoomScale="95" zoomScaleNormal="95" workbookViewId="0">
      <selection activeCell="K66" sqref="K66"/>
    </sheetView>
  </sheetViews>
  <sheetFormatPr defaultRowHeight="15" x14ac:dyDescent="0.25"/>
  <cols>
    <col min="1" max="1" width="7.140625" customWidth="1"/>
    <col min="2" max="2" width="28.85546875" customWidth="1"/>
    <col min="3" max="3" width="10.42578125" customWidth="1"/>
    <col min="5" max="5" width="7.42578125" customWidth="1"/>
    <col min="6" max="6" width="11.28515625" customWidth="1"/>
    <col min="7" max="7" width="7.28515625" customWidth="1"/>
    <col min="8" max="8" width="11.5703125" customWidth="1"/>
    <col min="9" max="9" width="7.85546875" customWidth="1"/>
    <col min="10" max="10" width="11.140625" customWidth="1"/>
    <col min="14" max="14" width="10.85546875" customWidth="1"/>
    <col min="258" max="258" width="32.5703125" customWidth="1"/>
    <col min="259" max="259" width="10" customWidth="1"/>
    <col min="262" max="262" width="11.140625" customWidth="1"/>
    <col min="264" max="264" width="10.28515625" bestFit="1" customWidth="1"/>
    <col min="266" max="266" width="10.28515625" bestFit="1" customWidth="1"/>
    <col min="514" max="514" width="32.5703125" customWidth="1"/>
    <col min="515" max="515" width="10" customWidth="1"/>
    <col min="518" max="518" width="11.140625" customWidth="1"/>
    <col min="520" max="520" width="10.28515625" bestFit="1" customWidth="1"/>
    <col min="522" max="522" width="10.28515625" bestFit="1" customWidth="1"/>
    <col min="770" max="770" width="32.5703125" customWidth="1"/>
    <col min="771" max="771" width="10" customWidth="1"/>
    <col min="774" max="774" width="11.140625" customWidth="1"/>
    <col min="776" max="776" width="10.28515625" bestFit="1" customWidth="1"/>
    <col min="778" max="778" width="10.28515625" bestFit="1" customWidth="1"/>
    <col min="1026" max="1026" width="32.5703125" customWidth="1"/>
    <col min="1027" max="1027" width="10" customWidth="1"/>
    <col min="1030" max="1030" width="11.140625" customWidth="1"/>
    <col min="1032" max="1032" width="10.28515625" bestFit="1" customWidth="1"/>
    <col min="1034" max="1034" width="10.28515625" bestFit="1" customWidth="1"/>
    <col min="1282" max="1282" width="32.5703125" customWidth="1"/>
    <col min="1283" max="1283" width="10" customWidth="1"/>
    <col min="1286" max="1286" width="11.140625" customWidth="1"/>
    <col min="1288" max="1288" width="10.28515625" bestFit="1" customWidth="1"/>
    <col min="1290" max="1290" width="10.28515625" bestFit="1" customWidth="1"/>
    <col min="1538" max="1538" width="32.5703125" customWidth="1"/>
    <col min="1539" max="1539" width="10" customWidth="1"/>
    <col min="1542" max="1542" width="11.140625" customWidth="1"/>
    <col min="1544" max="1544" width="10.28515625" bestFit="1" customWidth="1"/>
    <col min="1546" max="1546" width="10.28515625" bestFit="1" customWidth="1"/>
    <col min="1794" max="1794" width="32.5703125" customWidth="1"/>
    <col min="1795" max="1795" width="10" customWidth="1"/>
    <col min="1798" max="1798" width="11.140625" customWidth="1"/>
    <col min="1800" max="1800" width="10.28515625" bestFit="1" customWidth="1"/>
    <col min="1802" max="1802" width="10.28515625" bestFit="1" customWidth="1"/>
    <col min="2050" max="2050" width="32.5703125" customWidth="1"/>
    <col min="2051" max="2051" width="10" customWidth="1"/>
    <col min="2054" max="2054" width="11.140625" customWidth="1"/>
    <col min="2056" max="2056" width="10.28515625" bestFit="1" customWidth="1"/>
    <col min="2058" max="2058" width="10.28515625" bestFit="1" customWidth="1"/>
    <col min="2306" max="2306" width="32.5703125" customWidth="1"/>
    <col min="2307" max="2307" width="10" customWidth="1"/>
    <col min="2310" max="2310" width="11.140625" customWidth="1"/>
    <col min="2312" max="2312" width="10.28515625" bestFit="1" customWidth="1"/>
    <col min="2314" max="2314" width="10.28515625" bestFit="1" customWidth="1"/>
    <col min="2562" max="2562" width="32.5703125" customWidth="1"/>
    <col min="2563" max="2563" width="10" customWidth="1"/>
    <col min="2566" max="2566" width="11.140625" customWidth="1"/>
    <col min="2568" max="2568" width="10.28515625" bestFit="1" customWidth="1"/>
    <col min="2570" max="2570" width="10.28515625" bestFit="1" customWidth="1"/>
    <col min="2818" max="2818" width="32.5703125" customWidth="1"/>
    <col min="2819" max="2819" width="10" customWidth="1"/>
    <col min="2822" max="2822" width="11.140625" customWidth="1"/>
    <col min="2824" max="2824" width="10.28515625" bestFit="1" customWidth="1"/>
    <col min="2826" max="2826" width="10.28515625" bestFit="1" customWidth="1"/>
    <col min="3074" max="3074" width="32.5703125" customWidth="1"/>
    <col min="3075" max="3075" width="10" customWidth="1"/>
    <col min="3078" max="3078" width="11.140625" customWidth="1"/>
    <col min="3080" max="3080" width="10.28515625" bestFit="1" customWidth="1"/>
    <col min="3082" max="3082" width="10.28515625" bestFit="1" customWidth="1"/>
    <col min="3330" max="3330" width="32.5703125" customWidth="1"/>
    <col min="3331" max="3331" width="10" customWidth="1"/>
    <col min="3334" max="3334" width="11.140625" customWidth="1"/>
    <col min="3336" max="3336" width="10.28515625" bestFit="1" customWidth="1"/>
    <col min="3338" max="3338" width="10.28515625" bestFit="1" customWidth="1"/>
    <col min="3586" max="3586" width="32.5703125" customWidth="1"/>
    <col min="3587" max="3587" width="10" customWidth="1"/>
    <col min="3590" max="3590" width="11.140625" customWidth="1"/>
    <col min="3592" max="3592" width="10.28515625" bestFit="1" customWidth="1"/>
    <col min="3594" max="3594" width="10.28515625" bestFit="1" customWidth="1"/>
    <col min="3842" max="3842" width="32.5703125" customWidth="1"/>
    <col min="3843" max="3843" width="10" customWidth="1"/>
    <col min="3846" max="3846" width="11.140625" customWidth="1"/>
    <col min="3848" max="3848" width="10.28515625" bestFit="1" customWidth="1"/>
    <col min="3850" max="3850" width="10.28515625" bestFit="1" customWidth="1"/>
    <col min="4098" max="4098" width="32.5703125" customWidth="1"/>
    <col min="4099" max="4099" width="10" customWidth="1"/>
    <col min="4102" max="4102" width="11.140625" customWidth="1"/>
    <col min="4104" max="4104" width="10.28515625" bestFit="1" customWidth="1"/>
    <col min="4106" max="4106" width="10.28515625" bestFit="1" customWidth="1"/>
    <col min="4354" max="4354" width="32.5703125" customWidth="1"/>
    <col min="4355" max="4355" width="10" customWidth="1"/>
    <col min="4358" max="4358" width="11.140625" customWidth="1"/>
    <col min="4360" max="4360" width="10.28515625" bestFit="1" customWidth="1"/>
    <col min="4362" max="4362" width="10.28515625" bestFit="1" customWidth="1"/>
    <col min="4610" max="4610" width="32.5703125" customWidth="1"/>
    <col min="4611" max="4611" width="10" customWidth="1"/>
    <col min="4614" max="4614" width="11.140625" customWidth="1"/>
    <col min="4616" max="4616" width="10.28515625" bestFit="1" customWidth="1"/>
    <col min="4618" max="4618" width="10.28515625" bestFit="1" customWidth="1"/>
    <col min="4866" max="4866" width="32.5703125" customWidth="1"/>
    <col min="4867" max="4867" width="10" customWidth="1"/>
    <col min="4870" max="4870" width="11.140625" customWidth="1"/>
    <col min="4872" max="4872" width="10.28515625" bestFit="1" customWidth="1"/>
    <col min="4874" max="4874" width="10.28515625" bestFit="1" customWidth="1"/>
    <col min="5122" max="5122" width="32.5703125" customWidth="1"/>
    <col min="5123" max="5123" width="10" customWidth="1"/>
    <col min="5126" max="5126" width="11.140625" customWidth="1"/>
    <col min="5128" max="5128" width="10.28515625" bestFit="1" customWidth="1"/>
    <col min="5130" max="5130" width="10.28515625" bestFit="1" customWidth="1"/>
    <col min="5378" max="5378" width="32.5703125" customWidth="1"/>
    <col min="5379" max="5379" width="10" customWidth="1"/>
    <col min="5382" max="5382" width="11.140625" customWidth="1"/>
    <col min="5384" max="5384" width="10.28515625" bestFit="1" customWidth="1"/>
    <col min="5386" max="5386" width="10.28515625" bestFit="1" customWidth="1"/>
    <col min="5634" max="5634" width="32.5703125" customWidth="1"/>
    <col min="5635" max="5635" width="10" customWidth="1"/>
    <col min="5638" max="5638" width="11.140625" customWidth="1"/>
    <col min="5640" max="5640" width="10.28515625" bestFit="1" customWidth="1"/>
    <col min="5642" max="5642" width="10.28515625" bestFit="1" customWidth="1"/>
    <col min="5890" max="5890" width="32.5703125" customWidth="1"/>
    <col min="5891" max="5891" width="10" customWidth="1"/>
    <col min="5894" max="5894" width="11.140625" customWidth="1"/>
    <col min="5896" max="5896" width="10.28515625" bestFit="1" customWidth="1"/>
    <col min="5898" max="5898" width="10.28515625" bestFit="1" customWidth="1"/>
    <col min="6146" max="6146" width="32.5703125" customWidth="1"/>
    <col min="6147" max="6147" width="10" customWidth="1"/>
    <col min="6150" max="6150" width="11.140625" customWidth="1"/>
    <col min="6152" max="6152" width="10.28515625" bestFit="1" customWidth="1"/>
    <col min="6154" max="6154" width="10.28515625" bestFit="1" customWidth="1"/>
    <col min="6402" max="6402" width="32.5703125" customWidth="1"/>
    <col min="6403" max="6403" width="10" customWidth="1"/>
    <col min="6406" max="6406" width="11.140625" customWidth="1"/>
    <col min="6408" max="6408" width="10.28515625" bestFit="1" customWidth="1"/>
    <col min="6410" max="6410" width="10.28515625" bestFit="1" customWidth="1"/>
    <col min="6658" max="6658" width="32.5703125" customWidth="1"/>
    <col min="6659" max="6659" width="10" customWidth="1"/>
    <col min="6662" max="6662" width="11.140625" customWidth="1"/>
    <col min="6664" max="6664" width="10.28515625" bestFit="1" customWidth="1"/>
    <col min="6666" max="6666" width="10.28515625" bestFit="1" customWidth="1"/>
    <col min="6914" max="6914" width="32.5703125" customWidth="1"/>
    <col min="6915" max="6915" width="10" customWidth="1"/>
    <col min="6918" max="6918" width="11.140625" customWidth="1"/>
    <col min="6920" max="6920" width="10.28515625" bestFit="1" customWidth="1"/>
    <col min="6922" max="6922" width="10.28515625" bestFit="1" customWidth="1"/>
    <col min="7170" max="7170" width="32.5703125" customWidth="1"/>
    <col min="7171" max="7171" width="10" customWidth="1"/>
    <col min="7174" max="7174" width="11.140625" customWidth="1"/>
    <col min="7176" max="7176" width="10.28515625" bestFit="1" customWidth="1"/>
    <col min="7178" max="7178" width="10.28515625" bestFit="1" customWidth="1"/>
    <col min="7426" max="7426" width="32.5703125" customWidth="1"/>
    <col min="7427" max="7427" width="10" customWidth="1"/>
    <col min="7430" max="7430" width="11.140625" customWidth="1"/>
    <col min="7432" max="7432" width="10.28515625" bestFit="1" customWidth="1"/>
    <col min="7434" max="7434" width="10.28515625" bestFit="1" customWidth="1"/>
    <col min="7682" max="7682" width="32.5703125" customWidth="1"/>
    <col min="7683" max="7683" width="10" customWidth="1"/>
    <col min="7686" max="7686" width="11.140625" customWidth="1"/>
    <col min="7688" max="7688" width="10.28515625" bestFit="1" customWidth="1"/>
    <col min="7690" max="7690" width="10.28515625" bestFit="1" customWidth="1"/>
    <col min="7938" max="7938" width="32.5703125" customWidth="1"/>
    <col min="7939" max="7939" width="10" customWidth="1"/>
    <col min="7942" max="7942" width="11.140625" customWidth="1"/>
    <col min="7944" max="7944" width="10.28515625" bestFit="1" customWidth="1"/>
    <col min="7946" max="7946" width="10.28515625" bestFit="1" customWidth="1"/>
    <col min="8194" max="8194" width="32.5703125" customWidth="1"/>
    <col min="8195" max="8195" width="10" customWidth="1"/>
    <col min="8198" max="8198" width="11.140625" customWidth="1"/>
    <col min="8200" max="8200" width="10.28515625" bestFit="1" customWidth="1"/>
    <col min="8202" max="8202" width="10.28515625" bestFit="1" customWidth="1"/>
    <col min="8450" max="8450" width="32.5703125" customWidth="1"/>
    <col min="8451" max="8451" width="10" customWidth="1"/>
    <col min="8454" max="8454" width="11.140625" customWidth="1"/>
    <col min="8456" max="8456" width="10.28515625" bestFit="1" customWidth="1"/>
    <col min="8458" max="8458" width="10.28515625" bestFit="1" customWidth="1"/>
    <col min="8706" max="8706" width="32.5703125" customWidth="1"/>
    <col min="8707" max="8707" width="10" customWidth="1"/>
    <col min="8710" max="8710" width="11.140625" customWidth="1"/>
    <col min="8712" max="8712" width="10.28515625" bestFit="1" customWidth="1"/>
    <col min="8714" max="8714" width="10.28515625" bestFit="1" customWidth="1"/>
    <col min="8962" max="8962" width="32.5703125" customWidth="1"/>
    <col min="8963" max="8963" width="10" customWidth="1"/>
    <col min="8966" max="8966" width="11.140625" customWidth="1"/>
    <col min="8968" max="8968" width="10.28515625" bestFit="1" customWidth="1"/>
    <col min="8970" max="8970" width="10.28515625" bestFit="1" customWidth="1"/>
    <col min="9218" max="9218" width="32.5703125" customWidth="1"/>
    <col min="9219" max="9219" width="10" customWidth="1"/>
    <col min="9222" max="9222" width="11.140625" customWidth="1"/>
    <col min="9224" max="9224" width="10.28515625" bestFit="1" customWidth="1"/>
    <col min="9226" max="9226" width="10.28515625" bestFit="1" customWidth="1"/>
    <col min="9474" max="9474" width="32.5703125" customWidth="1"/>
    <col min="9475" max="9475" width="10" customWidth="1"/>
    <col min="9478" max="9478" width="11.140625" customWidth="1"/>
    <col min="9480" max="9480" width="10.28515625" bestFit="1" customWidth="1"/>
    <col min="9482" max="9482" width="10.28515625" bestFit="1" customWidth="1"/>
    <col min="9730" max="9730" width="32.5703125" customWidth="1"/>
    <col min="9731" max="9731" width="10" customWidth="1"/>
    <col min="9734" max="9734" width="11.140625" customWidth="1"/>
    <col min="9736" max="9736" width="10.28515625" bestFit="1" customWidth="1"/>
    <col min="9738" max="9738" width="10.28515625" bestFit="1" customWidth="1"/>
    <col min="9986" max="9986" width="32.5703125" customWidth="1"/>
    <col min="9987" max="9987" width="10" customWidth="1"/>
    <col min="9990" max="9990" width="11.140625" customWidth="1"/>
    <col min="9992" max="9992" width="10.28515625" bestFit="1" customWidth="1"/>
    <col min="9994" max="9994" width="10.28515625" bestFit="1" customWidth="1"/>
    <col min="10242" max="10242" width="32.5703125" customWidth="1"/>
    <col min="10243" max="10243" width="10" customWidth="1"/>
    <col min="10246" max="10246" width="11.140625" customWidth="1"/>
    <col min="10248" max="10248" width="10.28515625" bestFit="1" customWidth="1"/>
    <col min="10250" max="10250" width="10.28515625" bestFit="1" customWidth="1"/>
    <col min="10498" max="10498" width="32.5703125" customWidth="1"/>
    <col min="10499" max="10499" width="10" customWidth="1"/>
    <col min="10502" max="10502" width="11.140625" customWidth="1"/>
    <col min="10504" max="10504" width="10.28515625" bestFit="1" customWidth="1"/>
    <col min="10506" max="10506" width="10.28515625" bestFit="1" customWidth="1"/>
    <col min="10754" max="10754" width="32.5703125" customWidth="1"/>
    <col min="10755" max="10755" width="10" customWidth="1"/>
    <col min="10758" max="10758" width="11.140625" customWidth="1"/>
    <col min="10760" max="10760" width="10.28515625" bestFit="1" customWidth="1"/>
    <col min="10762" max="10762" width="10.28515625" bestFit="1" customWidth="1"/>
    <col min="11010" max="11010" width="32.5703125" customWidth="1"/>
    <col min="11011" max="11011" width="10" customWidth="1"/>
    <col min="11014" max="11014" width="11.140625" customWidth="1"/>
    <col min="11016" max="11016" width="10.28515625" bestFit="1" customWidth="1"/>
    <col min="11018" max="11018" width="10.28515625" bestFit="1" customWidth="1"/>
    <col min="11266" max="11266" width="32.5703125" customWidth="1"/>
    <col min="11267" max="11267" width="10" customWidth="1"/>
    <col min="11270" max="11270" width="11.140625" customWidth="1"/>
    <col min="11272" max="11272" width="10.28515625" bestFit="1" customWidth="1"/>
    <col min="11274" max="11274" width="10.28515625" bestFit="1" customWidth="1"/>
    <col min="11522" max="11522" width="32.5703125" customWidth="1"/>
    <col min="11523" max="11523" width="10" customWidth="1"/>
    <col min="11526" max="11526" width="11.140625" customWidth="1"/>
    <col min="11528" max="11528" width="10.28515625" bestFit="1" customWidth="1"/>
    <col min="11530" max="11530" width="10.28515625" bestFit="1" customWidth="1"/>
    <col min="11778" max="11778" width="32.5703125" customWidth="1"/>
    <col min="11779" max="11779" width="10" customWidth="1"/>
    <col min="11782" max="11782" width="11.140625" customWidth="1"/>
    <col min="11784" max="11784" width="10.28515625" bestFit="1" customWidth="1"/>
    <col min="11786" max="11786" width="10.28515625" bestFit="1" customWidth="1"/>
    <col min="12034" max="12034" width="32.5703125" customWidth="1"/>
    <col min="12035" max="12035" width="10" customWidth="1"/>
    <col min="12038" max="12038" width="11.140625" customWidth="1"/>
    <col min="12040" max="12040" width="10.28515625" bestFit="1" customWidth="1"/>
    <col min="12042" max="12042" width="10.28515625" bestFit="1" customWidth="1"/>
    <col min="12290" max="12290" width="32.5703125" customWidth="1"/>
    <col min="12291" max="12291" width="10" customWidth="1"/>
    <col min="12294" max="12294" width="11.140625" customWidth="1"/>
    <col min="12296" max="12296" width="10.28515625" bestFit="1" customWidth="1"/>
    <col min="12298" max="12298" width="10.28515625" bestFit="1" customWidth="1"/>
    <col min="12546" max="12546" width="32.5703125" customWidth="1"/>
    <col min="12547" max="12547" width="10" customWidth="1"/>
    <col min="12550" max="12550" width="11.140625" customWidth="1"/>
    <col min="12552" max="12552" width="10.28515625" bestFit="1" customWidth="1"/>
    <col min="12554" max="12554" width="10.28515625" bestFit="1" customWidth="1"/>
    <col min="12802" max="12802" width="32.5703125" customWidth="1"/>
    <col min="12803" max="12803" width="10" customWidth="1"/>
    <col min="12806" max="12806" width="11.140625" customWidth="1"/>
    <col min="12808" max="12808" width="10.28515625" bestFit="1" customWidth="1"/>
    <col min="12810" max="12810" width="10.28515625" bestFit="1" customWidth="1"/>
    <col min="13058" max="13058" width="32.5703125" customWidth="1"/>
    <col min="13059" max="13059" width="10" customWidth="1"/>
    <col min="13062" max="13062" width="11.140625" customWidth="1"/>
    <col min="13064" max="13064" width="10.28515625" bestFit="1" customWidth="1"/>
    <col min="13066" max="13066" width="10.28515625" bestFit="1" customWidth="1"/>
    <col min="13314" max="13314" width="32.5703125" customWidth="1"/>
    <col min="13315" max="13315" width="10" customWidth="1"/>
    <col min="13318" max="13318" width="11.140625" customWidth="1"/>
    <col min="13320" max="13320" width="10.28515625" bestFit="1" customWidth="1"/>
    <col min="13322" max="13322" width="10.28515625" bestFit="1" customWidth="1"/>
    <col min="13570" max="13570" width="32.5703125" customWidth="1"/>
    <col min="13571" max="13571" width="10" customWidth="1"/>
    <col min="13574" max="13574" width="11.140625" customWidth="1"/>
    <col min="13576" max="13576" width="10.28515625" bestFit="1" customWidth="1"/>
    <col min="13578" max="13578" width="10.28515625" bestFit="1" customWidth="1"/>
    <col min="13826" max="13826" width="32.5703125" customWidth="1"/>
    <col min="13827" max="13827" width="10" customWidth="1"/>
    <col min="13830" max="13830" width="11.140625" customWidth="1"/>
    <col min="13832" max="13832" width="10.28515625" bestFit="1" customWidth="1"/>
    <col min="13834" max="13834" width="10.28515625" bestFit="1" customWidth="1"/>
    <col min="14082" max="14082" width="32.5703125" customWidth="1"/>
    <col min="14083" max="14083" width="10" customWidth="1"/>
    <col min="14086" max="14086" width="11.140625" customWidth="1"/>
    <col min="14088" max="14088" width="10.28515625" bestFit="1" customWidth="1"/>
    <col min="14090" max="14090" width="10.28515625" bestFit="1" customWidth="1"/>
    <col min="14338" max="14338" width="32.5703125" customWidth="1"/>
    <col min="14339" max="14339" width="10" customWidth="1"/>
    <col min="14342" max="14342" width="11.140625" customWidth="1"/>
    <col min="14344" max="14344" width="10.28515625" bestFit="1" customWidth="1"/>
    <col min="14346" max="14346" width="10.28515625" bestFit="1" customWidth="1"/>
    <col min="14594" max="14594" width="32.5703125" customWidth="1"/>
    <col min="14595" max="14595" width="10" customWidth="1"/>
    <col min="14598" max="14598" width="11.140625" customWidth="1"/>
    <col min="14600" max="14600" width="10.28515625" bestFit="1" customWidth="1"/>
    <col min="14602" max="14602" width="10.28515625" bestFit="1" customWidth="1"/>
    <col min="14850" max="14850" width="32.5703125" customWidth="1"/>
    <col min="14851" max="14851" width="10" customWidth="1"/>
    <col min="14854" max="14854" width="11.140625" customWidth="1"/>
    <col min="14856" max="14856" width="10.28515625" bestFit="1" customWidth="1"/>
    <col min="14858" max="14858" width="10.28515625" bestFit="1" customWidth="1"/>
    <col min="15106" max="15106" width="32.5703125" customWidth="1"/>
    <col min="15107" max="15107" width="10" customWidth="1"/>
    <col min="15110" max="15110" width="11.140625" customWidth="1"/>
    <col min="15112" max="15112" width="10.28515625" bestFit="1" customWidth="1"/>
    <col min="15114" max="15114" width="10.28515625" bestFit="1" customWidth="1"/>
    <col min="15362" max="15362" width="32.5703125" customWidth="1"/>
    <col min="15363" max="15363" width="10" customWidth="1"/>
    <col min="15366" max="15366" width="11.140625" customWidth="1"/>
    <col min="15368" max="15368" width="10.28515625" bestFit="1" customWidth="1"/>
    <col min="15370" max="15370" width="10.28515625" bestFit="1" customWidth="1"/>
    <col min="15618" max="15618" width="32.5703125" customWidth="1"/>
    <col min="15619" max="15619" width="10" customWidth="1"/>
    <col min="15622" max="15622" width="11.140625" customWidth="1"/>
    <col min="15624" max="15624" width="10.28515625" bestFit="1" customWidth="1"/>
    <col min="15626" max="15626" width="10.28515625" bestFit="1" customWidth="1"/>
    <col min="15874" max="15874" width="32.5703125" customWidth="1"/>
    <col min="15875" max="15875" width="10" customWidth="1"/>
    <col min="15878" max="15878" width="11.140625" customWidth="1"/>
    <col min="15880" max="15880" width="10.28515625" bestFit="1" customWidth="1"/>
    <col min="15882" max="15882" width="10.28515625" bestFit="1" customWidth="1"/>
    <col min="16130" max="16130" width="32.5703125" customWidth="1"/>
    <col min="16131" max="16131" width="10" customWidth="1"/>
    <col min="16134" max="16134" width="11.140625" customWidth="1"/>
    <col min="16136" max="16136" width="10.28515625" bestFit="1" customWidth="1"/>
    <col min="16138" max="16138" width="10.28515625" bestFit="1" customWidth="1"/>
  </cols>
  <sheetData>
    <row r="1" spans="1:15" x14ac:dyDescent="0.25">
      <c r="A1" s="352" t="s">
        <v>0</v>
      </c>
      <c r="B1" s="352"/>
      <c r="C1" s="539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</row>
    <row r="2" spans="1:15" x14ac:dyDescent="0.25">
      <c r="A2" s="1494" t="s">
        <v>4</v>
      </c>
      <c r="B2" s="1494"/>
      <c r="C2" s="1494"/>
      <c r="D2" s="1494"/>
      <c r="E2" s="1494"/>
      <c r="F2" s="1494"/>
      <c r="G2" s="1494"/>
      <c r="H2" s="1494"/>
      <c r="I2" s="1494"/>
      <c r="J2" s="1494"/>
      <c r="K2" s="1494"/>
      <c r="L2" s="1494"/>
      <c r="M2" s="1494"/>
      <c r="N2" s="1494"/>
      <c r="O2" s="1494"/>
    </row>
    <row r="3" spans="1:15" x14ac:dyDescent="0.25">
      <c r="A3" s="1469" t="s">
        <v>621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</row>
    <row r="4" spans="1:15" ht="26.25" x14ac:dyDescent="0.25">
      <c r="A4" s="540" t="s">
        <v>270</v>
      </c>
      <c r="B4" s="352"/>
      <c r="C4" s="541"/>
      <c r="D4" s="542"/>
      <c r="E4" s="543"/>
      <c r="F4" s="544"/>
      <c r="G4" s="352"/>
      <c r="H4" s="352"/>
      <c r="I4" s="352"/>
      <c r="J4" s="352"/>
      <c r="K4" s="352"/>
      <c r="L4" s="352"/>
      <c r="M4" s="352"/>
      <c r="N4" s="352"/>
    </row>
    <row r="5" spans="1:15" x14ac:dyDescent="0.25">
      <c r="A5" s="545" t="s">
        <v>622</v>
      </c>
      <c r="B5" s="545"/>
      <c r="C5" s="541"/>
      <c r="D5" s="542"/>
      <c r="E5" s="543"/>
      <c r="F5" s="352"/>
      <c r="G5" s="352"/>
      <c r="H5" s="352"/>
      <c r="I5" s="352"/>
      <c r="J5" s="352"/>
      <c r="K5" s="352"/>
      <c r="L5" s="352"/>
      <c r="M5" s="352"/>
      <c r="N5" s="352"/>
    </row>
    <row r="6" spans="1:15" x14ac:dyDescent="0.25">
      <c r="A6" s="546" t="s">
        <v>623</v>
      </c>
      <c r="B6" s="547"/>
      <c r="C6" s="548"/>
      <c r="D6" s="549"/>
      <c r="E6" s="550"/>
      <c r="F6" s="551" t="s">
        <v>8</v>
      </c>
      <c r="G6" s="552"/>
      <c r="H6" s="552"/>
      <c r="I6" s="552"/>
      <c r="J6" s="553"/>
      <c r="K6" s="554" t="s">
        <v>273</v>
      </c>
      <c r="L6" s="554"/>
      <c r="M6" s="554"/>
      <c r="N6" s="555"/>
    </row>
    <row r="7" spans="1:15" x14ac:dyDescent="0.25">
      <c r="A7" s="556" t="s">
        <v>624</v>
      </c>
      <c r="B7" s="545"/>
      <c r="C7" s="356"/>
      <c r="D7" s="357"/>
      <c r="E7" s="358"/>
      <c r="F7" s="354" t="s">
        <v>11</v>
      </c>
      <c r="G7" s="354" t="s">
        <v>12</v>
      </c>
      <c r="H7" s="557"/>
      <c r="I7" s="551" t="s">
        <v>13</v>
      </c>
      <c r="J7" s="553"/>
      <c r="K7" s="355" t="s">
        <v>14</v>
      </c>
      <c r="L7" s="355"/>
      <c r="M7" s="355"/>
      <c r="N7" s="557"/>
    </row>
    <row r="8" spans="1:15" x14ac:dyDescent="0.25">
      <c r="A8" s="558"/>
      <c r="B8" s="546"/>
      <c r="C8" s="559"/>
      <c r="D8" s="560"/>
      <c r="E8" s="561"/>
      <c r="F8" s="546"/>
      <c r="G8" s="1470" t="s">
        <v>15</v>
      </c>
      <c r="H8" s="1471"/>
      <c r="I8" s="1471"/>
      <c r="J8" s="1471"/>
      <c r="K8" s="1471"/>
      <c r="L8" s="1471"/>
      <c r="M8" s="1471"/>
      <c r="N8" s="1472"/>
    </row>
    <row r="9" spans="1:15" x14ac:dyDescent="0.25">
      <c r="A9" s="562" t="s">
        <v>16</v>
      </c>
      <c r="B9" s="563" t="s">
        <v>17</v>
      </c>
      <c r="C9" s="564" t="s">
        <v>18</v>
      </c>
      <c r="D9" s="1473" t="s">
        <v>19</v>
      </c>
      <c r="E9" s="1474"/>
      <c r="F9" s="563" t="s">
        <v>20</v>
      </c>
      <c r="G9" s="1470" t="s">
        <v>21</v>
      </c>
      <c r="H9" s="1472"/>
      <c r="I9" s="1470" t="s">
        <v>22</v>
      </c>
      <c r="J9" s="1472"/>
      <c r="K9" s="1470" t="s">
        <v>23</v>
      </c>
      <c r="L9" s="1472"/>
      <c r="M9" s="1470" t="s">
        <v>24</v>
      </c>
      <c r="N9" s="1472"/>
    </row>
    <row r="10" spans="1:15" x14ac:dyDescent="0.25">
      <c r="A10" s="565"/>
      <c r="B10" s="354"/>
      <c r="C10" s="566"/>
      <c r="D10" s="567"/>
      <c r="E10" s="568"/>
      <c r="F10" s="354"/>
      <c r="G10" s="569" t="s">
        <v>25</v>
      </c>
      <c r="H10" s="345" t="s">
        <v>26</v>
      </c>
      <c r="I10" s="345" t="s">
        <v>25</v>
      </c>
      <c r="J10" s="365" t="s">
        <v>26</v>
      </c>
      <c r="K10" s="569" t="s">
        <v>25</v>
      </c>
      <c r="L10" s="570" t="s">
        <v>27</v>
      </c>
      <c r="M10" s="569" t="s">
        <v>25</v>
      </c>
      <c r="N10" s="569" t="s">
        <v>26</v>
      </c>
    </row>
    <row r="11" spans="1:15" x14ac:dyDescent="0.25">
      <c r="A11" s="345">
        <v>1</v>
      </c>
      <c r="B11" s="366" t="s">
        <v>338</v>
      </c>
      <c r="C11" s="571">
        <v>197.5</v>
      </c>
      <c r="D11" s="342">
        <v>8</v>
      </c>
      <c r="E11" s="368" t="s">
        <v>30</v>
      </c>
      <c r="F11" s="343">
        <f>C11*D11</f>
        <v>1580</v>
      </c>
      <c r="G11" s="342"/>
      <c r="H11" s="343"/>
      <c r="I11" s="342">
        <v>8</v>
      </c>
      <c r="J11" s="343">
        <f t="shared" ref="J11:J25" si="0">F11</f>
        <v>1580</v>
      </c>
      <c r="K11" s="342"/>
      <c r="L11" s="343"/>
      <c r="M11" s="342"/>
      <c r="N11" s="343"/>
      <c r="O11" s="285"/>
    </row>
    <row r="12" spans="1:15" x14ac:dyDescent="0.25">
      <c r="A12" s="345">
        <v>2</v>
      </c>
      <c r="B12" s="366" t="s">
        <v>339</v>
      </c>
      <c r="C12" s="571">
        <v>168.5</v>
      </c>
      <c r="D12" s="342">
        <v>30</v>
      </c>
      <c r="E12" s="368" t="s">
        <v>30</v>
      </c>
      <c r="F12" s="343">
        <f>C12*D12</f>
        <v>5055</v>
      </c>
      <c r="G12" s="342"/>
      <c r="H12" s="343"/>
      <c r="I12" s="342">
        <v>15</v>
      </c>
      <c r="J12" s="343">
        <f t="shared" si="0"/>
        <v>5055</v>
      </c>
      <c r="K12" s="342"/>
      <c r="L12" s="343"/>
      <c r="M12" s="342"/>
      <c r="N12" s="343"/>
      <c r="O12" s="285"/>
    </row>
    <row r="13" spans="1:15" x14ac:dyDescent="0.25">
      <c r="A13" s="345">
        <v>3</v>
      </c>
      <c r="B13" s="366" t="s">
        <v>292</v>
      </c>
      <c r="C13" s="571">
        <v>4.25</v>
      </c>
      <c r="D13" s="342">
        <v>30</v>
      </c>
      <c r="E13" s="368" t="s">
        <v>158</v>
      </c>
      <c r="F13" s="343">
        <f>C13*D13</f>
        <v>127.5</v>
      </c>
      <c r="G13" s="342"/>
      <c r="H13" s="343"/>
      <c r="I13" s="342">
        <v>30</v>
      </c>
      <c r="J13" s="343">
        <f t="shared" si="0"/>
        <v>127.5</v>
      </c>
      <c r="K13" s="342"/>
      <c r="L13" s="343"/>
      <c r="M13" s="342"/>
      <c r="N13" s="343"/>
      <c r="O13" s="285"/>
    </row>
    <row r="14" spans="1:15" x14ac:dyDescent="0.25">
      <c r="A14" s="345">
        <v>4</v>
      </c>
      <c r="B14" s="366" t="s">
        <v>340</v>
      </c>
      <c r="C14" s="572">
        <v>3.5</v>
      </c>
      <c r="D14" s="342">
        <v>20</v>
      </c>
      <c r="E14" s="368" t="s">
        <v>158</v>
      </c>
      <c r="F14" s="343">
        <f>C14*D14</f>
        <v>70</v>
      </c>
      <c r="G14" s="342"/>
      <c r="H14" s="343"/>
      <c r="I14" s="342">
        <v>20</v>
      </c>
      <c r="J14" s="343">
        <f t="shared" si="0"/>
        <v>70</v>
      </c>
      <c r="K14" s="342"/>
      <c r="L14" s="343"/>
      <c r="M14" s="342"/>
      <c r="N14" s="343"/>
      <c r="O14" s="285"/>
    </row>
    <row r="15" spans="1:15" x14ac:dyDescent="0.25">
      <c r="A15" s="345">
        <v>5</v>
      </c>
      <c r="B15" s="366" t="s">
        <v>625</v>
      </c>
      <c r="C15" s="572">
        <v>15</v>
      </c>
      <c r="D15" s="342">
        <v>20</v>
      </c>
      <c r="E15" s="368" t="s">
        <v>158</v>
      </c>
      <c r="F15" s="343">
        <f>C15*D15</f>
        <v>300</v>
      </c>
      <c r="G15" s="342"/>
      <c r="H15" s="343"/>
      <c r="I15" s="342">
        <v>20</v>
      </c>
      <c r="J15" s="343">
        <f t="shared" si="0"/>
        <v>300</v>
      </c>
      <c r="K15" s="342"/>
      <c r="L15" s="343"/>
      <c r="M15" s="342"/>
      <c r="N15" s="343"/>
      <c r="O15" s="285"/>
    </row>
    <row r="16" spans="1:15" x14ac:dyDescent="0.25">
      <c r="A16" s="345">
        <v>6</v>
      </c>
      <c r="B16" s="366" t="s">
        <v>626</v>
      </c>
      <c r="C16" s="572">
        <v>2.5</v>
      </c>
      <c r="D16" s="342">
        <v>20</v>
      </c>
      <c r="E16" s="368" t="s">
        <v>158</v>
      </c>
      <c r="F16" s="343">
        <f>D16*C16</f>
        <v>50</v>
      </c>
      <c r="G16" s="342"/>
      <c r="H16" s="343"/>
      <c r="I16" s="342">
        <v>20</v>
      </c>
      <c r="J16" s="343">
        <f t="shared" si="0"/>
        <v>50</v>
      </c>
      <c r="K16" s="342"/>
      <c r="L16" s="343"/>
      <c r="M16" s="342"/>
      <c r="N16" s="343"/>
      <c r="O16" s="285"/>
    </row>
    <row r="17" spans="1:15" x14ac:dyDescent="0.25">
      <c r="A17" s="345">
        <v>7</v>
      </c>
      <c r="B17" s="366" t="s">
        <v>342</v>
      </c>
      <c r="C17" s="571">
        <v>2</v>
      </c>
      <c r="D17" s="342">
        <v>10</v>
      </c>
      <c r="E17" s="368" t="s">
        <v>158</v>
      </c>
      <c r="F17" s="343">
        <f>D17*C17</f>
        <v>20</v>
      </c>
      <c r="G17" s="342"/>
      <c r="H17" s="343"/>
      <c r="I17" s="342">
        <v>10</v>
      </c>
      <c r="J17" s="343">
        <f t="shared" si="0"/>
        <v>20</v>
      </c>
      <c r="K17" s="342"/>
      <c r="L17" s="343"/>
      <c r="M17" s="342"/>
      <c r="N17" s="343"/>
      <c r="O17" s="285"/>
    </row>
    <row r="18" spans="1:15" x14ac:dyDescent="0.25">
      <c r="A18" s="345">
        <v>8</v>
      </c>
      <c r="B18" s="366" t="s">
        <v>343</v>
      </c>
      <c r="C18" s="571">
        <v>21.8</v>
      </c>
      <c r="D18" s="342">
        <v>3</v>
      </c>
      <c r="E18" s="368" t="s">
        <v>42</v>
      </c>
      <c r="F18" s="343">
        <f>C18*D18</f>
        <v>65.400000000000006</v>
      </c>
      <c r="G18" s="342"/>
      <c r="H18" s="343"/>
      <c r="I18" s="342">
        <v>3</v>
      </c>
      <c r="J18" s="343">
        <f t="shared" si="0"/>
        <v>65.400000000000006</v>
      </c>
      <c r="K18" s="342"/>
      <c r="L18" s="343"/>
      <c r="M18" s="342"/>
      <c r="N18" s="343"/>
      <c r="O18" s="285"/>
    </row>
    <row r="19" spans="1:15" x14ac:dyDescent="0.25">
      <c r="A19" s="345">
        <v>9</v>
      </c>
      <c r="B19" s="366" t="s">
        <v>344</v>
      </c>
      <c r="C19" s="571">
        <v>18.5</v>
      </c>
      <c r="D19" s="342">
        <v>5</v>
      </c>
      <c r="E19" s="368" t="s">
        <v>42</v>
      </c>
      <c r="F19" s="343">
        <f>D19*C19</f>
        <v>92.5</v>
      </c>
      <c r="G19" s="342"/>
      <c r="H19" s="343"/>
      <c r="I19" s="342">
        <v>5</v>
      </c>
      <c r="J19" s="343">
        <f t="shared" si="0"/>
        <v>92.5</v>
      </c>
      <c r="K19" s="342"/>
      <c r="L19" s="343"/>
      <c r="M19" s="342"/>
      <c r="N19" s="343"/>
      <c r="O19" s="285"/>
    </row>
    <row r="20" spans="1:15" x14ac:dyDescent="0.25">
      <c r="A20" s="345">
        <v>10</v>
      </c>
      <c r="B20" s="366" t="s">
        <v>345</v>
      </c>
      <c r="C20" s="571">
        <v>36</v>
      </c>
      <c r="D20" s="342">
        <v>15</v>
      </c>
      <c r="E20" s="368" t="s">
        <v>158</v>
      </c>
      <c r="F20" s="343">
        <f>D20*C20</f>
        <v>540</v>
      </c>
      <c r="G20" s="342"/>
      <c r="H20" s="343"/>
      <c r="I20" s="342">
        <v>15</v>
      </c>
      <c r="J20" s="343">
        <f t="shared" si="0"/>
        <v>540</v>
      </c>
      <c r="K20" s="342"/>
      <c r="L20" s="343"/>
      <c r="M20" s="342"/>
      <c r="N20" s="343"/>
      <c r="O20" s="285"/>
    </row>
    <row r="21" spans="1:15" x14ac:dyDescent="0.25">
      <c r="A21" s="345">
        <v>11</v>
      </c>
      <c r="B21" s="366" t="s">
        <v>301</v>
      </c>
      <c r="C21" s="571">
        <v>60.85</v>
      </c>
      <c r="D21" s="342">
        <v>3</v>
      </c>
      <c r="E21" s="368" t="s">
        <v>158</v>
      </c>
      <c r="F21" s="343">
        <f>C21*D21</f>
        <v>182.55</v>
      </c>
      <c r="G21" s="342"/>
      <c r="H21" s="343"/>
      <c r="I21" s="342">
        <v>3</v>
      </c>
      <c r="J21" s="343">
        <f t="shared" si="0"/>
        <v>182.55</v>
      </c>
      <c r="K21" s="342"/>
      <c r="L21" s="343"/>
      <c r="M21" s="342"/>
      <c r="N21" s="343"/>
      <c r="O21" s="285"/>
    </row>
    <row r="22" spans="1:15" x14ac:dyDescent="0.25">
      <c r="A22" s="345">
        <v>12</v>
      </c>
      <c r="B22" s="366" t="s">
        <v>304</v>
      </c>
      <c r="C22" s="571">
        <v>8</v>
      </c>
      <c r="D22" s="342">
        <v>25</v>
      </c>
      <c r="E22" s="368" t="s">
        <v>158</v>
      </c>
      <c r="F22" s="343">
        <f>C22*D22</f>
        <v>200</v>
      </c>
      <c r="G22" s="342"/>
      <c r="H22" s="343"/>
      <c r="I22" s="342">
        <v>25</v>
      </c>
      <c r="J22" s="343">
        <f t="shared" si="0"/>
        <v>200</v>
      </c>
      <c r="K22" s="342"/>
      <c r="L22" s="343"/>
      <c r="M22" s="342"/>
      <c r="N22" s="343"/>
      <c r="O22" s="285"/>
    </row>
    <row r="23" spans="1:15" x14ac:dyDescent="0.25">
      <c r="A23" s="345">
        <v>13</v>
      </c>
      <c r="B23" s="366" t="s">
        <v>305</v>
      </c>
      <c r="C23" s="571">
        <v>8</v>
      </c>
      <c r="D23" s="342">
        <v>15</v>
      </c>
      <c r="E23" s="368" t="s">
        <v>158</v>
      </c>
      <c r="F23" s="343">
        <f>D23*C23</f>
        <v>120</v>
      </c>
      <c r="G23" s="342"/>
      <c r="H23" s="343"/>
      <c r="I23" s="342">
        <v>15</v>
      </c>
      <c r="J23" s="343">
        <f t="shared" si="0"/>
        <v>120</v>
      </c>
      <c r="K23" s="342"/>
      <c r="L23" s="343"/>
      <c r="M23" s="342"/>
      <c r="N23" s="343"/>
      <c r="O23" s="285"/>
    </row>
    <row r="24" spans="1:15" x14ac:dyDescent="0.25">
      <c r="A24" s="345">
        <v>14</v>
      </c>
      <c r="B24" s="366" t="s">
        <v>347</v>
      </c>
      <c r="C24" s="571">
        <v>48</v>
      </c>
      <c r="D24" s="342">
        <v>2</v>
      </c>
      <c r="E24" s="368" t="s">
        <v>42</v>
      </c>
      <c r="F24" s="343">
        <f>C24*D24</f>
        <v>96</v>
      </c>
      <c r="G24" s="342"/>
      <c r="H24" s="343"/>
      <c r="I24" s="342">
        <v>2</v>
      </c>
      <c r="J24" s="343">
        <f t="shared" si="0"/>
        <v>96</v>
      </c>
      <c r="K24" s="342"/>
      <c r="L24" s="343"/>
      <c r="M24" s="342"/>
      <c r="N24" s="343"/>
      <c r="O24" s="285"/>
    </row>
    <row r="25" spans="1:15" x14ac:dyDescent="0.25">
      <c r="A25" s="345">
        <v>15</v>
      </c>
      <c r="B25" s="366" t="s">
        <v>58</v>
      </c>
      <c r="C25" s="571">
        <v>20</v>
      </c>
      <c r="D25" s="342">
        <v>5</v>
      </c>
      <c r="E25" s="368" t="s">
        <v>158</v>
      </c>
      <c r="F25" s="343">
        <f>C25*D25</f>
        <v>100</v>
      </c>
      <c r="G25" s="342"/>
      <c r="H25" s="343"/>
      <c r="I25" s="342">
        <v>5</v>
      </c>
      <c r="J25" s="343">
        <f t="shared" si="0"/>
        <v>100</v>
      </c>
      <c r="K25" s="342"/>
      <c r="L25" s="343"/>
      <c r="M25" s="342"/>
      <c r="N25" s="343"/>
      <c r="O25" s="285"/>
    </row>
    <row r="26" spans="1:15" x14ac:dyDescent="0.25">
      <c r="A26" s="345">
        <v>16</v>
      </c>
      <c r="B26" s="366" t="s">
        <v>348</v>
      </c>
      <c r="C26" s="571">
        <v>58</v>
      </c>
      <c r="D26" s="342">
        <v>2</v>
      </c>
      <c r="E26" s="368" t="s">
        <v>158</v>
      </c>
      <c r="F26" s="343">
        <f>C26*D26</f>
        <v>116</v>
      </c>
      <c r="G26" s="342">
        <v>2</v>
      </c>
      <c r="H26" s="343">
        <f>F26</f>
        <v>116</v>
      </c>
      <c r="I26" s="342"/>
      <c r="J26" s="343"/>
      <c r="K26" s="342"/>
      <c r="L26" s="343"/>
      <c r="M26" s="342"/>
      <c r="N26" s="343"/>
      <c r="O26" s="285"/>
    </row>
    <row r="27" spans="1:15" x14ac:dyDescent="0.25">
      <c r="A27" s="345">
        <v>17</v>
      </c>
      <c r="B27" s="366" t="s">
        <v>627</v>
      </c>
      <c r="C27" s="571">
        <v>30</v>
      </c>
      <c r="D27" s="342">
        <v>4</v>
      </c>
      <c r="E27" s="368" t="s">
        <v>158</v>
      </c>
      <c r="F27" s="343">
        <f>C27*D27</f>
        <v>120</v>
      </c>
      <c r="G27" s="342"/>
      <c r="H27" s="343"/>
      <c r="I27" s="342">
        <v>4</v>
      </c>
      <c r="J27" s="343">
        <f t="shared" ref="J27:J32" si="1">F27</f>
        <v>120</v>
      </c>
      <c r="K27" s="342"/>
      <c r="L27" s="343"/>
      <c r="M27" s="342"/>
      <c r="N27" s="343"/>
      <c r="O27" s="285"/>
    </row>
    <row r="28" spans="1:15" x14ac:dyDescent="0.25">
      <c r="A28" s="345">
        <v>18</v>
      </c>
      <c r="B28" s="366" t="s">
        <v>350</v>
      </c>
      <c r="C28" s="571">
        <v>59</v>
      </c>
      <c r="D28" s="342">
        <v>2</v>
      </c>
      <c r="E28" s="368" t="s">
        <v>39</v>
      </c>
      <c r="F28" s="343">
        <f>C28*D28</f>
        <v>118</v>
      </c>
      <c r="G28" s="342"/>
      <c r="H28" s="343"/>
      <c r="I28" s="342">
        <v>2</v>
      </c>
      <c r="J28" s="343">
        <f t="shared" si="1"/>
        <v>118</v>
      </c>
      <c r="K28" s="342"/>
      <c r="L28" s="343"/>
      <c r="M28" s="342"/>
      <c r="N28" s="343"/>
      <c r="O28" s="285"/>
    </row>
    <row r="29" spans="1:15" x14ac:dyDescent="0.25">
      <c r="A29" s="345">
        <v>19</v>
      </c>
      <c r="B29" s="366" t="s">
        <v>628</v>
      </c>
      <c r="C29" s="571">
        <v>109.25</v>
      </c>
      <c r="D29" s="342">
        <v>1</v>
      </c>
      <c r="E29" s="368" t="s">
        <v>39</v>
      </c>
      <c r="F29" s="343">
        <f>D29*C29</f>
        <v>109.25</v>
      </c>
      <c r="G29" s="342"/>
      <c r="H29" s="343"/>
      <c r="I29" s="342">
        <v>1</v>
      </c>
      <c r="J29" s="343">
        <f t="shared" si="1"/>
        <v>109.25</v>
      </c>
      <c r="K29" s="342"/>
      <c r="L29" s="343"/>
      <c r="M29" s="342"/>
      <c r="N29" s="343"/>
      <c r="O29" s="285"/>
    </row>
    <row r="30" spans="1:15" x14ac:dyDescent="0.25">
      <c r="A30" s="345">
        <v>20</v>
      </c>
      <c r="B30" s="366" t="s">
        <v>345</v>
      </c>
      <c r="C30" s="571">
        <v>85.5</v>
      </c>
      <c r="D30" s="342">
        <v>4</v>
      </c>
      <c r="E30" s="368" t="s">
        <v>158</v>
      </c>
      <c r="F30" s="343">
        <f t="shared" ref="F30:F45" si="2">C30*D30</f>
        <v>342</v>
      </c>
      <c r="G30" s="345"/>
      <c r="H30" s="365"/>
      <c r="I30" s="342">
        <v>4</v>
      </c>
      <c r="J30" s="365">
        <f t="shared" si="1"/>
        <v>342</v>
      </c>
      <c r="K30" s="345"/>
      <c r="L30" s="365"/>
      <c r="M30" s="345"/>
      <c r="N30" s="365"/>
      <c r="O30" s="285"/>
    </row>
    <row r="31" spans="1:15" x14ac:dyDescent="0.25">
      <c r="A31" s="345">
        <v>21</v>
      </c>
      <c r="B31" s="366" t="s">
        <v>353</v>
      </c>
      <c r="C31" s="571">
        <v>35.799999999999997</v>
      </c>
      <c r="D31" s="342">
        <v>1</v>
      </c>
      <c r="E31" s="368" t="s">
        <v>42</v>
      </c>
      <c r="F31" s="343">
        <f t="shared" si="2"/>
        <v>35.799999999999997</v>
      </c>
      <c r="G31" s="345"/>
      <c r="H31" s="365"/>
      <c r="I31" s="342">
        <v>1</v>
      </c>
      <c r="J31" s="365">
        <f t="shared" si="1"/>
        <v>35.799999999999997</v>
      </c>
      <c r="K31" s="345"/>
      <c r="L31" s="365"/>
      <c r="M31" s="345"/>
      <c r="N31" s="365"/>
      <c r="O31" s="285"/>
    </row>
    <row r="32" spans="1:15" x14ac:dyDescent="0.25">
      <c r="A32" s="345">
        <v>22</v>
      </c>
      <c r="B32" s="366" t="s">
        <v>61</v>
      </c>
      <c r="C32" s="571">
        <v>125</v>
      </c>
      <c r="D32" s="342">
        <v>1</v>
      </c>
      <c r="E32" s="368" t="s">
        <v>34</v>
      </c>
      <c r="F32" s="343">
        <f t="shared" si="2"/>
        <v>125</v>
      </c>
      <c r="G32" s="345"/>
      <c r="H32" s="365"/>
      <c r="I32" s="342">
        <v>1</v>
      </c>
      <c r="J32" s="365">
        <f t="shared" si="1"/>
        <v>125</v>
      </c>
      <c r="K32" s="345"/>
      <c r="L32" s="365"/>
      <c r="M32" s="345"/>
      <c r="N32" s="365"/>
      <c r="O32" s="285"/>
    </row>
    <row r="33" spans="1:15" x14ac:dyDescent="0.25">
      <c r="A33" s="345">
        <v>23</v>
      </c>
      <c r="B33" s="366" t="s">
        <v>356</v>
      </c>
      <c r="C33" s="572">
        <v>101</v>
      </c>
      <c r="D33" s="342">
        <v>1</v>
      </c>
      <c r="E33" s="368" t="s">
        <v>42</v>
      </c>
      <c r="F33" s="343">
        <f t="shared" si="2"/>
        <v>101</v>
      </c>
      <c r="G33" s="345">
        <v>1</v>
      </c>
      <c r="H33" s="365">
        <f>F33</f>
        <v>101</v>
      </c>
      <c r="I33" s="345"/>
      <c r="J33" s="365"/>
      <c r="K33" s="345"/>
      <c r="L33" s="365"/>
      <c r="M33" s="345"/>
      <c r="N33" s="365"/>
      <c r="O33" s="285"/>
    </row>
    <row r="34" spans="1:15" x14ac:dyDescent="0.25">
      <c r="A34" s="345">
        <v>24</v>
      </c>
      <c r="B34" s="366" t="s">
        <v>357</v>
      </c>
      <c r="C34" s="572">
        <v>26</v>
      </c>
      <c r="D34" s="342">
        <v>5</v>
      </c>
      <c r="E34" s="368" t="s">
        <v>358</v>
      </c>
      <c r="F34" s="343">
        <f t="shared" si="2"/>
        <v>130</v>
      </c>
      <c r="G34" s="345">
        <v>5</v>
      </c>
      <c r="H34" s="365">
        <f>F34</f>
        <v>130</v>
      </c>
      <c r="I34" s="345"/>
      <c r="J34" s="365"/>
      <c r="K34" s="345"/>
      <c r="L34" s="365"/>
      <c r="M34" s="345"/>
      <c r="N34" s="365"/>
      <c r="O34" s="285"/>
    </row>
    <row r="35" spans="1:15" x14ac:dyDescent="0.25">
      <c r="A35" s="345">
        <v>25</v>
      </c>
      <c r="B35" s="366" t="s">
        <v>629</v>
      </c>
      <c r="C35" s="572">
        <v>108</v>
      </c>
      <c r="D35" s="342">
        <v>1</v>
      </c>
      <c r="E35" s="368" t="s">
        <v>34</v>
      </c>
      <c r="F35" s="343">
        <f t="shared" si="2"/>
        <v>108</v>
      </c>
      <c r="G35" s="345"/>
      <c r="H35" s="365"/>
      <c r="I35" s="345">
        <v>1</v>
      </c>
      <c r="J35" s="365">
        <f>F35</f>
        <v>108</v>
      </c>
      <c r="K35" s="345"/>
      <c r="L35" s="365"/>
      <c r="M35" s="345"/>
      <c r="N35" s="365"/>
      <c r="O35" s="285"/>
    </row>
    <row r="36" spans="1:15" x14ac:dyDescent="0.25">
      <c r="A36" s="345">
        <v>26</v>
      </c>
      <c r="B36" s="366" t="s">
        <v>630</v>
      </c>
      <c r="C36" s="572">
        <v>40</v>
      </c>
      <c r="D36" s="342">
        <v>3</v>
      </c>
      <c r="E36" s="368" t="s">
        <v>158</v>
      </c>
      <c r="F36" s="343">
        <f t="shared" si="2"/>
        <v>120</v>
      </c>
      <c r="G36" s="345">
        <v>3</v>
      </c>
      <c r="H36" s="365">
        <f>F36</f>
        <v>120</v>
      </c>
      <c r="I36" s="345"/>
      <c r="J36" s="365"/>
      <c r="K36" s="345"/>
      <c r="L36" s="365"/>
      <c r="M36" s="345"/>
      <c r="N36" s="365"/>
      <c r="O36" s="285"/>
    </row>
    <row r="37" spans="1:15" x14ac:dyDescent="0.25">
      <c r="A37" s="345">
        <v>27</v>
      </c>
      <c r="B37" s="366" t="s">
        <v>62</v>
      </c>
      <c r="C37" s="572">
        <v>36</v>
      </c>
      <c r="D37" s="342">
        <v>3</v>
      </c>
      <c r="E37" s="368" t="s">
        <v>39</v>
      </c>
      <c r="F37" s="343">
        <f t="shared" si="2"/>
        <v>108</v>
      </c>
      <c r="G37" s="345">
        <v>3</v>
      </c>
      <c r="H37" s="365">
        <f>F37</f>
        <v>108</v>
      </c>
      <c r="I37" s="345"/>
      <c r="J37" s="365"/>
      <c r="K37" s="345"/>
      <c r="L37" s="365"/>
      <c r="M37" s="345"/>
      <c r="N37" s="365"/>
      <c r="O37" s="285"/>
    </row>
    <row r="38" spans="1:15" x14ac:dyDescent="0.25">
      <c r="A38" s="345">
        <v>28</v>
      </c>
      <c r="B38" s="366" t="s">
        <v>631</v>
      </c>
      <c r="C38" s="572">
        <v>6.5</v>
      </c>
      <c r="D38" s="342">
        <v>30</v>
      </c>
      <c r="E38" s="368" t="s">
        <v>158</v>
      </c>
      <c r="F38" s="343">
        <f t="shared" si="2"/>
        <v>195</v>
      </c>
      <c r="G38" s="345"/>
      <c r="H38" s="365"/>
      <c r="I38" s="345">
        <v>30</v>
      </c>
      <c r="J38" s="365">
        <f>F38</f>
        <v>195</v>
      </c>
      <c r="K38" s="345"/>
      <c r="L38" s="365"/>
      <c r="M38" s="345"/>
      <c r="N38" s="365"/>
      <c r="O38" s="285"/>
    </row>
    <row r="39" spans="1:15" x14ac:dyDescent="0.25">
      <c r="A39" s="345">
        <v>29</v>
      </c>
      <c r="B39" s="366" t="s">
        <v>632</v>
      </c>
      <c r="C39" s="367">
        <v>139.9</v>
      </c>
      <c r="D39" s="345">
        <v>3</v>
      </c>
      <c r="E39" s="368" t="s">
        <v>34</v>
      </c>
      <c r="F39" s="367">
        <f t="shared" si="2"/>
        <v>419.70000000000005</v>
      </c>
      <c r="G39" s="345">
        <v>3</v>
      </c>
      <c r="H39" s="367">
        <f>F39</f>
        <v>419.70000000000005</v>
      </c>
      <c r="I39" s="345"/>
      <c r="J39" s="366"/>
      <c r="K39" s="345"/>
      <c r="L39" s="366"/>
      <c r="M39" s="345"/>
      <c r="N39" s="366"/>
      <c r="O39" s="285"/>
    </row>
    <row r="40" spans="1:15" x14ac:dyDescent="0.25">
      <c r="A40" s="345">
        <v>30</v>
      </c>
      <c r="B40" s="366" t="s">
        <v>360</v>
      </c>
      <c r="C40" s="367">
        <v>75</v>
      </c>
      <c r="D40" s="345">
        <v>5</v>
      </c>
      <c r="E40" s="368" t="s">
        <v>178</v>
      </c>
      <c r="F40" s="367">
        <f t="shared" si="2"/>
        <v>375</v>
      </c>
      <c r="G40" s="345">
        <v>5</v>
      </c>
      <c r="H40" s="367">
        <f>F40</f>
        <v>375</v>
      </c>
      <c r="I40" s="345"/>
      <c r="J40" s="366"/>
      <c r="K40" s="345"/>
      <c r="L40" s="366"/>
      <c r="M40" s="345"/>
      <c r="N40" s="366"/>
      <c r="O40" s="285"/>
    </row>
    <row r="41" spans="1:15" x14ac:dyDescent="0.25">
      <c r="A41" s="345">
        <v>31</v>
      </c>
      <c r="B41" s="366" t="s">
        <v>361</v>
      </c>
      <c r="C41" s="367">
        <v>75</v>
      </c>
      <c r="D41" s="345">
        <v>5</v>
      </c>
      <c r="E41" s="368" t="s">
        <v>34</v>
      </c>
      <c r="F41" s="367">
        <f t="shared" si="2"/>
        <v>375</v>
      </c>
      <c r="G41" s="345"/>
      <c r="H41" s="366"/>
      <c r="I41" s="345">
        <v>5</v>
      </c>
      <c r="J41" s="367">
        <f>F41</f>
        <v>375</v>
      </c>
      <c r="K41" s="345"/>
      <c r="L41" s="366"/>
      <c r="M41" s="345"/>
      <c r="N41" s="366"/>
      <c r="O41" s="285"/>
    </row>
    <row r="42" spans="1:15" x14ac:dyDescent="0.25">
      <c r="A42" s="345">
        <v>32</v>
      </c>
      <c r="B42" s="366" t="s">
        <v>362</v>
      </c>
      <c r="C42" s="367">
        <v>160</v>
      </c>
      <c r="D42" s="345">
        <v>3</v>
      </c>
      <c r="E42" s="368" t="s">
        <v>34</v>
      </c>
      <c r="F42" s="367">
        <f t="shared" si="2"/>
        <v>480</v>
      </c>
      <c r="G42" s="345">
        <v>3</v>
      </c>
      <c r="H42" s="367">
        <f t="shared" ref="H42:H49" si="3">F42</f>
        <v>480</v>
      </c>
      <c r="I42" s="345"/>
      <c r="J42" s="366"/>
      <c r="K42" s="345"/>
      <c r="L42" s="345"/>
      <c r="M42" s="366"/>
      <c r="N42" s="366"/>
      <c r="O42" s="285"/>
    </row>
    <row r="43" spans="1:15" x14ac:dyDescent="0.25">
      <c r="A43" s="345">
        <v>33</v>
      </c>
      <c r="B43" s="366" t="s">
        <v>633</v>
      </c>
      <c r="C43" s="367">
        <v>8000</v>
      </c>
      <c r="D43" s="345">
        <v>1</v>
      </c>
      <c r="E43" s="368" t="s">
        <v>39</v>
      </c>
      <c r="F43" s="367">
        <f t="shared" si="2"/>
        <v>8000</v>
      </c>
      <c r="G43" s="345">
        <v>1</v>
      </c>
      <c r="H43" s="367">
        <f t="shared" si="3"/>
        <v>8000</v>
      </c>
      <c r="I43" s="345"/>
      <c r="J43" s="366"/>
      <c r="K43" s="366"/>
      <c r="L43" s="366"/>
      <c r="M43" s="366"/>
      <c r="N43" s="366"/>
      <c r="O43" s="285"/>
    </row>
    <row r="44" spans="1:15" x14ac:dyDescent="0.25">
      <c r="A44" s="345">
        <v>34</v>
      </c>
      <c r="B44" s="366" t="s">
        <v>634</v>
      </c>
      <c r="C44" s="367">
        <v>2500</v>
      </c>
      <c r="D44" s="345">
        <v>1</v>
      </c>
      <c r="E44" s="368" t="s">
        <v>39</v>
      </c>
      <c r="F44" s="367">
        <f t="shared" si="2"/>
        <v>2500</v>
      </c>
      <c r="G44" s="345">
        <v>1</v>
      </c>
      <c r="H44" s="367">
        <f t="shared" si="3"/>
        <v>2500</v>
      </c>
      <c r="I44" s="345"/>
      <c r="J44" s="366"/>
      <c r="K44" s="366"/>
      <c r="L44" s="366"/>
      <c r="M44" s="366"/>
      <c r="N44" s="366"/>
      <c r="O44" s="285"/>
    </row>
    <row r="45" spans="1:15" x14ac:dyDescent="0.25">
      <c r="A45" s="345">
        <v>35</v>
      </c>
      <c r="B45" s="366" t="s">
        <v>635</v>
      </c>
      <c r="C45" s="367">
        <v>600</v>
      </c>
      <c r="D45" s="345">
        <v>1</v>
      </c>
      <c r="E45" s="368" t="s">
        <v>39</v>
      </c>
      <c r="F45" s="367">
        <f t="shared" si="2"/>
        <v>600</v>
      </c>
      <c r="G45" s="345">
        <v>1</v>
      </c>
      <c r="H45" s="367">
        <f t="shared" si="3"/>
        <v>600</v>
      </c>
      <c r="I45" s="345"/>
      <c r="J45" s="366"/>
      <c r="K45" s="366"/>
      <c r="L45" s="366"/>
      <c r="M45" s="366"/>
      <c r="N45" s="366"/>
      <c r="O45" s="285"/>
    </row>
    <row r="46" spans="1:15" x14ac:dyDescent="0.25">
      <c r="A46" s="345">
        <v>36</v>
      </c>
      <c r="B46" s="366" t="s">
        <v>636</v>
      </c>
      <c r="C46" s="571">
        <v>400</v>
      </c>
      <c r="D46" s="342">
        <v>3</v>
      </c>
      <c r="E46" s="368" t="s">
        <v>365</v>
      </c>
      <c r="F46" s="367">
        <f>C46</f>
        <v>400</v>
      </c>
      <c r="G46" s="342">
        <v>3</v>
      </c>
      <c r="H46" s="367">
        <f t="shared" si="3"/>
        <v>400</v>
      </c>
      <c r="I46" s="345"/>
      <c r="J46" s="366"/>
      <c r="K46" s="366"/>
      <c r="L46" s="366"/>
      <c r="M46" s="366"/>
      <c r="N46" s="366"/>
      <c r="O46" s="285"/>
    </row>
    <row r="47" spans="1:15" x14ac:dyDescent="0.25">
      <c r="A47" s="345">
        <v>37</v>
      </c>
      <c r="B47" s="366" t="s">
        <v>637</v>
      </c>
      <c r="C47" s="571">
        <v>400</v>
      </c>
      <c r="D47" s="342">
        <v>1</v>
      </c>
      <c r="E47" s="368" t="s">
        <v>365</v>
      </c>
      <c r="F47" s="367">
        <f>C47*D47</f>
        <v>400</v>
      </c>
      <c r="G47" s="342">
        <v>1</v>
      </c>
      <c r="H47" s="367">
        <f t="shared" si="3"/>
        <v>400</v>
      </c>
      <c r="I47" s="345"/>
      <c r="J47" s="366"/>
      <c r="K47" s="366"/>
      <c r="L47" s="366"/>
      <c r="M47" s="366"/>
      <c r="N47" s="366"/>
      <c r="O47" s="285"/>
    </row>
    <row r="48" spans="1:15" x14ac:dyDescent="0.25">
      <c r="A48" s="345">
        <v>38</v>
      </c>
      <c r="B48" s="366" t="s">
        <v>638</v>
      </c>
      <c r="C48" s="571">
        <v>400</v>
      </c>
      <c r="D48" s="342">
        <v>1</v>
      </c>
      <c r="E48" s="368" t="s">
        <v>365</v>
      </c>
      <c r="F48" s="367">
        <f>C48*D48</f>
        <v>400</v>
      </c>
      <c r="G48" s="342">
        <v>1</v>
      </c>
      <c r="H48" s="367">
        <f t="shared" si="3"/>
        <v>400</v>
      </c>
      <c r="I48" s="345"/>
      <c r="J48" s="366"/>
      <c r="K48" s="366"/>
      <c r="L48" s="366"/>
      <c r="M48" s="366"/>
      <c r="N48" s="366"/>
      <c r="O48" s="285"/>
    </row>
    <row r="49" spans="1:15" x14ac:dyDescent="0.25">
      <c r="A49" s="345">
        <v>39</v>
      </c>
      <c r="B49" s="366" t="s">
        <v>639</v>
      </c>
      <c r="C49" s="571">
        <v>400</v>
      </c>
      <c r="D49" s="342">
        <v>1</v>
      </c>
      <c r="E49" s="368" t="s">
        <v>365</v>
      </c>
      <c r="F49" s="573">
        <f>C49*D49</f>
        <v>400</v>
      </c>
      <c r="G49" s="342">
        <v>1</v>
      </c>
      <c r="H49" s="573">
        <f t="shared" si="3"/>
        <v>400</v>
      </c>
      <c r="I49" s="366"/>
      <c r="J49" s="366"/>
      <c r="K49" s="366"/>
      <c r="L49" s="366"/>
      <c r="M49" s="366"/>
      <c r="N49" s="366"/>
      <c r="O49" s="285"/>
    </row>
    <row r="50" spans="1:15" x14ac:dyDescent="0.25">
      <c r="A50" s="345">
        <v>40</v>
      </c>
      <c r="B50" s="366" t="s">
        <v>199</v>
      </c>
      <c r="C50" s="571">
        <v>30000</v>
      </c>
      <c r="D50" s="342">
        <v>1</v>
      </c>
      <c r="E50" s="368" t="s">
        <v>557</v>
      </c>
      <c r="F50" s="367">
        <f>C50*D50</f>
        <v>30000</v>
      </c>
      <c r="G50" s="366"/>
      <c r="H50" s="367">
        <f>F50</f>
        <v>30000</v>
      </c>
      <c r="I50" s="366"/>
      <c r="J50" s="366"/>
      <c r="K50" s="366"/>
      <c r="L50" s="366"/>
      <c r="M50" s="366"/>
      <c r="N50" s="366"/>
      <c r="O50" s="285"/>
    </row>
    <row r="51" spans="1:15" x14ac:dyDescent="0.25">
      <c r="A51" s="345">
        <v>41</v>
      </c>
      <c r="B51" s="366" t="s">
        <v>364</v>
      </c>
      <c r="C51" s="571">
        <v>400</v>
      </c>
      <c r="D51" s="342">
        <v>3</v>
      </c>
      <c r="E51" s="368" t="s">
        <v>365</v>
      </c>
      <c r="F51" s="367">
        <f>C51</f>
        <v>400</v>
      </c>
      <c r="G51" s="342">
        <v>4</v>
      </c>
      <c r="H51" s="367">
        <f t="shared" ref="H51:H56" si="4">F51</f>
        <v>400</v>
      </c>
      <c r="I51" s="366"/>
      <c r="J51" s="366"/>
      <c r="K51" s="366"/>
      <c r="L51" s="366"/>
      <c r="M51" s="366"/>
      <c r="N51" s="366"/>
      <c r="O51" s="285"/>
    </row>
    <row r="52" spans="1:15" x14ac:dyDescent="0.25">
      <c r="A52" s="345">
        <v>42</v>
      </c>
      <c r="B52" s="366" t="s">
        <v>366</v>
      </c>
      <c r="C52" s="571">
        <v>400</v>
      </c>
      <c r="D52" s="342">
        <v>2</v>
      </c>
      <c r="E52" s="368" t="s">
        <v>365</v>
      </c>
      <c r="F52" s="367">
        <f>C52*D52</f>
        <v>800</v>
      </c>
      <c r="G52" s="342">
        <v>2</v>
      </c>
      <c r="H52" s="367">
        <f t="shared" si="4"/>
        <v>800</v>
      </c>
      <c r="I52" s="366"/>
      <c r="J52" s="366"/>
      <c r="K52" s="366"/>
      <c r="L52" s="366"/>
      <c r="M52" s="366"/>
      <c r="N52" s="366"/>
      <c r="O52" s="285"/>
    </row>
    <row r="53" spans="1:15" x14ac:dyDescent="0.25">
      <c r="A53" s="345">
        <v>43</v>
      </c>
      <c r="B53" s="366" t="s">
        <v>367</v>
      </c>
      <c r="C53" s="571">
        <v>400</v>
      </c>
      <c r="D53" s="342">
        <v>2</v>
      </c>
      <c r="E53" s="368" t="s">
        <v>365</v>
      </c>
      <c r="F53" s="367">
        <f>C53*D53</f>
        <v>800</v>
      </c>
      <c r="G53" s="342">
        <v>2</v>
      </c>
      <c r="H53" s="367">
        <f t="shared" si="4"/>
        <v>800</v>
      </c>
      <c r="I53" s="366"/>
      <c r="J53" s="366"/>
      <c r="K53" s="366"/>
      <c r="L53" s="366"/>
      <c r="M53" s="366"/>
      <c r="N53" s="366"/>
      <c r="O53" s="285"/>
    </row>
    <row r="54" spans="1:15" x14ac:dyDescent="0.25">
      <c r="A54" s="345">
        <v>44</v>
      </c>
      <c r="B54" s="366" t="s">
        <v>368</v>
      </c>
      <c r="C54" s="571">
        <v>400</v>
      </c>
      <c r="D54" s="342">
        <v>2</v>
      </c>
      <c r="E54" s="368" t="s">
        <v>365</v>
      </c>
      <c r="F54" s="573">
        <f>C54*D54</f>
        <v>800</v>
      </c>
      <c r="G54" s="342">
        <v>2</v>
      </c>
      <c r="H54" s="573">
        <f t="shared" si="4"/>
        <v>800</v>
      </c>
      <c r="I54" s="366"/>
      <c r="J54" s="366"/>
      <c r="K54" s="366"/>
      <c r="L54" s="366"/>
      <c r="M54" s="366"/>
      <c r="N54" s="366"/>
      <c r="O54" s="285"/>
    </row>
    <row r="55" spans="1:15" x14ac:dyDescent="0.25">
      <c r="A55" s="345">
        <v>45</v>
      </c>
      <c r="B55" s="366" t="s">
        <v>640</v>
      </c>
      <c r="C55" s="571">
        <v>500</v>
      </c>
      <c r="D55" s="342">
        <v>15</v>
      </c>
      <c r="E55" s="368" t="s">
        <v>158</v>
      </c>
      <c r="F55" s="573">
        <f>C55*D55</f>
        <v>7500</v>
      </c>
      <c r="G55" s="342">
        <v>15</v>
      </c>
      <c r="H55" s="573">
        <f t="shared" si="4"/>
        <v>7500</v>
      </c>
      <c r="I55" s="366"/>
      <c r="J55" s="366"/>
      <c r="K55" s="366"/>
      <c r="L55" s="366"/>
      <c r="M55" s="366"/>
      <c r="N55" s="366"/>
      <c r="O55" s="285"/>
    </row>
    <row r="56" spans="1:15" x14ac:dyDescent="0.25">
      <c r="A56" s="345">
        <v>46</v>
      </c>
      <c r="B56" s="366" t="s">
        <v>641</v>
      </c>
      <c r="C56" s="571">
        <v>300</v>
      </c>
      <c r="D56" s="342">
        <v>50</v>
      </c>
      <c r="E56" s="368" t="s">
        <v>642</v>
      </c>
      <c r="F56" s="573">
        <f>C56*D56</f>
        <v>15000</v>
      </c>
      <c r="G56" s="342">
        <v>50</v>
      </c>
      <c r="H56" s="573">
        <f t="shared" si="4"/>
        <v>15000</v>
      </c>
      <c r="I56" s="366"/>
      <c r="J56" s="366"/>
      <c r="K56" s="366"/>
      <c r="L56" s="366"/>
      <c r="M56" s="366"/>
      <c r="N56" s="366"/>
      <c r="O56" s="285"/>
    </row>
    <row r="57" spans="1:15" x14ac:dyDescent="0.25">
      <c r="A57" s="345"/>
      <c r="B57" s="366"/>
      <c r="C57" s="571"/>
      <c r="D57" s="342"/>
      <c r="E57" s="368"/>
      <c r="F57" s="573"/>
      <c r="G57" s="342"/>
      <c r="H57" s="573"/>
      <c r="I57" s="366"/>
      <c r="J57" s="366"/>
      <c r="K57" s="366"/>
      <c r="L57" s="366"/>
      <c r="M57" s="366"/>
      <c r="N57" s="366"/>
      <c r="O57" s="285"/>
    </row>
    <row r="58" spans="1:15" x14ac:dyDescent="0.25">
      <c r="A58" s="345"/>
      <c r="B58" s="366"/>
      <c r="C58" s="571"/>
      <c r="D58" s="342"/>
      <c r="E58" s="368"/>
      <c r="F58" s="366"/>
      <c r="G58" s="366"/>
      <c r="H58" s="366"/>
      <c r="I58" s="366"/>
      <c r="J58" s="366"/>
      <c r="K58" s="366"/>
      <c r="L58" s="366"/>
      <c r="M58" s="366"/>
      <c r="N58" s="366"/>
      <c r="O58" s="285"/>
    </row>
    <row r="59" spans="1:15" x14ac:dyDescent="0.25">
      <c r="A59" s="345" t="s">
        <v>66</v>
      </c>
      <c r="B59" s="345"/>
      <c r="C59" s="345"/>
      <c r="D59" s="345"/>
      <c r="E59" s="345"/>
      <c r="F59" s="346">
        <f>SUM(F11:F58)</f>
        <v>79976.7</v>
      </c>
      <c r="G59" s="345"/>
      <c r="H59" s="346">
        <f>SUM(H26:H58)</f>
        <v>69849.7</v>
      </c>
      <c r="I59" s="345"/>
      <c r="J59" s="346">
        <f>SUM(J11:J58)</f>
        <v>10127</v>
      </c>
      <c r="K59" s="345"/>
      <c r="L59" s="346"/>
      <c r="M59" s="346"/>
      <c r="N59" s="346">
        <f>J59+H59</f>
        <v>79976.7</v>
      </c>
      <c r="O59" s="285"/>
    </row>
    <row r="60" spans="1:15" x14ac:dyDescent="0.25">
      <c r="A60" s="1305"/>
      <c r="B60" s="1303"/>
      <c r="C60" s="1303"/>
      <c r="D60" s="1303"/>
      <c r="E60" s="1303"/>
      <c r="F60" s="1426"/>
      <c r="G60" s="1303"/>
      <c r="H60" s="1426"/>
      <c r="I60" s="1303"/>
      <c r="J60" s="1427"/>
      <c r="K60" s="1304"/>
      <c r="L60" s="1427"/>
      <c r="M60" s="1426"/>
      <c r="N60" s="1428"/>
      <c r="O60" s="285"/>
    </row>
    <row r="61" spans="1:15" x14ac:dyDescent="0.25">
      <c r="A61" s="347"/>
      <c r="B61" s="348"/>
      <c r="C61" s="349"/>
      <c r="D61" s="350"/>
      <c r="E61" s="351"/>
      <c r="F61" s="348"/>
      <c r="G61" s="348"/>
      <c r="H61" s="352"/>
      <c r="I61" s="348"/>
      <c r="J61" s="1492" t="s">
        <v>643</v>
      </c>
      <c r="K61" s="1492"/>
      <c r="L61" s="1492"/>
      <c r="M61" s="348"/>
      <c r="N61" s="353"/>
    </row>
    <row r="62" spans="1:15" x14ac:dyDescent="0.25">
      <c r="A62" s="347"/>
      <c r="B62" s="348"/>
      <c r="C62" s="348" t="s">
        <v>67</v>
      </c>
      <c r="D62" s="349"/>
      <c r="E62" s="350"/>
      <c r="F62" s="351"/>
      <c r="G62" s="348"/>
      <c r="H62" s="348"/>
      <c r="I62" s="348"/>
      <c r="J62" s="1493" t="s">
        <v>70</v>
      </c>
      <c r="K62" s="1493"/>
      <c r="L62" s="1493"/>
      <c r="M62" s="348"/>
      <c r="N62" s="353"/>
    </row>
    <row r="63" spans="1:15" x14ac:dyDescent="0.25">
      <c r="A63" s="354"/>
      <c r="B63" s="355"/>
      <c r="C63" s="356"/>
      <c r="D63" s="357"/>
      <c r="E63" s="358"/>
      <c r="F63" s="358"/>
      <c r="G63" s="358"/>
      <c r="H63" s="358"/>
      <c r="I63" s="358"/>
      <c r="J63" s="358"/>
      <c r="K63" s="358"/>
      <c r="L63" s="358"/>
      <c r="M63" s="358"/>
      <c r="N63" s="568"/>
    </row>
  </sheetData>
  <sheetProtection algorithmName="SHA-512" hashValue="JU5AfZPYX2FT4GwEPnoO4KIXxyPXCIW0q3JY2hzjbMCfu530h22jZhoJIrQn5Ykx3oJKUzi7/iFWqRMmrluyhg==" saltValue="4HwRuHC4/UmPWGbs7MqTQA==" spinCount="100000" sheet="1" objects="1" scenarios="1" selectLockedCells="1" selectUnlockedCells="1"/>
  <mergeCells count="10">
    <mergeCell ref="J61:L61"/>
    <mergeCell ref="J62:L62"/>
    <mergeCell ref="A2:O2"/>
    <mergeCell ref="A3:O3"/>
    <mergeCell ref="G8:N8"/>
    <mergeCell ref="D9:E9"/>
    <mergeCell ref="G9:H9"/>
    <mergeCell ref="I9:J9"/>
    <mergeCell ref="K9:L9"/>
    <mergeCell ref="M9:N9"/>
  </mergeCells>
  <pageMargins left="0.7" right="0.7" top="0.75" bottom="0.75" header="0.3" footer="0.3"/>
  <pageSetup paperSize="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9"/>
  <sheetViews>
    <sheetView topLeftCell="A124" zoomScale="85" zoomScaleNormal="85" zoomScaleSheetLayoutView="96" workbookViewId="0">
      <selection activeCell="G41" sqref="G41"/>
    </sheetView>
  </sheetViews>
  <sheetFormatPr defaultRowHeight="12.75" x14ac:dyDescent="0.2"/>
  <cols>
    <col min="1" max="1" width="9.140625" style="80" customWidth="1"/>
    <col min="2" max="2" width="29.42578125" style="80" customWidth="1"/>
    <col min="3" max="3" width="12.28515625" style="81" customWidth="1"/>
    <col min="4" max="5" width="9.85546875" style="80" customWidth="1"/>
    <col min="6" max="6" width="15.85546875" style="80" customWidth="1"/>
    <col min="7" max="7" width="10.7109375" style="80" customWidth="1"/>
    <col min="8" max="8" width="13.28515625" style="80" customWidth="1"/>
    <col min="9" max="9" width="10.7109375" style="80" customWidth="1"/>
    <col min="10" max="10" width="13.7109375" style="80" customWidth="1"/>
    <col min="11" max="11" width="10.7109375" style="80" customWidth="1"/>
    <col min="12" max="12" width="14.28515625" style="80" customWidth="1"/>
    <col min="13" max="13" width="9.7109375" style="80" customWidth="1"/>
    <col min="14" max="14" width="13.85546875" style="80" customWidth="1"/>
    <col min="15" max="256" width="9.140625" style="68"/>
    <col min="257" max="257" width="9.140625" style="68" customWidth="1"/>
    <col min="258" max="258" width="29.42578125" style="68" customWidth="1"/>
    <col min="259" max="259" width="12.28515625" style="68" customWidth="1"/>
    <col min="260" max="261" width="9.85546875" style="68" customWidth="1"/>
    <col min="262" max="262" width="15.85546875" style="68" customWidth="1"/>
    <col min="263" max="263" width="10.7109375" style="68" customWidth="1"/>
    <col min="264" max="264" width="13.28515625" style="68" customWidth="1"/>
    <col min="265" max="265" width="10.7109375" style="68" customWidth="1"/>
    <col min="266" max="266" width="13.7109375" style="68" customWidth="1"/>
    <col min="267" max="267" width="10.7109375" style="68" customWidth="1"/>
    <col min="268" max="268" width="14.28515625" style="68" customWidth="1"/>
    <col min="269" max="269" width="9.7109375" style="68" customWidth="1"/>
    <col min="270" max="270" width="13.85546875" style="68" customWidth="1"/>
    <col min="271" max="512" width="9.140625" style="68"/>
    <col min="513" max="513" width="9.140625" style="68" customWidth="1"/>
    <col min="514" max="514" width="29.42578125" style="68" customWidth="1"/>
    <col min="515" max="515" width="12.28515625" style="68" customWidth="1"/>
    <col min="516" max="517" width="9.85546875" style="68" customWidth="1"/>
    <col min="518" max="518" width="15.85546875" style="68" customWidth="1"/>
    <col min="519" max="519" width="10.7109375" style="68" customWidth="1"/>
    <col min="520" max="520" width="13.28515625" style="68" customWidth="1"/>
    <col min="521" max="521" width="10.7109375" style="68" customWidth="1"/>
    <col min="522" max="522" width="13.7109375" style="68" customWidth="1"/>
    <col min="523" max="523" width="10.7109375" style="68" customWidth="1"/>
    <col min="524" max="524" width="14.28515625" style="68" customWidth="1"/>
    <col min="525" max="525" width="9.7109375" style="68" customWidth="1"/>
    <col min="526" max="526" width="13.85546875" style="68" customWidth="1"/>
    <col min="527" max="768" width="9.140625" style="68"/>
    <col min="769" max="769" width="9.140625" style="68" customWidth="1"/>
    <col min="770" max="770" width="29.42578125" style="68" customWidth="1"/>
    <col min="771" max="771" width="12.28515625" style="68" customWidth="1"/>
    <col min="772" max="773" width="9.85546875" style="68" customWidth="1"/>
    <col min="774" max="774" width="15.85546875" style="68" customWidth="1"/>
    <col min="775" max="775" width="10.7109375" style="68" customWidth="1"/>
    <col min="776" max="776" width="13.28515625" style="68" customWidth="1"/>
    <col min="777" max="777" width="10.7109375" style="68" customWidth="1"/>
    <col min="778" max="778" width="13.7109375" style="68" customWidth="1"/>
    <col min="779" max="779" width="10.7109375" style="68" customWidth="1"/>
    <col min="780" max="780" width="14.28515625" style="68" customWidth="1"/>
    <col min="781" max="781" width="9.7109375" style="68" customWidth="1"/>
    <col min="782" max="782" width="13.85546875" style="68" customWidth="1"/>
    <col min="783" max="1024" width="9.140625" style="68"/>
    <col min="1025" max="1025" width="9.140625" style="68" customWidth="1"/>
    <col min="1026" max="1026" width="29.42578125" style="68" customWidth="1"/>
    <col min="1027" max="1027" width="12.28515625" style="68" customWidth="1"/>
    <col min="1028" max="1029" width="9.85546875" style="68" customWidth="1"/>
    <col min="1030" max="1030" width="15.85546875" style="68" customWidth="1"/>
    <col min="1031" max="1031" width="10.7109375" style="68" customWidth="1"/>
    <col min="1032" max="1032" width="13.28515625" style="68" customWidth="1"/>
    <col min="1033" max="1033" width="10.7109375" style="68" customWidth="1"/>
    <col min="1034" max="1034" width="13.7109375" style="68" customWidth="1"/>
    <col min="1035" max="1035" width="10.7109375" style="68" customWidth="1"/>
    <col min="1036" max="1036" width="14.28515625" style="68" customWidth="1"/>
    <col min="1037" max="1037" width="9.7109375" style="68" customWidth="1"/>
    <col min="1038" max="1038" width="13.85546875" style="68" customWidth="1"/>
    <col min="1039" max="1280" width="9.140625" style="68"/>
    <col min="1281" max="1281" width="9.140625" style="68" customWidth="1"/>
    <col min="1282" max="1282" width="29.42578125" style="68" customWidth="1"/>
    <col min="1283" max="1283" width="12.28515625" style="68" customWidth="1"/>
    <col min="1284" max="1285" width="9.85546875" style="68" customWidth="1"/>
    <col min="1286" max="1286" width="15.85546875" style="68" customWidth="1"/>
    <col min="1287" max="1287" width="10.7109375" style="68" customWidth="1"/>
    <col min="1288" max="1288" width="13.28515625" style="68" customWidth="1"/>
    <col min="1289" max="1289" width="10.7109375" style="68" customWidth="1"/>
    <col min="1290" max="1290" width="13.7109375" style="68" customWidth="1"/>
    <col min="1291" max="1291" width="10.7109375" style="68" customWidth="1"/>
    <col min="1292" max="1292" width="14.28515625" style="68" customWidth="1"/>
    <col min="1293" max="1293" width="9.7109375" style="68" customWidth="1"/>
    <col min="1294" max="1294" width="13.85546875" style="68" customWidth="1"/>
    <col min="1295" max="1536" width="9.140625" style="68"/>
    <col min="1537" max="1537" width="9.140625" style="68" customWidth="1"/>
    <col min="1538" max="1538" width="29.42578125" style="68" customWidth="1"/>
    <col min="1539" max="1539" width="12.28515625" style="68" customWidth="1"/>
    <col min="1540" max="1541" width="9.85546875" style="68" customWidth="1"/>
    <col min="1542" max="1542" width="15.85546875" style="68" customWidth="1"/>
    <col min="1543" max="1543" width="10.7109375" style="68" customWidth="1"/>
    <col min="1544" max="1544" width="13.28515625" style="68" customWidth="1"/>
    <col min="1545" max="1545" width="10.7109375" style="68" customWidth="1"/>
    <col min="1546" max="1546" width="13.7109375" style="68" customWidth="1"/>
    <col min="1547" max="1547" width="10.7109375" style="68" customWidth="1"/>
    <col min="1548" max="1548" width="14.28515625" style="68" customWidth="1"/>
    <col min="1549" max="1549" width="9.7109375" style="68" customWidth="1"/>
    <col min="1550" max="1550" width="13.85546875" style="68" customWidth="1"/>
    <col min="1551" max="1792" width="9.140625" style="68"/>
    <col min="1793" max="1793" width="9.140625" style="68" customWidth="1"/>
    <col min="1794" max="1794" width="29.42578125" style="68" customWidth="1"/>
    <col min="1795" max="1795" width="12.28515625" style="68" customWidth="1"/>
    <col min="1796" max="1797" width="9.85546875" style="68" customWidth="1"/>
    <col min="1798" max="1798" width="15.85546875" style="68" customWidth="1"/>
    <col min="1799" max="1799" width="10.7109375" style="68" customWidth="1"/>
    <col min="1800" max="1800" width="13.28515625" style="68" customWidth="1"/>
    <col min="1801" max="1801" width="10.7109375" style="68" customWidth="1"/>
    <col min="1802" max="1802" width="13.7109375" style="68" customWidth="1"/>
    <col min="1803" max="1803" width="10.7109375" style="68" customWidth="1"/>
    <col min="1804" max="1804" width="14.28515625" style="68" customWidth="1"/>
    <col min="1805" max="1805" width="9.7109375" style="68" customWidth="1"/>
    <col min="1806" max="1806" width="13.85546875" style="68" customWidth="1"/>
    <col min="1807" max="2048" width="9.140625" style="68"/>
    <col min="2049" max="2049" width="9.140625" style="68" customWidth="1"/>
    <col min="2050" max="2050" width="29.42578125" style="68" customWidth="1"/>
    <col min="2051" max="2051" width="12.28515625" style="68" customWidth="1"/>
    <col min="2052" max="2053" width="9.85546875" style="68" customWidth="1"/>
    <col min="2054" max="2054" width="15.85546875" style="68" customWidth="1"/>
    <col min="2055" max="2055" width="10.7109375" style="68" customWidth="1"/>
    <col min="2056" max="2056" width="13.28515625" style="68" customWidth="1"/>
    <col min="2057" max="2057" width="10.7109375" style="68" customWidth="1"/>
    <col min="2058" max="2058" width="13.7109375" style="68" customWidth="1"/>
    <col min="2059" max="2059" width="10.7109375" style="68" customWidth="1"/>
    <col min="2060" max="2060" width="14.28515625" style="68" customWidth="1"/>
    <col min="2061" max="2061" width="9.7109375" style="68" customWidth="1"/>
    <col min="2062" max="2062" width="13.85546875" style="68" customWidth="1"/>
    <col min="2063" max="2304" width="9.140625" style="68"/>
    <col min="2305" max="2305" width="9.140625" style="68" customWidth="1"/>
    <col min="2306" max="2306" width="29.42578125" style="68" customWidth="1"/>
    <col min="2307" max="2307" width="12.28515625" style="68" customWidth="1"/>
    <col min="2308" max="2309" width="9.85546875" style="68" customWidth="1"/>
    <col min="2310" max="2310" width="15.85546875" style="68" customWidth="1"/>
    <col min="2311" max="2311" width="10.7109375" style="68" customWidth="1"/>
    <col min="2312" max="2312" width="13.28515625" style="68" customWidth="1"/>
    <col min="2313" max="2313" width="10.7109375" style="68" customWidth="1"/>
    <col min="2314" max="2314" width="13.7109375" style="68" customWidth="1"/>
    <col min="2315" max="2315" width="10.7109375" style="68" customWidth="1"/>
    <col min="2316" max="2316" width="14.28515625" style="68" customWidth="1"/>
    <col min="2317" max="2317" width="9.7109375" style="68" customWidth="1"/>
    <col min="2318" max="2318" width="13.85546875" style="68" customWidth="1"/>
    <col min="2319" max="2560" width="9.140625" style="68"/>
    <col min="2561" max="2561" width="9.140625" style="68" customWidth="1"/>
    <col min="2562" max="2562" width="29.42578125" style="68" customWidth="1"/>
    <col min="2563" max="2563" width="12.28515625" style="68" customWidth="1"/>
    <col min="2564" max="2565" width="9.85546875" style="68" customWidth="1"/>
    <col min="2566" max="2566" width="15.85546875" style="68" customWidth="1"/>
    <col min="2567" max="2567" width="10.7109375" style="68" customWidth="1"/>
    <col min="2568" max="2568" width="13.28515625" style="68" customWidth="1"/>
    <col min="2569" max="2569" width="10.7109375" style="68" customWidth="1"/>
    <col min="2570" max="2570" width="13.7109375" style="68" customWidth="1"/>
    <col min="2571" max="2571" width="10.7109375" style="68" customWidth="1"/>
    <col min="2572" max="2572" width="14.28515625" style="68" customWidth="1"/>
    <col min="2573" max="2573" width="9.7109375" style="68" customWidth="1"/>
    <col min="2574" max="2574" width="13.85546875" style="68" customWidth="1"/>
    <col min="2575" max="2816" width="9.140625" style="68"/>
    <col min="2817" max="2817" width="9.140625" style="68" customWidth="1"/>
    <col min="2818" max="2818" width="29.42578125" style="68" customWidth="1"/>
    <col min="2819" max="2819" width="12.28515625" style="68" customWidth="1"/>
    <col min="2820" max="2821" width="9.85546875" style="68" customWidth="1"/>
    <col min="2822" max="2822" width="15.85546875" style="68" customWidth="1"/>
    <col min="2823" max="2823" width="10.7109375" style="68" customWidth="1"/>
    <col min="2824" max="2824" width="13.28515625" style="68" customWidth="1"/>
    <col min="2825" max="2825" width="10.7109375" style="68" customWidth="1"/>
    <col min="2826" max="2826" width="13.7109375" style="68" customWidth="1"/>
    <col min="2827" max="2827" width="10.7109375" style="68" customWidth="1"/>
    <col min="2828" max="2828" width="14.28515625" style="68" customWidth="1"/>
    <col min="2829" max="2829" width="9.7109375" style="68" customWidth="1"/>
    <col min="2830" max="2830" width="13.85546875" style="68" customWidth="1"/>
    <col min="2831" max="3072" width="9.140625" style="68"/>
    <col min="3073" max="3073" width="9.140625" style="68" customWidth="1"/>
    <col min="3074" max="3074" width="29.42578125" style="68" customWidth="1"/>
    <col min="3075" max="3075" width="12.28515625" style="68" customWidth="1"/>
    <col min="3076" max="3077" width="9.85546875" style="68" customWidth="1"/>
    <col min="3078" max="3078" width="15.85546875" style="68" customWidth="1"/>
    <col min="3079" max="3079" width="10.7109375" style="68" customWidth="1"/>
    <col min="3080" max="3080" width="13.28515625" style="68" customWidth="1"/>
    <col min="3081" max="3081" width="10.7109375" style="68" customWidth="1"/>
    <col min="3082" max="3082" width="13.7109375" style="68" customWidth="1"/>
    <col min="3083" max="3083" width="10.7109375" style="68" customWidth="1"/>
    <col min="3084" max="3084" width="14.28515625" style="68" customWidth="1"/>
    <col min="3085" max="3085" width="9.7109375" style="68" customWidth="1"/>
    <col min="3086" max="3086" width="13.85546875" style="68" customWidth="1"/>
    <col min="3087" max="3328" width="9.140625" style="68"/>
    <col min="3329" max="3329" width="9.140625" style="68" customWidth="1"/>
    <col min="3330" max="3330" width="29.42578125" style="68" customWidth="1"/>
    <col min="3331" max="3331" width="12.28515625" style="68" customWidth="1"/>
    <col min="3332" max="3333" width="9.85546875" style="68" customWidth="1"/>
    <col min="3334" max="3334" width="15.85546875" style="68" customWidth="1"/>
    <col min="3335" max="3335" width="10.7109375" style="68" customWidth="1"/>
    <col min="3336" max="3336" width="13.28515625" style="68" customWidth="1"/>
    <col min="3337" max="3337" width="10.7109375" style="68" customWidth="1"/>
    <col min="3338" max="3338" width="13.7109375" style="68" customWidth="1"/>
    <col min="3339" max="3339" width="10.7109375" style="68" customWidth="1"/>
    <col min="3340" max="3340" width="14.28515625" style="68" customWidth="1"/>
    <col min="3341" max="3341" width="9.7109375" style="68" customWidth="1"/>
    <col min="3342" max="3342" width="13.85546875" style="68" customWidth="1"/>
    <col min="3343" max="3584" width="9.140625" style="68"/>
    <col min="3585" max="3585" width="9.140625" style="68" customWidth="1"/>
    <col min="3586" max="3586" width="29.42578125" style="68" customWidth="1"/>
    <col min="3587" max="3587" width="12.28515625" style="68" customWidth="1"/>
    <col min="3588" max="3589" width="9.85546875" style="68" customWidth="1"/>
    <col min="3590" max="3590" width="15.85546875" style="68" customWidth="1"/>
    <col min="3591" max="3591" width="10.7109375" style="68" customWidth="1"/>
    <col min="3592" max="3592" width="13.28515625" style="68" customWidth="1"/>
    <col min="3593" max="3593" width="10.7109375" style="68" customWidth="1"/>
    <col min="3594" max="3594" width="13.7109375" style="68" customWidth="1"/>
    <col min="3595" max="3595" width="10.7109375" style="68" customWidth="1"/>
    <col min="3596" max="3596" width="14.28515625" style="68" customWidth="1"/>
    <col min="3597" max="3597" width="9.7109375" style="68" customWidth="1"/>
    <col min="3598" max="3598" width="13.85546875" style="68" customWidth="1"/>
    <col min="3599" max="3840" width="9.140625" style="68"/>
    <col min="3841" max="3841" width="9.140625" style="68" customWidth="1"/>
    <col min="3842" max="3842" width="29.42578125" style="68" customWidth="1"/>
    <col min="3843" max="3843" width="12.28515625" style="68" customWidth="1"/>
    <col min="3844" max="3845" width="9.85546875" style="68" customWidth="1"/>
    <col min="3846" max="3846" width="15.85546875" style="68" customWidth="1"/>
    <col min="3847" max="3847" width="10.7109375" style="68" customWidth="1"/>
    <col min="3848" max="3848" width="13.28515625" style="68" customWidth="1"/>
    <col min="3849" max="3849" width="10.7109375" style="68" customWidth="1"/>
    <col min="3850" max="3850" width="13.7109375" style="68" customWidth="1"/>
    <col min="3851" max="3851" width="10.7109375" style="68" customWidth="1"/>
    <col min="3852" max="3852" width="14.28515625" style="68" customWidth="1"/>
    <col min="3853" max="3853" width="9.7109375" style="68" customWidth="1"/>
    <col min="3854" max="3854" width="13.85546875" style="68" customWidth="1"/>
    <col min="3855" max="4096" width="9.140625" style="68"/>
    <col min="4097" max="4097" width="9.140625" style="68" customWidth="1"/>
    <col min="4098" max="4098" width="29.42578125" style="68" customWidth="1"/>
    <col min="4099" max="4099" width="12.28515625" style="68" customWidth="1"/>
    <col min="4100" max="4101" width="9.85546875" style="68" customWidth="1"/>
    <col min="4102" max="4102" width="15.85546875" style="68" customWidth="1"/>
    <col min="4103" max="4103" width="10.7109375" style="68" customWidth="1"/>
    <col min="4104" max="4104" width="13.28515625" style="68" customWidth="1"/>
    <col min="4105" max="4105" width="10.7109375" style="68" customWidth="1"/>
    <col min="4106" max="4106" width="13.7109375" style="68" customWidth="1"/>
    <col min="4107" max="4107" width="10.7109375" style="68" customWidth="1"/>
    <col min="4108" max="4108" width="14.28515625" style="68" customWidth="1"/>
    <col min="4109" max="4109" width="9.7109375" style="68" customWidth="1"/>
    <col min="4110" max="4110" width="13.85546875" style="68" customWidth="1"/>
    <col min="4111" max="4352" width="9.140625" style="68"/>
    <col min="4353" max="4353" width="9.140625" style="68" customWidth="1"/>
    <col min="4354" max="4354" width="29.42578125" style="68" customWidth="1"/>
    <col min="4355" max="4355" width="12.28515625" style="68" customWidth="1"/>
    <col min="4356" max="4357" width="9.85546875" style="68" customWidth="1"/>
    <col min="4358" max="4358" width="15.85546875" style="68" customWidth="1"/>
    <col min="4359" max="4359" width="10.7109375" style="68" customWidth="1"/>
    <col min="4360" max="4360" width="13.28515625" style="68" customWidth="1"/>
    <col min="4361" max="4361" width="10.7109375" style="68" customWidth="1"/>
    <col min="4362" max="4362" width="13.7109375" style="68" customWidth="1"/>
    <col min="4363" max="4363" width="10.7109375" style="68" customWidth="1"/>
    <col min="4364" max="4364" width="14.28515625" style="68" customWidth="1"/>
    <col min="4365" max="4365" width="9.7109375" style="68" customWidth="1"/>
    <col min="4366" max="4366" width="13.85546875" style="68" customWidth="1"/>
    <col min="4367" max="4608" width="9.140625" style="68"/>
    <col min="4609" max="4609" width="9.140625" style="68" customWidth="1"/>
    <col min="4610" max="4610" width="29.42578125" style="68" customWidth="1"/>
    <col min="4611" max="4611" width="12.28515625" style="68" customWidth="1"/>
    <col min="4612" max="4613" width="9.85546875" style="68" customWidth="1"/>
    <col min="4614" max="4614" width="15.85546875" style="68" customWidth="1"/>
    <col min="4615" max="4615" width="10.7109375" style="68" customWidth="1"/>
    <col min="4616" max="4616" width="13.28515625" style="68" customWidth="1"/>
    <col min="4617" max="4617" width="10.7109375" style="68" customWidth="1"/>
    <col min="4618" max="4618" width="13.7109375" style="68" customWidth="1"/>
    <col min="4619" max="4619" width="10.7109375" style="68" customWidth="1"/>
    <col min="4620" max="4620" width="14.28515625" style="68" customWidth="1"/>
    <col min="4621" max="4621" width="9.7109375" style="68" customWidth="1"/>
    <col min="4622" max="4622" width="13.85546875" style="68" customWidth="1"/>
    <col min="4623" max="4864" width="9.140625" style="68"/>
    <col min="4865" max="4865" width="9.140625" style="68" customWidth="1"/>
    <col min="4866" max="4866" width="29.42578125" style="68" customWidth="1"/>
    <col min="4867" max="4867" width="12.28515625" style="68" customWidth="1"/>
    <col min="4868" max="4869" width="9.85546875" style="68" customWidth="1"/>
    <col min="4870" max="4870" width="15.85546875" style="68" customWidth="1"/>
    <col min="4871" max="4871" width="10.7109375" style="68" customWidth="1"/>
    <col min="4872" max="4872" width="13.28515625" style="68" customWidth="1"/>
    <col min="4873" max="4873" width="10.7109375" style="68" customWidth="1"/>
    <col min="4874" max="4874" width="13.7109375" style="68" customWidth="1"/>
    <col min="4875" max="4875" width="10.7109375" style="68" customWidth="1"/>
    <col min="4876" max="4876" width="14.28515625" style="68" customWidth="1"/>
    <col min="4877" max="4877" width="9.7109375" style="68" customWidth="1"/>
    <col min="4878" max="4878" width="13.85546875" style="68" customWidth="1"/>
    <col min="4879" max="5120" width="9.140625" style="68"/>
    <col min="5121" max="5121" width="9.140625" style="68" customWidth="1"/>
    <col min="5122" max="5122" width="29.42578125" style="68" customWidth="1"/>
    <col min="5123" max="5123" width="12.28515625" style="68" customWidth="1"/>
    <col min="5124" max="5125" width="9.85546875" style="68" customWidth="1"/>
    <col min="5126" max="5126" width="15.85546875" style="68" customWidth="1"/>
    <col min="5127" max="5127" width="10.7109375" style="68" customWidth="1"/>
    <col min="5128" max="5128" width="13.28515625" style="68" customWidth="1"/>
    <col min="5129" max="5129" width="10.7109375" style="68" customWidth="1"/>
    <col min="5130" max="5130" width="13.7109375" style="68" customWidth="1"/>
    <col min="5131" max="5131" width="10.7109375" style="68" customWidth="1"/>
    <col min="5132" max="5132" width="14.28515625" style="68" customWidth="1"/>
    <col min="5133" max="5133" width="9.7109375" style="68" customWidth="1"/>
    <col min="5134" max="5134" width="13.85546875" style="68" customWidth="1"/>
    <col min="5135" max="5376" width="9.140625" style="68"/>
    <col min="5377" max="5377" width="9.140625" style="68" customWidth="1"/>
    <col min="5378" max="5378" width="29.42578125" style="68" customWidth="1"/>
    <col min="5379" max="5379" width="12.28515625" style="68" customWidth="1"/>
    <col min="5380" max="5381" width="9.85546875" style="68" customWidth="1"/>
    <col min="5382" max="5382" width="15.85546875" style="68" customWidth="1"/>
    <col min="5383" max="5383" width="10.7109375" style="68" customWidth="1"/>
    <col min="5384" max="5384" width="13.28515625" style="68" customWidth="1"/>
    <col min="5385" max="5385" width="10.7109375" style="68" customWidth="1"/>
    <col min="5386" max="5386" width="13.7109375" style="68" customWidth="1"/>
    <col min="5387" max="5387" width="10.7109375" style="68" customWidth="1"/>
    <col min="5388" max="5388" width="14.28515625" style="68" customWidth="1"/>
    <col min="5389" max="5389" width="9.7109375" style="68" customWidth="1"/>
    <col min="5390" max="5390" width="13.85546875" style="68" customWidth="1"/>
    <col min="5391" max="5632" width="9.140625" style="68"/>
    <col min="5633" max="5633" width="9.140625" style="68" customWidth="1"/>
    <col min="5634" max="5634" width="29.42578125" style="68" customWidth="1"/>
    <col min="5635" max="5635" width="12.28515625" style="68" customWidth="1"/>
    <col min="5636" max="5637" width="9.85546875" style="68" customWidth="1"/>
    <col min="5638" max="5638" width="15.85546875" style="68" customWidth="1"/>
    <col min="5639" max="5639" width="10.7109375" style="68" customWidth="1"/>
    <col min="5640" max="5640" width="13.28515625" style="68" customWidth="1"/>
    <col min="5641" max="5641" width="10.7109375" style="68" customWidth="1"/>
    <col min="5642" max="5642" width="13.7109375" style="68" customWidth="1"/>
    <col min="5643" max="5643" width="10.7109375" style="68" customWidth="1"/>
    <col min="5644" max="5644" width="14.28515625" style="68" customWidth="1"/>
    <col min="5645" max="5645" width="9.7109375" style="68" customWidth="1"/>
    <col min="5646" max="5646" width="13.85546875" style="68" customWidth="1"/>
    <col min="5647" max="5888" width="9.140625" style="68"/>
    <col min="5889" max="5889" width="9.140625" style="68" customWidth="1"/>
    <col min="5890" max="5890" width="29.42578125" style="68" customWidth="1"/>
    <col min="5891" max="5891" width="12.28515625" style="68" customWidth="1"/>
    <col min="5892" max="5893" width="9.85546875" style="68" customWidth="1"/>
    <col min="5894" max="5894" width="15.85546875" style="68" customWidth="1"/>
    <col min="5895" max="5895" width="10.7109375" style="68" customWidth="1"/>
    <col min="5896" max="5896" width="13.28515625" style="68" customWidth="1"/>
    <col min="5897" max="5897" width="10.7109375" style="68" customWidth="1"/>
    <col min="5898" max="5898" width="13.7109375" style="68" customWidth="1"/>
    <col min="5899" max="5899" width="10.7109375" style="68" customWidth="1"/>
    <col min="5900" max="5900" width="14.28515625" style="68" customWidth="1"/>
    <col min="5901" max="5901" width="9.7109375" style="68" customWidth="1"/>
    <col min="5902" max="5902" width="13.85546875" style="68" customWidth="1"/>
    <col min="5903" max="6144" width="9.140625" style="68"/>
    <col min="6145" max="6145" width="9.140625" style="68" customWidth="1"/>
    <col min="6146" max="6146" width="29.42578125" style="68" customWidth="1"/>
    <col min="6147" max="6147" width="12.28515625" style="68" customWidth="1"/>
    <col min="6148" max="6149" width="9.85546875" style="68" customWidth="1"/>
    <col min="6150" max="6150" width="15.85546875" style="68" customWidth="1"/>
    <col min="6151" max="6151" width="10.7109375" style="68" customWidth="1"/>
    <col min="6152" max="6152" width="13.28515625" style="68" customWidth="1"/>
    <col min="6153" max="6153" width="10.7109375" style="68" customWidth="1"/>
    <col min="6154" max="6154" width="13.7109375" style="68" customWidth="1"/>
    <col min="6155" max="6155" width="10.7109375" style="68" customWidth="1"/>
    <col min="6156" max="6156" width="14.28515625" style="68" customWidth="1"/>
    <col min="6157" max="6157" width="9.7109375" style="68" customWidth="1"/>
    <col min="6158" max="6158" width="13.85546875" style="68" customWidth="1"/>
    <col min="6159" max="6400" width="9.140625" style="68"/>
    <col min="6401" max="6401" width="9.140625" style="68" customWidth="1"/>
    <col min="6402" max="6402" width="29.42578125" style="68" customWidth="1"/>
    <col min="6403" max="6403" width="12.28515625" style="68" customWidth="1"/>
    <col min="6404" max="6405" width="9.85546875" style="68" customWidth="1"/>
    <col min="6406" max="6406" width="15.85546875" style="68" customWidth="1"/>
    <col min="6407" max="6407" width="10.7109375" style="68" customWidth="1"/>
    <col min="6408" max="6408" width="13.28515625" style="68" customWidth="1"/>
    <col min="6409" max="6409" width="10.7109375" style="68" customWidth="1"/>
    <col min="6410" max="6410" width="13.7109375" style="68" customWidth="1"/>
    <col min="6411" max="6411" width="10.7109375" style="68" customWidth="1"/>
    <col min="6412" max="6412" width="14.28515625" style="68" customWidth="1"/>
    <col min="6413" max="6413" width="9.7109375" style="68" customWidth="1"/>
    <col min="6414" max="6414" width="13.85546875" style="68" customWidth="1"/>
    <col min="6415" max="6656" width="9.140625" style="68"/>
    <col min="6657" max="6657" width="9.140625" style="68" customWidth="1"/>
    <col min="6658" max="6658" width="29.42578125" style="68" customWidth="1"/>
    <col min="6659" max="6659" width="12.28515625" style="68" customWidth="1"/>
    <col min="6660" max="6661" width="9.85546875" style="68" customWidth="1"/>
    <col min="6662" max="6662" width="15.85546875" style="68" customWidth="1"/>
    <col min="6663" max="6663" width="10.7109375" style="68" customWidth="1"/>
    <col min="6664" max="6664" width="13.28515625" style="68" customWidth="1"/>
    <col min="6665" max="6665" width="10.7109375" style="68" customWidth="1"/>
    <col min="6666" max="6666" width="13.7109375" style="68" customWidth="1"/>
    <col min="6667" max="6667" width="10.7109375" style="68" customWidth="1"/>
    <col min="6668" max="6668" width="14.28515625" style="68" customWidth="1"/>
    <col min="6669" max="6669" width="9.7109375" style="68" customWidth="1"/>
    <col min="6670" max="6670" width="13.85546875" style="68" customWidth="1"/>
    <col min="6671" max="6912" width="9.140625" style="68"/>
    <col min="6913" max="6913" width="9.140625" style="68" customWidth="1"/>
    <col min="6914" max="6914" width="29.42578125" style="68" customWidth="1"/>
    <col min="6915" max="6915" width="12.28515625" style="68" customWidth="1"/>
    <col min="6916" max="6917" width="9.85546875" style="68" customWidth="1"/>
    <col min="6918" max="6918" width="15.85546875" style="68" customWidth="1"/>
    <col min="6919" max="6919" width="10.7109375" style="68" customWidth="1"/>
    <col min="6920" max="6920" width="13.28515625" style="68" customWidth="1"/>
    <col min="6921" max="6921" width="10.7109375" style="68" customWidth="1"/>
    <col min="6922" max="6922" width="13.7109375" style="68" customWidth="1"/>
    <col min="6923" max="6923" width="10.7109375" style="68" customWidth="1"/>
    <col min="6924" max="6924" width="14.28515625" style="68" customWidth="1"/>
    <col min="6925" max="6925" width="9.7109375" style="68" customWidth="1"/>
    <col min="6926" max="6926" width="13.85546875" style="68" customWidth="1"/>
    <col min="6927" max="7168" width="9.140625" style="68"/>
    <col min="7169" max="7169" width="9.140625" style="68" customWidth="1"/>
    <col min="7170" max="7170" width="29.42578125" style="68" customWidth="1"/>
    <col min="7171" max="7171" width="12.28515625" style="68" customWidth="1"/>
    <col min="7172" max="7173" width="9.85546875" style="68" customWidth="1"/>
    <col min="7174" max="7174" width="15.85546875" style="68" customWidth="1"/>
    <col min="7175" max="7175" width="10.7109375" style="68" customWidth="1"/>
    <col min="7176" max="7176" width="13.28515625" style="68" customWidth="1"/>
    <col min="7177" max="7177" width="10.7109375" style="68" customWidth="1"/>
    <col min="7178" max="7178" width="13.7109375" style="68" customWidth="1"/>
    <col min="7179" max="7179" width="10.7109375" style="68" customWidth="1"/>
    <col min="7180" max="7180" width="14.28515625" style="68" customWidth="1"/>
    <col min="7181" max="7181" width="9.7109375" style="68" customWidth="1"/>
    <col min="7182" max="7182" width="13.85546875" style="68" customWidth="1"/>
    <col min="7183" max="7424" width="9.140625" style="68"/>
    <col min="7425" max="7425" width="9.140625" style="68" customWidth="1"/>
    <col min="7426" max="7426" width="29.42578125" style="68" customWidth="1"/>
    <col min="7427" max="7427" width="12.28515625" style="68" customWidth="1"/>
    <col min="7428" max="7429" width="9.85546875" style="68" customWidth="1"/>
    <col min="7430" max="7430" width="15.85546875" style="68" customWidth="1"/>
    <col min="7431" max="7431" width="10.7109375" style="68" customWidth="1"/>
    <col min="7432" max="7432" width="13.28515625" style="68" customWidth="1"/>
    <col min="7433" max="7433" width="10.7109375" style="68" customWidth="1"/>
    <col min="7434" max="7434" width="13.7109375" style="68" customWidth="1"/>
    <col min="7435" max="7435" width="10.7109375" style="68" customWidth="1"/>
    <col min="7436" max="7436" width="14.28515625" style="68" customWidth="1"/>
    <col min="7437" max="7437" width="9.7109375" style="68" customWidth="1"/>
    <col min="7438" max="7438" width="13.85546875" style="68" customWidth="1"/>
    <col min="7439" max="7680" width="9.140625" style="68"/>
    <col min="7681" max="7681" width="9.140625" style="68" customWidth="1"/>
    <col min="7682" max="7682" width="29.42578125" style="68" customWidth="1"/>
    <col min="7683" max="7683" width="12.28515625" style="68" customWidth="1"/>
    <col min="7684" max="7685" width="9.85546875" style="68" customWidth="1"/>
    <col min="7686" max="7686" width="15.85546875" style="68" customWidth="1"/>
    <col min="7687" max="7687" width="10.7109375" style="68" customWidth="1"/>
    <col min="7688" max="7688" width="13.28515625" style="68" customWidth="1"/>
    <col min="7689" max="7689" width="10.7109375" style="68" customWidth="1"/>
    <col min="7690" max="7690" width="13.7109375" style="68" customWidth="1"/>
    <col min="7691" max="7691" width="10.7109375" style="68" customWidth="1"/>
    <col min="7692" max="7692" width="14.28515625" style="68" customWidth="1"/>
    <col min="7693" max="7693" width="9.7109375" style="68" customWidth="1"/>
    <col min="7694" max="7694" width="13.85546875" style="68" customWidth="1"/>
    <col min="7695" max="7936" width="9.140625" style="68"/>
    <col min="7937" max="7937" width="9.140625" style="68" customWidth="1"/>
    <col min="7938" max="7938" width="29.42578125" style="68" customWidth="1"/>
    <col min="7939" max="7939" width="12.28515625" style="68" customWidth="1"/>
    <col min="7940" max="7941" width="9.85546875" style="68" customWidth="1"/>
    <col min="7942" max="7942" width="15.85546875" style="68" customWidth="1"/>
    <col min="7943" max="7943" width="10.7109375" style="68" customWidth="1"/>
    <col min="7944" max="7944" width="13.28515625" style="68" customWidth="1"/>
    <col min="7945" max="7945" width="10.7109375" style="68" customWidth="1"/>
    <col min="7946" max="7946" width="13.7109375" style="68" customWidth="1"/>
    <col min="7947" max="7947" width="10.7109375" style="68" customWidth="1"/>
    <col min="7948" max="7948" width="14.28515625" style="68" customWidth="1"/>
    <col min="7949" max="7949" width="9.7109375" style="68" customWidth="1"/>
    <col min="7950" max="7950" width="13.85546875" style="68" customWidth="1"/>
    <col min="7951" max="8192" width="9.140625" style="68"/>
    <col min="8193" max="8193" width="9.140625" style="68" customWidth="1"/>
    <col min="8194" max="8194" width="29.42578125" style="68" customWidth="1"/>
    <col min="8195" max="8195" width="12.28515625" style="68" customWidth="1"/>
    <col min="8196" max="8197" width="9.85546875" style="68" customWidth="1"/>
    <col min="8198" max="8198" width="15.85546875" style="68" customWidth="1"/>
    <col min="8199" max="8199" width="10.7109375" style="68" customWidth="1"/>
    <col min="8200" max="8200" width="13.28515625" style="68" customWidth="1"/>
    <col min="8201" max="8201" width="10.7109375" style="68" customWidth="1"/>
    <col min="8202" max="8202" width="13.7109375" style="68" customWidth="1"/>
    <col min="8203" max="8203" width="10.7109375" style="68" customWidth="1"/>
    <col min="8204" max="8204" width="14.28515625" style="68" customWidth="1"/>
    <col min="8205" max="8205" width="9.7109375" style="68" customWidth="1"/>
    <col min="8206" max="8206" width="13.85546875" style="68" customWidth="1"/>
    <col min="8207" max="8448" width="9.140625" style="68"/>
    <col min="8449" max="8449" width="9.140625" style="68" customWidth="1"/>
    <col min="8450" max="8450" width="29.42578125" style="68" customWidth="1"/>
    <col min="8451" max="8451" width="12.28515625" style="68" customWidth="1"/>
    <col min="8452" max="8453" width="9.85546875" style="68" customWidth="1"/>
    <col min="8454" max="8454" width="15.85546875" style="68" customWidth="1"/>
    <col min="8455" max="8455" width="10.7109375" style="68" customWidth="1"/>
    <col min="8456" max="8456" width="13.28515625" style="68" customWidth="1"/>
    <col min="8457" max="8457" width="10.7109375" style="68" customWidth="1"/>
    <col min="8458" max="8458" width="13.7109375" style="68" customWidth="1"/>
    <col min="8459" max="8459" width="10.7109375" style="68" customWidth="1"/>
    <col min="8460" max="8460" width="14.28515625" style="68" customWidth="1"/>
    <col min="8461" max="8461" width="9.7109375" style="68" customWidth="1"/>
    <col min="8462" max="8462" width="13.85546875" style="68" customWidth="1"/>
    <col min="8463" max="8704" width="9.140625" style="68"/>
    <col min="8705" max="8705" width="9.140625" style="68" customWidth="1"/>
    <col min="8706" max="8706" width="29.42578125" style="68" customWidth="1"/>
    <col min="8707" max="8707" width="12.28515625" style="68" customWidth="1"/>
    <col min="8708" max="8709" width="9.85546875" style="68" customWidth="1"/>
    <col min="8710" max="8710" width="15.85546875" style="68" customWidth="1"/>
    <col min="8711" max="8711" width="10.7109375" style="68" customWidth="1"/>
    <col min="8712" max="8712" width="13.28515625" style="68" customWidth="1"/>
    <col min="8713" max="8713" width="10.7109375" style="68" customWidth="1"/>
    <col min="8714" max="8714" width="13.7109375" style="68" customWidth="1"/>
    <col min="8715" max="8715" width="10.7109375" style="68" customWidth="1"/>
    <col min="8716" max="8716" width="14.28515625" style="68" customWidth="1"/>
    <col min="8717" max="8717" width="9.7109375" style="68" customWidth="1"/>
    <col min="8718" max="8718" width="13.85546875" style="68" customWidth="1"/>
    <col min="8719" max="8960" width="9.140625" style="68"/>
    <col min="8961" max="8961" width="9.140625" style="68" customWidth="1"/>
    <col min="8962" max="8962" width="29.42578125" style="68" customWidth="1"/>
    <col min="8963" max="8963" width="12.28515625" style="68" customWidth="1"/>
    <col min="8964" max="8965" width="9.85546875" style="68" customWidth="1"/>
    <col min="8966" max="8966" width="15.85546875" style="68" customWidth="1"/>
    <col min="8967" max="8967" width="10.7109375" style="68" customWidth="1"/>
    <col min="8968" max="8968" width="13.28515625" style="68" customWidth="1"/>
    <col min="8969" max="8969" width="10.7109375" style="68" customWidth="1"/>
    <col min="8970" max="8970" width="13.7109375" style="68" customWidth="1"/>
    <col min="8971" max="8971" width="10.7109375" style="68" customWidth="1"/>
    <col min="8972" max="8972" width="14.28515625" style="68" customWidth="1"/>
    <col min="8973" max="8973" width="9.7109375" style="68" customWidth="1"/>
    <col min="8974" max="8974" width="13.85546875" style="68" customWidth="1"/>
    <col min="8975" max="9216" width="9.140625" style="68"/>
    <col min="9217" max="9217" width="9.140625" style="68" customWidth="1"/>
    <col min="9218" max="9218" width="29.42578125" style="68" customWidth="1"/>
    <col min="9219" max="9219" width="12.28515625" style="68" customWidth="1"/>
    <col min="9220" max="9221" width="9.85546875" style="68" customWidth="1"/>
    <col min="9222" max="9222" width="15.85546875" style="68" customWidth="1"/>
    <col min="9223" max="9223" width="10.7109375" style="68" customWidth="1"/>
    <col min="9224" max="9224" width="13.28515625" style="68" customWidth="1"/>
    <col min="9225" max="9225" width="10.7109375" style="68" customWidth="1"/>
    <col min="9226" max="9226" width="13.7109375" style="68" customWidth="1"/>
    <col min="9227" max="9227" width="10.7109375" style="68" customWidth="1"/>
    <col min="9228" max="9228" width="14.28515625" style="68" customWidth="1"/>
    <col min="9229" max="9229" width="9.7109375" style="68" customWidth="1"/>
    <col min="9230" max="9230" width="13.85546875" style="68" customWidth="1"/>
    <col min="9231" max="9472" width="9.140625" style="68"/>
    <col min="9473" max="9473" width="9.140625" style="68" customWidth="1"/>
    <col min="9474" max="9474" width="29.42578125" style="68" customWidth="1"/>
    <col min="9475" max="9475" width="12.28515625" style="68" customWidth="1"/>
    <col min="9476" max="9477" width="9.85546875" style="68" customWidth="1"/>
    <col min="9478" max="9478" width="15.85546875" style="68" customWidth="1"/>
    <col min="9479" max="9479" width="10.7109375" style="68" customWidth="1"/>
    <col min="9480" max="9480" width="13.28515625" style="68" customWidth="1"/>
    <col min="9481" max="9481" width="10.7109375" style="68" customWidth="1"/>
    <col min="9482" max="9482" width="13.7109375" style="68" customWidth="1"/>
    <col min="9483" max="9483" width="10.7109375" style="68" customWidth="1"/>
    <col min="9484" max="9484" width="14.28515625" style="68" customWidth="1"/>
    <col min="9485" max="9485" width="9.7109375" style="68" customWidth="1"/>
    <col min="9486" max="9486" width="13.85546875" style="68" customWidth="1"/>
    <col min="9487" max="9728" width="9.140625" style="68"/>
    <col min="9729" max="9729" width="9.140625" style="68" customWidth="1"/>
    <col min="9730" max="9730" width="29.42578125" style="68" customWidth="1"/>
    <col min="9731" max="9731" width="12.28515625" style="68" customWidth="1"/>
    <col min="9732" max="9733" width="9.85546875" style="68" customWidth="1"/>
    <col min="9734" max="9734" width="15.85546875" style="68" customWidth="1"/>
    <col min="9735" max="9735" width="10.7109375" style="68" customWidth="1"/>
    <col min="9736" max="9736" width="13.28515625" style="68" customWidth="1"/>
    <col min="9737" max="9737" width="10.7109375" style="68" customWidth="1"/>
    <col min="9738" max="9738" width="13.7109375" style="68" customWidth="1"/>
    <col min="9739" max="9739" width="10.7109375" style="68" customWidth="1"/>
    <col min="9740" max="9740" width="14.28515625" style="68" customWidth="1"/>
    <col min="9741" max="9741" width="9.7109375" style="68" customWidth="1"/>
    <col min="9742" max="9742" width="13.85546875" style="68" customWidth="1"/>
    <col min="9743" max="9984" width="9.140625" style="68"/>
    <col min="9985" max="9985" width="9.140625" style="68" customWidth="1"/>
    <col min="9986" max="9986" width="29.42578125" style="68" customWidth="1"/>
    <col min="9987" max="9987" width="12.28515625" style="68" customWidth="1"/>
    <col min="9988" max="9989" width="9.85546875" style="68" customWidth="1"/>
    <col min="9990" max="9990" width="15.85546875" style="68" customWidth="1"/>
    <col min="9991" max="9991" width="10.7109375" style="68" customWidth="1"/>
    <col min="9992" max="9992" width="13.28515625" style="68" customWidth="1"/>
    <col min="9993" max="9993" width="10.7109375" style="68" customWidth="1"/>
    <col min="9994" max="9994" width="13.7109375" style="68" customWidth="1"/>
    <col min="9995" max="9995" width="10.7109375" style="68" customWidth="1"/>
    <col min="9996" max="9996" width="14.28515625" style="68" customWidth="1"/>
    <col min="9997" max="9997" width="9.7109375" style="68" customWidth="1"/>
    <col min="9998" max="9998" width="13.85546875" style="68" customWidth="1"/>
    <col min="9999" max="10240" width="9.140625" style="68"/>
    <col min="10241" max="10241" width="9.140625" style="68" customWidth="1"/>
    <col min="10242" max="10242" width="29.42578125" style="68" customWidth="1"/>
    <col min="10243" max="10243" width="12.28515625" style="68" customWidth="1"/>
    <col min="10244" max="10245" width="9.85546875" style="68" customWidth="1"/>
    <col min="10246" max="10246" width="15.85546875" style="68" customWidth="1"/>
    <col min="10247" max="10247" width="10.7109375" style="68" customWidth="1"/>
    <col min="10248" max="10248" width="13.28515625" style="68" customWidth="1"/>
    <col min="10249" max="10249" width="10.7109375" style="68" customWidth="1"/>
    <col min="10250" max="10250" width="13.7109375" style="68" customWidth="1"/>
    <col min="10251" max="10251" width="10.7109375" style="68" customWidth="1"/>
    <col min="10252" max="10252" width="14.28515625" style="68" customWidth="1"/>
    <col min="10253" max="10253" width="9.7109375" style="68" customWidth="1"/>
    <col min="10254" max="10254" width="13.85546875" style="68" customWidth="1"/>
    <col min="10255" max="10496" width="9.140625" style="68"/>
    <col min="10497" max="10497" width="9.140625" style="68" customWidth="1"/>
    <col min="10498" max="10498" width="29.42578125" style="68" customWidth="1"/>
    <col min="10499" max="10499" width="12.28515625" style="68" customWidth="1"/>
    <col min="10500" max="10501" width="9.85546875" style="68" customWidth="1"/>
    <col min="10502" max="10502" width="15.85546875" style="68" customWidth="1"/>
    <col min="10503" max="10503" width="10.7109375" style="68" customWidth="1"/>
    <col min="10504" max="10504" width="13.28515625" style="68" customWidth="1"/>
    <col min="10505" max="10505" width="10.7109375" style="68" customWidth="1"/>
    <col min="10506" max="10506" width="13.7109375" style="68" customWidth="1"/>
    <col min="10507" max="10507" width="10.7109375" style="68" customWidth="1"/>
    <col min="10508" max="10508" width="14.28515625" style="68" customWidth="1"/>
    <col min="10509" max="10509" width="9.7109375" style="68" customWidth="1"/>
    <col min="10510" max="10510" width="13.85546875" style="68" customWidth="1"/>
    <col min="10511" max="10752" width="9.140625" style="68"/>
    <col min="10753" max="10753" width="9.140625" style="68" customWidth="1"/>
    <col min="10754" max="10754" width="29.42578125" style="68" customWidth="1"/>
    <col min="10755" max="10755" width="12.28515625" style="68" customWidth="1"/>
    <col min="10756" max="10757" width="9.85546875" style="68" customWidth="1"/>
    <col min="10758" max="10758" width="15.85546875" style="68" customWidth="1"/>
    <col min="10759" max="10759" width="10.7109375" style="68" customWidth="1"/>
    <col min="10760" max="10760" width="13.28515625" style="68" customWidth="1"/>
    <col min="10761" max="10761" width="10.7109375" style="68" customWidth="1"/>
    <col min="10762" max="10762" width="13.7109375" style="68" customWidth="1"/>
    <col min="10763" max="10763" width="10.7109375" style="68" customWidth="1"/>
    <col min="10764" max="10764" width="14.28515625" style="68" customWidth="1"/>
    <col min="10765" max="10765" width="9.7109375" style="68" customWidth="1"/>
    <col min="10766" max="10766" width="13.85546875" style="68" customWidth="1"/>
    <col min="10767" max="11008" width="9.140625" style="68"/>
    <col min="11009" max="11009" width="9.140625" style="68" customWidth="1"/>
    <col min="11010" max="11010" width="29.42578125" style="68" customWidth="1"/>
    <col min="11011" max="11011" width="12.28515625" style="68" customWidth="1"/>
    <col min="11012" max="11013" width="9.85546875" style="68" customWidth="1"/>
    <col min="11014" max="11014" width="15.85546875" style="68" customWidth="1"/>
    <col min="11015" max="11015" width="10.7109375" style="68" customWidth="1"/>
    <col min="11016" max="11016" width="13.28515625" style="68" customWidth="1"/>
    <col min="11017" max="11017" width="10.7109375" style="68" customWidth="1"/>
    <col min="11018" max="11018" width="13.7109375" style="68" customWidth="1"/>
    <col min="11019" max="11019" width="10.7109375" style="68" customWidth="1"/>
    <col min="11020" max="11020" width="14.28515625" style="68" customWidth="1"/>
    <col min="11021" max="11021" width="9.7109375" style="68" customWidth="1"/>
    <col min="11022" max="11022" width="13.85546875" style="68" customWidth="1"/>
    <col min="11023" max="11264" width="9.140625" style="68"/>
    <col min="11265" max="11265" width="9.140625" style="68" customWidth="1"/>
    <col min="11266" max="11266" width="29.42578125" style="68" customWidth="1"/>
    <col min="11267" max="11267" width="12.28515625" style="68" customWidth="1"/>
    <col min="11268" max="11269" width="9.85546875" style="68" customWidth="1"/>
    <col min="11270" max="11270" width="15.85546875" style="68" customWidth="1"/>
    <col min="11271" max="11271" width="10.7109375" style="68" customWidth="1"/>
    <col min="11272" max="11272" width="13.28515625" style="68" customWidth="1"/>
    <col min="11273" max="11273" width="10.7109375" style="68" customWidth="1"/>
    <col min="11274" max="11274" width="13.7109375" style="68" customWidth="1"/>
    <col min="11275" max="11275" width="10.7109375" style="68" customWidth="1"/>
    <col min="11276" max="11276" width="14.28515625" style="68" customWidth="1"/>
    <col min="11277" max="11277" width="9.7109375" style="68" customWidth="1"/>
    <col min="11278" max="11278" width="13.85546875" style="68" customWidth="1"/>
    <col min="11279" max="11520" width="9.140625" style="68"/>
    <col min="11521" max="11521" width="9.140625" style="68" customWidth="1"/>
    <col min="11522" max="11522" width="29.42578125" style="68" customWidth="1"/>
    <col min="11523" max="11523" width="12.28515625" style="68" customWidth="1"/>
    <col min="11524" max="11525" width="9.85546875" style="68" customWidth="1"/>
    <col min="11526" max="11526" width="15.85546875" style="68" customWidth="1"/>
    <col min="11527" max="11527" width="10.7109375" style="68" customWidth="1"/>
    <col min="11528" max="11528" width="13.28515625" style="68" customWidth="1"/>
    <col min="11529" max="11529" width="10.7109375" style="68" customWidth="1"/>
    <col min="11530" max="11530" width="13.7109375" style="68" customWidth="1"/>
    <col min="11531" max="11531" width="10.7109375" style="68" customWidth="1"/>
    <col min="11532" max="11532" width="14.28515625" style="68" customWidth="1"/>
    <col min="11533" max="11533" width="9.7109375" style="68" customWidth="1"/>
    <col min="11534" max="11534" width="13.85546875" style="68" customWidth="1"/>
    <col min="11535" max="11776" width="9.140625" style="68"/>
    <col min="11777" max="11777" width="9.140625" style="68" customWidth="1"/>
    <col min="11778" max="11778" width="29.42578125" style="68" customWidth="1"/>
    <col min="11779" max="11779" width="12.28515625" style="68" customWidth="1"/>
    <col min="11780" max="11781" width="9.85546875" style="68" customWidth="1"/>
    <col min="11782" max="11782" width="15.85546875" style="68" customWidth="1"/>
    <col min="11783" max="11783" width="10.7109375" style="68" customWidth="1"/>
    <col min="11784" max="11784" width="13.28515625" style="68" customWidth="1"/>
    <col min="11785" max="11785" width="10.7109375" style="68" customWidth="1"/>
    <col min="11786" max="11786" width="13.7109375" style="68" customWidth="1"/>
    <col min="11787" max="11787" width="10.7109375" style="68" customWidth="1"/>
    <col min="11788" max="11788" width="14.28515625" style="68" customWidth="1"/>
    <col min="11789" max="11789" width="9.7109375" style="68" customWidth="1"/>
    <col min="11790" max="11790" width="13.85546875" style="68" customWidth="1"/>
    <col min="11791" max="12032" width="9.140625" style="68"/>
    <col min="12033" max="12033" width="9.140625" style="68" customWidth="1"/>
    <col min="12034" max="12034" width="29.42578125" style="68" customWidth="1"/>
    <col min="12035" max="12035" width="12.28515625" style="68" customWidth="1"/>
    <col min="12036" max="12037" width="9.85546875" style="68" customWidth="1"/>
    <col min="12038" max="12038" width="15.85546875" style="68" customWidth="1"/>
    <col min="12039" max="12039" width="10.7109375" style="68" customWidth="1"/>
    <col min="12040" max="12040" width="13.28515625" style="68" customWidth="1"/>
    <col min="12041" max="12041" width="10.7109375" style="68" customWidth="1"/>
    <col min="12042" max="12042" width="13.7109375" style="68" customWidth="1"/>
    <col min="12043" max="12043" width="10.7109375" style="68" customWidth="1"/>
    <col min="12044" max="12044" width="14.28515625" style="68" customWidth="1"/>
    <col min="12045" max="12045" width="9.7109375" style="68" customWidth="1"/>
    <col min="12046" max="12046" width="13.85546875" style="68" customWidth="1"/>
    <col min="12047" max="12288" width="9.140625" style="68"/>
    <col min="12289" max="12289" width="9.140625" style="68" customWidth="1"/>
    <col min="12290" max="12290" width="29.42578125" style="68" customWidth="1"/>
    <col min="12291" max="12291" width="12.28515625" style="68" customWidth="1"/>
    <col min="12292" max="12293" width="9.85546875" style="68" customWidth="1"/>
    <col min="12294" max="12294" width="15.85546875" style="68" customWidth="1"/>
    <col min="12295" max="12295" width="10.7109375" style="68" customWidth="1"/>
    <col min="12296" max="12296" width="13.28515625" style="68" customWidth="1"/>
    <col min="12297" max="12297" width="10.7109375" style="68" customWidth="1"/>
    <col min="12298" max="12298" width="13.7109375" style="68" customWidth="1"/>
    <col min="12299" max="12299" width="10.7109375" style="68" customWidth="1"/>
    <col min="12300" max="12300" width="14.28515625" style="68" customWidth="1"/>
    <col min="12301" max="12301" width="9.7109375" style="68" customWidth="1"/>
    <col min="12302" max="12302" width="13.85546875" style="68" customWidth="1"/>
    <col min="12303" max="12544" width="9.140625" style="68"/>
    <col min="12545" max="12545" width="9.140625" style="68" customWidth="1"/>
    <col min="12546" max="12546" width="29.42578125" style="68" customWidth="1"/>
    <col min="12547" max="12547" width="12.28515625" style="68" customWidth="1"/>
    <col min="12548" max="12549" width="9.85546875" style="68" customWidth="1"/>
    <col min="12550" max="12550" width="15.85546875" style="68" customWidth="1"/>
    <col min="12551" max="12551" width="10.7109375" style="68" customWidth="1"/>
    <col min="12552" max="12552" width="13.28515625" style="68" customWidth="1"/>
    <col min="12553" max="12553" width="10.7109375" style="68" customWidth="1"/>
    <col min="12554" max="12554" width="13.7109375" style="68" customWidth="1"/>
    <col min="12555" max="12555" width="10.7109375" style="68" customWidth="1"/>
    <col min="12556" max="12556" width="14.28515625" style="68" customWidth="1"/>
    <col min="12557" max="12557" width="9.7109375" style="68" customWidth="1"/>
    <col min="12558" max="12558" width="13.85546875" style="68" customWidth="1"/>
    <col min="12559" max="12800" width="9.140625" style="68"/>
    <col min="12801" max="12801" width="9.140625" style="68" customWidth="1"/>
    <col min="12802" max="12802" width="29.42578125" style="68" customWidth="1"/>
    <col min="12803" max="12803" width="12.28515625" style="68" customWidth="1"/>
    <col min="12804" max="12805" width="9.85546875" style="68" customWidth="1"/>
    <col min="12806" max="12806" width="15.85546875" style="68" customWidth="1"/>
    <col min="12807" max="12807" width="10.7109375" style="68" customWidth="1"/>
    <col min="12808" max="12808" width="13.28515625" style="68" customWidth="1"/>
    <col min="12809" max="12809" width="10.7109375" style="68" customWidth="1"/>
    <col min="12810" max="12810" width="13.7109375" style="68" customWidth="1"/>
    <col min="12811" max="12811" width="10.7109375" style="68" customWidth="1"/>
    <col min="12812" max="12812" width="14.28515625" style="68" customWidth="1"/>
    <col min="12813" max="12813" width="9.7109375" style="68" customWidth="1"/>
    <col min="12814" max="12814" width="13.85546875" style="68" customWidth="1"/>
    <col min="12815" max="13056" width="9.140625" style="68"/>
    <col min="13057" max="13057" width="9.140625" style="68" customWidth="1"/>
    <col min="13058" max="13058" width="29.42578125" style="68" customWidth="1"/>
    <col min="13059" max="13059" width="12.28515625" style="68" customWidth="1"/>
    <col min="13060" max="13061" width="9.85546875" style="68" customWidth="1"/>
    <col min="13062" max="13062" width="15.85546875" style="68" customWidth="1"/>
    <col min="13063" max="13063" width="10.7109375" style="68" customWidth="1"/>
    <col min="13064" max="13064" width="13.28515625" style="68" customWidth="1"/>
    <col min="13065" max="13065" width="10.7109375" style="68" customWidth="1"/>
    <col min="13066" max="13066" width="13.7109375" style="68" customWidth="1"/>
    <col min="13067" max="13067" width="10.7109375" style="68" customWidth="1"/>
    <col min="13068" max="13068" width="14.28515625" style="68" customWidth="1"/>
    <col min="13069" max="13069" width="9.7109375" style="68" customWidth="1"/>
    <col min="13070" max="13070" width="13.85546875" style="68" customWidth="1"/>
    <col min="13071" max="13312" width="9.140625" style="68"/>
    <col min="13313" max="13313" width="9.140625" style="68" customWidth="1"/>
    <col min="13314" max="13314" width="29.42578125" style="68" customWidth="1"/>
    <col min="13315" max="13315" width="12.28515625" style="68" customWidth="1"/>
    <col min="13316" max="13317" width="9.85546875" style="68" customWidth="1"/>
    <col min="13318" max="13318" width="15.85546875" style="68" customWidth="1"/>
    <col min="13319" max="13319" width="10.7109375" style="68" customWidth="1"/>
    <col min="13320" max="13320" width="13.28515625" style="68" customWidth="1"/>
    <col min="13321" max="13321" width="10.7109375" style="68" customWidth="1"/>
    <col min="13322" max="13322" width="13.7109375" style="68" customWidth="1"/>
    <col min="13323" max="13323" width="10.7109375" style="68" customWidth="1"/>
    <col min="13324" max="13324" width="14.28515625" style="68" customWidth="1"/>
    <col min="13325" max="13325" width="9.7109375" style="68" customWidth="1"/>
    <col min="13326" max="13326" width="13.85546875" style="68" customWidth="1"/>
    <col min="13327" max="13568" width="9.140625" style="68"/>
    <col min="13569" max="13569" width="9.140625" style="68" customWidth="1"/>
    <col min="13570" max="13570" width="29.42578125" style="68" customWidth="1"/>
    <col min="13571" max="13571" width="12.28515625" style="68" customWidth="1"/>
    <col min="13572" max="13573" width="9.85546875" style="68" customWidth="1"/>
    <col min="13574" max="13574" width="15.85546875" style="68" customWidth="1"/>
    <col min="13575" max="13575" width="10.7109375" style="68" customWidth="1"/>
    <col min="13576" max="13576" width="13.28515625" style="68" customWidth="1"/>
    <col min="13577" max="13577" width="10.7109375" style="68" customWidth="1"/>
    <col min="13578" max="13578" width="13.7109375" style="68" customWidth="1"/>
    <col min="13579" max="13579" width="10.7109375" style="68" customWidth="1"/>
    <col min="13580" max="13580" width="14.28515625" style="68" customWidth="1"/>
    <col min="13581" max="13581" width="9.7109375" style="68" customWidth="1"/>
    <col min="13582" max="13582" width="13.85546875" style="68" customWidth="1"/>
    <col min="13583" max="13824" width="9.140625" style="68"/>
    <col min="13825" max="13825" width="9.140625" style="68" customWidth="1"/>
    <col min="13826" max="13826" width="29.42578125" style="68" customWidth="1"/>
    <col min="13827" max="13827" width="12.28515625" style="68" customWidth="1"/>
    <col min="13828" max="13829" width="9.85546875" style="68" customWidth="1"/>
    <col min="13830" max="13830" width="15.85546875" style="68" customWidth="1"/>
    <col min="13831" max="13831" width="10.7109375" style="68" customWidth="1"/>
    <col min="13832" max="13832" width="13.28515625" style="68" customWidth="1"/>
    <col min="13833" max="13833" width="10.7109375" style="68" customWidth="1"/>
    <col min="13834" max="13834" width="13.7109375" style="68" customWidth="1"/>
    <col min="13835" max="13835" width="10.7109375" style="68" customWidth="1"/>
    <col min="13836" max="13836" width="14.28515625" style="68" customWidth="1"/>
    <col min="13837" max="13837" width="9.7109375" style="68" customWidth="1"/>
    <col min="13838" max="13838" width="13.85546875" style="68" customWidth="1"/>
    <col min="13839" max="14080" width="9.140625" style="68"/>
    <col min="14081" max="14081" width="9.140625" style="68" customWidth="1"/>
    <col min="14082" max="14082" width="29.42578125" style="68" customWidth="1"/>
    <col min="14083" max="14083" width="12.28515625" style="68" customWidth="1"/>
    <col min="14084" max="14085" width="9.85546875" style="68" customWidth="1"/>
    <col min="14086" max="14086" width="15.85546875" style="68" customWidth="1"/>
    <col min="14087" max="14087" width="10.7109375" style="68" customWidth="1"/>
    <col min="14088" max="14088" width="13.28515625" style="68" customWidth="1"/>
    <col min="14089" max="14089" width="10.7109375" style="68" customWidth="1"/>
    <col min="14090" max="14090" width="13.7109375" style="68" customWidth="1"/>
    <col min="14091" max="14091" width="10.7109375" style="68" customWidth="1"/>
    <col min="14092" max="14092" width="14.28515625" style="68" customWidth="1"/>
    <col min="14093" max="14093" width="9.7109375" style="68" customWidth="1"/>
    <col min="14094" max="14094" width="13.85546875" style="68" customWidth="1"/>
    <col min="14095" max="14336" width="9.140625" style="68"/>
    <col min="14337" max="14337" width="9.140625" style="68" customWidth="1"/>
    <col min="14338" max="14338" width="29.42578125" style="68" customWidth="1"/>
    <col min="14339" max="14339" width="12.28515625" style="68" customWidth="1"/>
    <col min="14340" max="14341" width="9.85546875" style="68" customWidth="1"/>
    <col min="14342" max="14342" width="15.85546875" style="68" customWidth="1"/>
    <col min="14343" max="14343" width="10.7109375" style="68" customWidth="1"/>
    <col min="14344" max="14344" width="13.28515625" style="68" customWidth="1"/>
    <col min="14345" max="14345" width="10.7109375" style="68" customWidth="1"/>
    <col min="14346" max="14346" width="13.7109375" style="68" customWidth="1"/>
    <col min="14347" max="14347" width="10.7109375" style="68" customWidth="1"/>
    <col min="14348" max="14348" width="14.28515625" style="68" customWidth="1"/>
    <col min="14349" max="14349" width="9.7109375" style="68" customWidth="1"/>
    <col min="14350" max="14350" width="13.85546875" style="68" customWidth="1"/>
    <col min="14351" max="14592" width="9.140625" style="68"/>
    <col min="14593" max="14593" width="9.140625" style="68" customWidth="1"/>
    <col min="14594" max="14594" width="29.42578125" style="68" customWidth="1"/>
    <col min="14595" max="14595" width="12.28515625" style="68" customWidth="1"/>
    <col min="14596" max="14597" width="9.85546875" style="68" customWidth="1"/>
    <col min="14598" max="14598" width="15.85546875" style="68" customWidth="1"/>
    <col min="14599" max="14599" width="10.7109375" style="68" customWidth="1"/>
    <col min="14600" max="14600" width="13.28515625" style="68" customWidth="1"/>
    <col min="14601" max="14601" width="10.7109375" style="68" customWidth="1"/>
    <col min="14602" max="14602" width="13.7109375" style="68" customWidth="1"/>
    <col min="14603" max="14603" width="10.7109375" style="68" customWidth="1"/>
    <col min="14604" max="14604" width="14.28515625" style="68" customWidth="1"/>
    <col min="14605" max="14605" width="9.7109375" style="68" customWidth="1"/>
    <col min="14606" max="14606" width="13.85546875" style="68" customWidth="1"/>
    <col min="14607" max="14848" width="9.140625" style="68"/>
    <col min="14849" max="14849" width="9.140625" style="68" customWidth="1"/>
    <col min="14850" max="14850" width="29.42578125" style="68" customWidth="1"/>
    <col min="14851" max="14851" width="12.28515625" style="68" customWidth="1"/>
    <col min="14852" max="14853" width="9.85546875" style="68" customWidth="1"/>
    <col min="14854" max="14854" width="15.85546875" style="68" customWidth="1"/>
    <col min="14855" max="14855" width="10.7109375" style="68" customWidth="1"/>
    <col min="14856" max="14856" width="13.28515625" style="68" customWidth="1"/>
    <col min="14857" max="14857" width="10.7109375" style="68" customWidth="1"/>
    <col min="14858" max="14858" width="13.7109375" style="68" customWidth="1"/>
    <col min="14859" max="14859" width="10.7109375" style="68" customWidth="1"/>
    <col min="14860" max="14860" width="14.28515625" style="68" customWidth="1"/>
    <col min="14861" max="14861" width="9.7109375" style="68" customWidth="1"/>
    <col min="14862" max="14862" width="13.85546875" style="68" customWidth="1"/>
    <col min="14863" max="15104" width="9.140625" style="68"/>
    <col min="15105" max="15105" width="9.140625" style="68" customWidth="1"/>
    <col min="15106" max="15106" width="29.42578125" style="68" customWidth="1"/>
    <col min="15107" max="15107" width="12.28515625" style="68" customWidth="1"/>
    <col min="15108" max="15109" width="9.85546875" style="68" customWidth="1"/>
    <col min="15110" max="15110" width="15.85546875" style="68" customWidth="1"/>
    <col min="15111" max="15111" width="10.7109375" style="68" customWidth="1"/>
    <col min="15112" max="15112" width="13.28515625" style="68" customWidth="1"/>
    <col min="15113" max="15113" width="10.7109375" style="68" customWidth="1"/>
    <col min="15114" max="15114" width="13.7109375" style="68" customWidth="1"/>
    <col min="15115" max="15115" width="10.7109375" style="68" customWidth="1"/>
    <col min="15116" max="15116" width="14.28515625" style="68" customWidth="1"/>
    <col min="15117" max="15117" width="9.7109375" style="68" customWidth="1"/>
    <col min="15118" max="15118" width="13.85546875" style="68" customWidth="1"/>
    <col min="15119" max="15360" width="9.140625" style="68"/>
    <col min="15361" max="15361" width="9.140625" style="68" customWidth="1"/>
    <col min="15362" max="15362" width="29.42578125" style="68" customWidth="1"/>
    <col min="15363" max="15363" width="12.28515625" style="68" customWidth="1"/>
    <col min="15364" max="15365" width="9.85546875" style="68" customWidth="1"/>
    <col min="15366" max="15366" width="15.85546875" style="68" customWidth="1"/>
    <col min="15367" max="15367" width="10.7109375" style="68" customWidth="1"/>
    <col min="15368" max="15368" width="13.28515625" style="68" customWidth="1"/>
    <col min="15369" max="15369" width="10.7109375" style="68" customWidth="1"/>
    <col min="15370" max="15370" width="13.7109375" style="68" customWidth="1"/>
    <col min="15371" max="15371" width="10.7109375" style="68" customWidth="1"/>
    <col min="15372" max="15372" width="14.28515625" style="68" customWidth="1"/>
    <col min="15373" max="15373" width="9.7109375" style="68" customWidth="1"/>
    <col min="15374" max="15374" width="13.85546875" style="68" customWidth="1"/>
    <col min="15375" max="15616" width="9.140625" style="68"/>
    <col min="15617" max="15617" width="9.140625" style="68" customWidth="1"/>
    <col min="15618" max="15618" width="29.42578125" style="68" customWidth="1"/>
    <col min="15619" max="15619" width="12.28515625" style="68" customWidth="1"/>
    <col min="15620" max="15621" width="9.85546875" style="68" customWidth="1"/>
    <col min="15622" max="15622" width="15.85546875" style="68" customWidth="1"/>
    <col min="15623" max="15623" width="10.7109375" style="68" customWidth="1"/>
    <col min="15624" max="15624" width="13.28515625" style="68" customWidth="1"/>
    <col min="15625" max="15625" width="10.7109375" style="68" customWidth="1"/>
    <col min="15626" max="15626" width="13.7109375" style="68" customWidth="1"/>
    <col min="15627" max="15627" width="10.7109375" style="68" customWidth="1"/>
    <col min="15628" max="15628" width="14.28515625" style="68" customWidth="1"/>
    <col min="15629" max="15629" width="9.7109375" style="68" customWidth="1"/>
    <col min="15630" max="15630" width="13.85546875" style="68" customWidth="1"/>
    <col min="15631" max="15872" width="9.140625" style="68"/>
    <col min="15873" max="15873" width="9.140625" style="68" customWidth="1"/>
    <col min="15874" max="15874" width="29.42578125" style="68" customWidth="1"/>
    <col min="15875" max="15875" width="12.28515625" style="68" customWidth="1"/>
    <col min="15876" max="15877" width="9.85546875" style="68" customWidth="1"/>
    <col min="15878" max="15878" width="15.85546875" style="68" customWidth="1"/>
    <col min="15879" max="15879" width="10.7109375" style="68" customWidth="1"/>
    <col min="15880" max="15880" width="13.28515625" style="68" customWidth="1"/>
    <col min="15881" max="15881" width="10.7109375" style="68" customWidth="1"/>
    <col min="15882" max="15882" width="13.7109375" style="68" customWidth="1"/>
    <col min="15883" max="15883" width="10.7109375" style="68" customWidth="1"/>
    <col min="15884" max="15884" width="14.28515625" style="68" customWidth="1"/>
    <col min="15885" max="15885" width="9.7109375" style="68" customWidth="1"/>
    <col min="15886" max="15886" width="13.85546875" style="68" customWidth="1"/>
    <col min="15887" max="16128" width="9.140625" style="68"/>
    <col min="16129" max="16129" width="9.140625" style="68" customWidth="1"/>
    <col min="16130" max="16130" width="29.42578125" style="68" customWidth="1"/>
    <col min="16131" max="16131" width="12.28515625" style="68" customWidth="1"/>
    <col min="16132" max="16133" width="9.85546875" style="68" customWidth="1"/>
    <col min="16134" max="16134" width="15.85546875" style="68" customWidth="1"/>
    <col min="16135" max="16135" width="10.7109375" style="68" customWidth="1"/>
    <col min="16136" max="16136" width="13.28515625" style="68" customWidth="1"/>
    <col min="16137" max="16137" width="10.7109375" style="68" customWidth="1"/>
    <col min="16138" max="16138" width="13.7109375" style="68" customWidth="1"/>
    <col min="16139" max="16139" width="10.7109375" style="68" customWidth="1"/>
    <col min="16140" max="16140" width="14.28515625" style="68" customWidth="1"/>
    <col min="16141" max="16141" width="9.7109375" style="68" customWidth="1"/>
    <col min="16142" max="16142" width="13.85546875" style="68" customWidth="1"/>
    <col min="16143" max="16384" width="9.140625" style="68"/>
  </cols>
  <sheetData>
    <row r="1" spans="1:15" ht="15" x14ac:dyDescent="0.25">
      <c r="A1" s="695" t="s">
        <v>0</v>
      </c>
      <c r="B1" s="695"/>
      <c r="C1" s="696"/>
      <c r="D1" s="695"/>
      <c r="E1" s="695"/>
      <c r="F1" s="695"/>
      <c r="G1" s="695"/>
      <c r="H1" s="695"/>
      <c r="I1" s="695"/>
      <c r="J1" s="695"/>
      <c r="K1" s="695"/>
      <c r="L1" s="695"/>
      <c r="M1" s="695"/>
      <c r="N1" s="695"/>
    </row>
    <row r="2" spans="1:15" ht="15" x14ac:dyDescent="0.25">
      <c r="A2" s="1495" t="s">
        <v>4</v>
      </c>
      <c r="B2" s="1495"/>
      <c r="C2" s="1495"/>
      <c r="D2" s="1495"/>
      <c r="E2" s="1495"/>
      <c r="F2" s="1495"/>
      <c r="G2" s="1495"/>
      <c r="H2" s="1495"/>
      <c r="I2" s="1495"/>
      <c r="J2" s="1495"/>
      <c r="K2" s="1495"/>
      <c r="L2" s="1495"/>
      <c r="M2" s="1495"/>
      <c r="N2" s="1495"/>
      <c r="O2" s="697"/>
    </row>
    <row r="3" spans="1:15" ht="15" x14ac:dyDescent="0.25">
      <c r="A3" s="1496" t="s">
        <v>901</v>
      </c>
      <c r="B3" s="1496"/>
      <c r="C3" s="1496"/>
      <c r="D3" s="1496"/>
      <c r="E3" s="1496"/>
      <c r="F3" s="1496"/>
      <c r="G3" s="1496"/>
      <c r="H3" s="1496"/>
      <c r="I3" s="1496"/>
      <c r="J3" s="1496"/>
      <c r="K3" s="1496"/>
      <c r="L3" s="1496"/>
      <c r="M3" s="1496"/>
      <c r="N3" s="1496"/>
      <c r="O3" s="698"/>
    </row>
    <row r="4" spans="1:15" ht="15" x14ac:dyDescent="0.25">
      <c r="A4" s="699" t="s">
        <v>902</v>
      </c>
      <c r="B4" s="699"/>
      <c r="C4" s="700"/>
      <c r="D4" s="701"/>
      <c r="E4" s="701"/>
      <c r="F4" s="695"/>
      <c r="G4" s="695"/>
      <c r="H4" s="695"/>
      <c r="I4" s="695"/>
      <c r="J4" s="695"/>
      <c r="K4" s="695"/>
      <c r="L4" s="695"/>
      <c r="M4" s="695"/>
      <c r="N4" s="695"/>
    </row>
    <row r="5" spans="1:15" ht="15" x14ac:dyDescent="0.25">
      <c r="A5" s="702" t="s">
        <v>903</v>
      </c>
      <c r="B5" s="703"/>
      <c r="C5" s="704"/>
      <c r="D5" s="705"/>
      <c r="E5" s="705"/>
      <c r="F5" s="706" t="s">
        <v>8</v>
      </c>
      <c r="G5" s="707"/>
      <c r="H5" s="707"/>
      <c r="I5" s="707"/>
      <c r="J5" s="708"/>
      <c r="K5" s="703" t="s">
        <v>904</v>
      </c>
      <c r="L5" s="703"/>
      <c r="M5" s="703"/>
      <c r="N5" s="709"/>
    </row>
    <row r="6" spans="1:15" ht="15" x14ac:dyDescent="0.25">
      <c r="A6" s="710" t="s">
        <v>905</v>
      </c>
      <c r="B6" s="699"/>
      <c r="C6" s="711"/>
      <c r="D6" s="712"/>
      <c r="E6" s="712"/>
      <c r="F6" s="203" t="s">
        <v>11</v>
      </c>
      <c r="G6" s="203" t="s">
        <v>12</v>
      </c>
      <c r="H6" s="713"/>
      <c r="I6" s="706" t="s">
        <v>13</v>
      </c>
      <c r="J6" s="708"/>
      <c r="K6" s="714" t="s">
        <v>14</v>
      </c>
      <c r="L6" s="714"/>
      <c r="M6" s="714"/>
      <c r="N6" s="713"/>
    </row>
    <row r="7" spans="1:15" ht="15" x14ac:dyDescent="0.25">
      <c r="A7" s="715"/>
      <c r="B7" s="702"/>
      <c r="C7" s="716"/>
      <c r="D7" s="717"/>
      <c r="E7" s="717"/>
      <c r="F7" s="702"/>
      <c r="G7" s="1497" t="s">
        <v>15</v>
      </c>
      <c r="H7" s="1498"/>
      <c r="I7" s="1498"/>
      <c r="J7" s="1498"/>
      <c r="K7" s="1498"/>
      <c r="L7" s="1498"/>
      <c r="M7" s="1498"/>
      <c r="N7" s="1499"/>
    </row>
    <row r="8" spans="1:15" ht="15" x14ac:dyDescent="0.25">
      <c r="A8" s="718" t="s">
        <v>16</v>
      </c>
      <c r="B8" s="209" t="s">
        <v>17</v>
      </c>
      <c r="C8" s="719" t="s">
        <v>18</v>
      </c>
      <c r="D8" s="720" t="s">
        <v>19</v>
      </c>
      <c r="E8" s="720" t="s">
        <v>494</v>
      </c>
      <c r="F8" s="720" t="s">
        <v>20</v>
      </c>
      <c r="G8" s="1497" t="s">
        <v>21</v>
      </c>
      <c r="H8" s="1499"/>
      <c r="I8" s="1497" t="s">
        <v>22</v>
      </c>
      <c r="J8" s="1499"/>
      <c r="K8" s="1497" t="s">
        <v>23</v>
      </c>
      <c r="L8" s="1499"/>
      <c r="M8" s="1497" t="s">
        <v>24</v>
      </c>
      <c r="N8" s="1499"/>
    </row>
    <row r="9" spans="1:15" ht="15" x14ac:dyDescent="0.25">
      <c r="A9" s="721"/>
      <c r="B9" s="722" t="s">
        <v>906</v>
      </c>
      <c r="C9" s="205"/>
      <c r="D9" s="206"/>
      <c r="E9" s="206"/>
      <c r="F9" s="203"/>
      <c r="G9" s="208" t="s">
        <v>25</v>
      </c>
      <c r="H9" s="209" t="s">
        <v>26</v>
      </c>
      <c r="I9" s="209" t="s">
        <v>25</v>
      </c>
      <c r="J9" s="209" t="s">
        <v>27</v>
      </c>
      <c r="K9" s="208" t="s">
        <v>25</v>
      </c>
      <c r="L9" s="723" t="s">
        <v>27</v>
      </c>
      <c r="M9" s="208" t="s">
        <v>25</v>
      </c>
      <c r="N9" s="208" t="s">
        <v>26</v>
      </c>
    </row>
    <row r="10" spans="1:15" s="70" customFormat="1" ht="15" customHeight="1" x14ac:dyDescent="0.25">
      <c r="A10" s="209">
        <v>1</v>
      </c>
      <c r="B10" s="724" t="s">
        <v>907</v>
      </c>
      <c r="C10" s="725">
        <v>5500</v>
      </c>
      <c r="D10" s="726">
        <v>3</v>
      </c>
      <c r="E10" s="726" t="s">
        <v>908</v>
      </c>
      <c r="F10" s="727">
        <f>C10*D10</f>
        <v>16500</v>
      </c>
      <c r="G10" s="209"/>
      <c r="H10" s="728"/>
      <c r="I10" s="209">
        <v>1</v>
      </c>
      <c r="J10" s="728">
        <v>4800</v>
      </c>
      <c r="K10" s="209">
        <v>1</v>
      </c>
      <c r="L10" s="728">
        <v>4800</v>
      </c>
      <c r="M10" s="209"/>
      <c r="N10" s="728"/>
    </row>
    <row r="11" spans="1:15" s="70" customFormat="1" ht="15" customHeight="1" x14ac:dyDescent="0.25">
      <c r="A11" s="209">
        <v>2</v>
      </c>
      <c r="B11" s="724" t="s">
        <v>909</v>
      </c>
      <c r="C11" s="725">
        <v>650</v>
      </c>
      <c r="D11" s="726">
        <v>12</v>
      </c>
      <c r="E11" s="726" t="s">
        <v>567</v>
      </c>
      <c r="F11" s="727">
        <f t="shared" ref="F11:F35" si="0">C11*D11</f>
        <v>7800</v>
      </c>
      <c r="G11" s="209">
        <v>3</v>
      </c>
      <c r="H11" s="728">
        <f>C11*G11</f>
        <v>1950</v>
      </c>
      <c r="I11" s="209">
        <v>3</v>
      </c>
      <c r="J11" s="728">
        <f>C11*I11</f>
        <v>1950</v>
      </c>
      <c r="K11" s="209">
        <v>3</v>
      </c>
      <c r="L11" s="728">
        <f>C11*K11</f>
        <v>1950</v>
      </c>
      <c r="M11" s="209"/>
      <c r="N11" s="728"/>
    </row>
    <row r="12" spans="1:15" s="70" customFormat="1" ht="15" customHeight="1" x14ac:dyDescent="0.25">
      <c r="A12" s="209">
        <v>3</v>
      </c>
      <c r="B12" s="724" t="s">
        <v>910</v>
      </c>
      <c r="C12" s="725">
        <v>220</v>
      </c>
      <c r="D12" s="726">
        <v>8</v>
      </c>
      <c r="E12" s="726" t="s">
        <v>911</v>
      </c>
      <c r="F12" s="727">
        <f t="shared" si="0"/>
        <v>1760</v>
      </c>
      <c r="G12" s="209">
        <v>2</v>
      </c>
      <c r="H12" s="728">
        <f>C12*G12</f>
        <v>440</v>
      </c>
      <c r="I12" s="209">
        <v>2</v>
      </c>
      <c r="J12" s="728">
        <f>C12*I12</f>
        <v>440</v>
      </c>
      <c r="K12" s="209">
        <v>2</v>
      </c>
      <c r="L12" s="728">
        <f>C12*K12</f>
        <v>440</v>
      </c>
      <c r="M12" s="209">
        <v>2</v>
      </c>
      <c r="N12" s="728">
        <f>C12*M12</f>
        <v>440</v>
      </c>
    </row>
    <row r="13" spans="1:15" s="70" customFormat="1" ht="15" customHeight="1" x14ac:dyDescent="0.25">
      <c r="A13" s="209">
        <v>4</v>
      </c>
      <c r="B13" s="724" t="s">
        <v>912</v>
      </c>
      <c r="C13" s="729">
        <v>200</v>
      </c>
      <c r="D13" s="726">
        <v>8</v>
      </c>
      <c r="E13" s="726" t="s">
        <v>911</v>
      </c>
      <c r="F13" s="727">
        <f t="shared" si="0"/>
        <v>1600</v>
      </c>
      <c r="G13" s="209">
        <v>2</v>
      </c>
      <c r="H13" s="728">
        <f>C13*G13</f>
        <v>400</v>
      </c>
      <c r="I13" s="209">
        <v>2</v>
      </c>
      <c r="J13" s="728">
        <f>C13*I13</f>
        <v>400</v>
      </c>
      <c r="K13" s="209">
        <v>2</v>
      </c>
      <c r="L13" s="728">
        <f>C13*K13</f>
        <v>400</v>
      </c>
      <c r="M13" s="209">
        <v>2</v>
      </c>
      <c r="N13" s="728">
        <f>C13*M13</f>
        <v>400</v>
      </c>
    </row>
    <row r="14" spans="1:15" s="70" customFormat="1" ht="15" customHeight="1" x14ac:dyDescent="0.25">
      <c r="A14" s="209">
        <v>5</v>
      </c>
      <c r="B14" s="724" t="s">
        <v>913</v>
      </c>
      <c r="C14" s="729">
        <v>22</v>
      </c>
      <c r="D14" s="726">
        <v>24</v>
      </c>
      <c r="E14" s="726" t="s">
        <v>158</v>
      </c>
      <c r="F14" s="727">
        <f t="shared" si="0"/>
        <v>528</v>
      </c>
      <c r="G14" s="209">
        <v>12</v>
      </c>
      <c r="H14" s="728">
        <f>C14*G14</f>
        <v>264</v>
      </c>
      <c r="I14" s="209"/>
      <c r="J14" s="728">
        <f t="shared" ref="J14:J35" si="1">C14*I14</f>
        <v>0</v>
      </c>
      <c r="K14" s="209">
        <v>12</v>
      </c>
      <c r="L14" s="728">
        <f>C14*K14</f>
        <v>264</v>
      </c>
      <c r="M14" s="209"/>
      <c r="N14" s="728">
        <f t="shared" ref="N14:N35" si="2">C14*M14</f>
        <v>0</v>
      </c>
    </row>
    <row r="15" spans="1:15" s="70" customFormat="1" ht="15" customHeight="1" x14ac:dyDescent="0.25">
      <c r="A15" s="209">
        <v>6</v>
      </c>
      <c r="B15" s="724" t="s">
        <v>161</v>
      </c>
      <c r="C15" s="725">
        <v>32</v>
      </c>
      <c r="D15" s="726">
        <v>8</v>
      </c>
      <c r="E15" s="726" t="s">
        <v>158</v>
      </c>
      <c r="F15" s="727">
        <f t="shared" si="0"/>
        <v>256</v>
      </c>
      <c r="G15" s="209">
        <v>2</v>
      </c>
      <c r="H15" s="728">
        <f t="shared" ref="H15:H35" si="3">C15*G15</f>
        <v>64</v>
      </c>
      <c r="I15" s="209">
        <v>2</v>
      </c>
      <c r="J15" s="728">
        <f t="shared" si="1"/>
        <v>64</v>
      </c>
      <c r="K15" s="209">
        <v>2</v>
      </c>
      <c r="L15" s="728">
        <f t="shared" ref="L15:L35" si="4">C15*K15</f>
        <v>64</v>
      </c>
      <c r="M15" s="209">
        <v>2</v>
      </c>
      <c r="N15" s="728">
        <f t="shared" si="2"/>
        <v>64</v>
      </c>
    </row>
    <row r="16" spans="1:15" s="70" customFormat="1" ht="15" customHeight="1" x14ac:dyDescent="0.25">
      <c r="A16" s="209">
        <v>7</v>
      </c>
      <c r="B16" s="724" t="s">
        <v>914</v>
      </c>
      <c r="C16" s="725">
        <v>15</v>
      </c>
      <c r="D16" s="726">
        <v>24</v>
      </c>
      <c r="E16" s="726" t="s">
        <v>158</v>
      </c>
      <c r="F16" s="727">
        <f t="shared" si="0"/>
        <v>360</v>
      </c>
      <c r="G16" s="209">
        <v>6</v>
      </c>
      <c r="H16" s="728">
        <f t="shared" si="3"/>
        <v>90</v>
      </c>
      <c r="I16" s="209">
        <v>6</v>
      </c>
      <c r="J16" s="728">
        <f t="shared" si="1"/>
        <v>90</v>
      </c>
      <c r="K16" s="209">
        <v>6</v>
      </c>
      <c r="L16" s="728">
        <f t="shared" si="4"/>
        <v>90</v>
      </c>
      <c r="M16" s="209">
        <v>6</v>
      </c>
      <c r="N16" s="728">
        <f t="shared" si="2"/>
        <v>90</v>
      </c>
    </row>
    <row r="17" spans="1:14" s="70" customFormat="1" ht="15" customHeight="1" x14ac:dyDescent="0.25">
      <c r="A17" s="209">
        <v>8</v>
      </c>
      <c r="B17" s="724" t="s">
        <v>915</v>
      </c>
      <c r="C17" s="725">
        <v>10</v>
      </c>
      <c r="D17" s="726">
        <v>24</v>
      </c>
      <c r="E17" s="726" t="s">
        <v>158</v>
      </c>
      <c r="F17" s="727">
        <f t="shared" si="0"/>
        <v>240</v>
      </c>
      <c r="G17" s="209">
        <v>6</v>
      </c>
      <c r="H17" s="728">
        <f t="shared" si="3"/>
        <v>60</v>
      </c>
      <c r="I17" s="209">
        <v>6</v>
      </c>
      <c r="J17" s="728">
        <f t="shared" si="1"/>
        <v>60</v>
      </c>
      <c r="K17" s="209">
        <v>6</v>
      </c>
      <c r="L17" s="728">
        <f t="shared" si="4"/>
        <v>60</v>
      </c>
      <c r="M17" s="209">
        <v>6</v>
      </c>
      <c r="N17" s="728">
        <f t="shared" si="2"/>
        <v>60</v>
      </c>
    </row>
    <row r="18" spans="1:14" s="70" customFormat="1" ht="15" customHeight="1" x14ac:dyDescent="0.25">
      <c r="A18" s="209">
        <v>9</v>
      </c>
      <c r="B18" s="724" t="s">
        <v>916</v>
      </c>
      <c r="C18" s="725">
        <v>35</v>
      </c>
      <c r="D18" s="726">
        <v>8</v>
      </c>
      <c r="E18" s="726" t="s">
        <v>158</v>
      </c>
      <c r="F18" s="727">
        <f t="shared" si="0"/>
        <v>280</v>
      </c>
      <c r="G18" s="209">
        <v>4</v>
      </c>
      <c r="H18" s="728">
        <f t="shared" si="3"/>
        <v>140</v>
      </c>
      <c r="I18" s="209">
        <v>4</v>
      </c>
      <c r="J18" s="728">
        <f t="shared" si="1"/>
        <v>140</v>
      </c>
      <c r="K18" s="209"/>
      <c r="L18" s="728">
        <f t="shared" si="4"/>
        <v>0</v>
      </c>
      <c r="M18" s="209"/>
      <c r="N18" s="728">
        <f t="shared" si="2"/>
        <v>0</v>
      </c>
    </row>
    <row r="19" spans="1:14" s="70" customFormat="1" ht="15" customHeight="1" x14ac:dyDescent="0.25">
      <c r="A19" s="209">
        <v>10</v>
      </c>
      <c r="B19" s="724" t="s">
        <v>917</v>
      </c>
      <c r="C19" s="725">
        <v>65</v>
      </c>
      <c r="D19" s="726">
        <v>1</v>
      </c>
      <c r="E19" s="726" t="s">
        <v>567</v>
      </c>
      <c r="F19" s="727">
        <f t="shared" si="0"/>
        <v>65</v>
      </c>
      <c r="G19" s="209"/>
      <c r="H19" s="728">
        <f t="shared" si="3"/>
        <v>0</v>
      </c>
      <c r="I19" s="209">
        <v>1</v>
      </c>
      <c r="J19" s="728">
        <f t="shared" si="1"/>
        <v>65</v>
      </c>
      <c r="K19" s="209"/>
      <c r="L19" s="728">
        <f t="shared" si="4"/>
        <v>0</v>
      </c>
      <c r="M19" s="209"/>
      <c r="N19" s="728">
        <f t="shared" si="2"/>
        <v>0</v>
      </c>
    </row>
    <row r="20" spans="1:14" s="70" customFormat="1" ht="15" customHeight="1" x14ac:dyDescent="0.25">
      <c r="A20" s="209">
        <v>11</v>
      </c>
      <c r="B20" s="724" t="s">
        <v>40</v>
      </c>
      <c r="C20" s="725">
        <v>75</v>
      </c>
      <c r="D20" s="726">
        <v>2</v>
      </c>
      <c r="E20" s="726" t="s">
        <v>158</v>
      </c>
      <c r="F20" s="727">
        <f t="shared" si="0"/>
        <v>150</v>
      </c>
      <c r="G20" s="209"/>
      <c r="H20" s="728">
        <f t="shared" si="3"/>
        <v>0</v>
      </c>
      <c r="I20" s="209">
        <v>2</v>
      </c>
      <c r="J20" s="728">
        <f t="shared" si="1"/>
        <v>150</v>
      </c>
      <c r="K20" s="209"/>
      <c r="L20" s="728">
        <f t="shared" si="4"/>
        <v>0</v>
      </c>
      <c r="M20" s="209"/>
      <c r="N20" s="728">
        <f t="shared" si="2"/>
        <v>0</v>
      </c>
    </row>
    <row r="21" spans="1:14" s="70" customFormat="1" ht="15" customHeight="1" x14ac:dyDescent="0.25">
      <c r="A21" s="209">
        <v>12</v>
      </c>
      <c r="B21" s="724" t="s">
        <v>663</v>
      </c>
      <c r="C21" s="725">
        <v>15</v>
      </c>
      <c r="D21" s="726">
        <v>24</v>
      </c>
      <c r="E21" s="726" t="s">
        <v>158</v>
      </c>
      <c r="F21" s="727">
        <f t="shared" si="0"/>
        <v>360</v>
      </c>
      <c r="G21" s="209">
        <v>12</v>
      </c>
      <c r="H21" s="728">
        <f t="shared" si="3"/>
        <v>180</v>
      </c>
      <c r="I21" s="209"/>
      <c r="J21" s="728">
        <f t="shared" si="1"/>
        <v>0</v>
      </c>
      <c r="K21" s="209">
        <v>12</v>
      </c>
      <c r="L21" s="728">
        <f t="shared" si="4"/>
        <v>180</v>
      </c>
      <c r="M21" s="209"/>
      <c r="N21" s="728">
        <f t="shared" si="2"/>
        <v>0</v>
      </c>
    </row>
    <row r="22" spans="1:14" s="70" customFormat="1" ht="15" customHeight="1" x14ac:dyDescent="0.25">
      <c r="A22" s="209">
        <v>13</v>
      </c>
      <c r="B22" s="724" t="s">
        <v>918</v>
      </c>
      <c r="C22" s="725">
        <v>10</v>
      </c>
      <c r="D22" s="726">
        <v>24</v>
      </c>
      <c r="E22" s="726" t="s">
        <v>158</v>
      </c>
      <c r="F22" s="727">
        <f t="shared" si="0"/>
        <v>240</v>
      </c>
      <c r="G22" s="209">
        <v>12</v>
      </c>
      <c r="H22" s="728">
        <f t="shared" si="3"/>
        <v>120</v>
      </c>
      <c r="I22" s="209"/>
      <c r="J22" s="728">
        <f t="shared" si="1"/>
        <v>0</v>
      </c>
      <c r="K22" s="209">
        <v>12</v>
      </c>
      <c r="L22" s="728">
        <f t="shared" si="4"/>
        <v>120</v>
      </c>
      <c r="M22" s="209"/>
      <c r="N22" s="728">
        <f t="shared" si="2"/>
        <v>0</v>
      </c>
    </row>
    <row r="23" spans="1:14" s="70" customFormat="1" ht="15" customHeight="1" x14ac:dyDescent="0.25">
      <c r="A23" s="209">
        <v>14</v>
      </c>
      <c r="B23" s="724" t="s">
        <v>919</v>
      </c>
      <c r="C23" s="725">
        <v>300</v>
      </c>
      <c r="D23" s="726">
        <v>1</v>
      </c>
      <c r="E23" s="726" t="s">
        <v>557</v>
      </c>
      <c r="F23" s="727">
        <f t="shared" si="0"/>
        <v>300</v>
      </c>
      <c r="G23" s="209"/>
      <c r="H23" s="728"/>
      <c r="I23" s="209"/>
      <c r="J23" s="728"/>
      <c r="K23" s="209"/>
      <c r="L23" s="728"/>
      <c r="M23" s="209">
        <v>1</v>
      </c>
      <c r="N23" s="728">
        <v>300</v>
      </c>
    </row>
    <row r="24" spans="1:14" s="70" customFormat="1" ht="15" customHeight="1" x14ac:dyDescent="0.25">
      <c r="A24" s="209">
        <v>15</v>
      </c>
      <c r="B24" s="724" t="s">
        <v>920</v>
      </c>
      <c r="C24" s="725">
        <v>300</v>
      </c>
      <c r="D24" s="726">
        <v>1</v>
      </c>
      <c r="E24" s="726" t="s">
        <v>39</v>
      </c>
      <c r="F24" s="727">
        <f t="shared" si="0"/>
        <v>300</v>
      </c>
      <c r="G24" s="209">
        <v>1</v>
      </c>
      <c r="H24" s="728">
        <f t="shared" si="3"/>
        <v>300</v>
      </c>
      <c r="I24" s="209"/>
      <c r="J24" s="728">
        <f t="shared" si="1"/>
        <v>0</v>
      </c>
      <c r="K24" s="209"/>
      <c r="L24" s="728">
        <f t="shared" si="4"/>
        <v>0</v>
      </c>
      <c r="M24" s="209"/>
      <c r="N24" s="728">
        <f t="shared" si="2"/>
        <v>0</v>
      </c>
    </row>
    <row r="25" spans="1:14" s="70" customFormat="1" ht="15" customHeight="1" x14ac:dyDescent="0.25">
      <c r="A25" s="209">
        <v>16</v>
      </c>
      <c r="B25" s="724" t="s">
        <v>921</v>
      </c>
      <c r="C25" s="725">
        <v>85</v>
      </c>
      <c r="D25" s="726">
        <v>8</v>
      </c>
      <c r="E25" s="726" t="s">
        <v>922</v>
      </c>
      <c r="F25" s="727">
        <f t="shared" si="0"/>
        <v>680</v>
      </c>
      <c r="G25" s="209">
        <v>2</v>
      </c>
      <c r="H25" s="728">
        <f t="shared" si="3"/>
        <v>170</v>
      </c>
      <c r="I25" s="209">
        <v>2</v>
      </c>
      <c r="J25" s="728">
        <f t="shared" si="1"/>
        <v>170</v>
      </c>
      <c r="K25" s="209">
        <v>2</v>
      </c>
      <c r="L25" s="728">
        <f t="shared" si="4"/>
        <v>170</v>
      </c>
      <c r="M25" s="209">
        <v>2</v>
      </c>
      <c r="N25" s="728">
        <f t="shared" si="2"/>
        <v>170</v>
      </c>
    </row>
    <row r="26" spans="1:14" s="70" customFormat="1" ht="15" customHeight="1" x14ac:dyDescent="0.25">
      <c r="A26" s="209">
        <v>17</v>
      </c>
      <c r="B26" s="724" t="s">
        <v>923</v>
      </c>
      <c r="C26" s="725">
        <v>750</v>
      </c>
      <c r="D26" s="726">
        <v>1</v>
      </c>
      <c r="E26" s="726" t="s">
        <v>924</v>
      </c>
      <c r="F26" s="727">
        <f t="shared" si="0"/>
        <v>750</v>
      </c>
      <c r="G26" s="209">
        <v>1</v>
      </c>
      <c r="H26" s="728">
        <f t="shared" si="3"/>
        <v>750</v>
      </c>
      <c r="I26" s="209"/>
      <c r="J26" s="728">
        <f t="shared" si="1"/>
        <v>0</v>
      </c>
      <c r="K26" s="209"/>
      <c r="L26" s="728">
        <f t="shared" si="4"/>
        <v>0</v>
      </c>
      <c r="M26" s="209"/>
      <c r="N26" s="728">
        <f t="shared" si="2"/>
        <v>0</v>
      </c>
    </row>
    <row r="27" spans="1:14" s="70" customFormat="1" ht="15" customHeight="1" x14ac:dyDescent="0.25">
      <c r="A27" s="209">
        <v>18</v>
      </c>
      <c r="B27" s="724" t="s">
        <v>925</v>
      </c>
      <c r="C27" s="725">
        <v>35</v>
      </c>
      <c r="D27" s="726">
        <v>1</v>
      </c>
      <c r="E27" s="726" t="s">
        <v>39</v>
      </c>
      <c r="F27" s="727">
        <f t="shared" si="0"/>
        <v>35</v>
      </c>
      <c r="G27" s="209">
        <v>1</v>
      </c>
      <c r="H27" s="728">
        <f t="shared" si="3"/>
        <v>35</v>
      </c>
      <c r="I27" s="209"/>
      <c r="J27" s="728">
        <f t="shared" si="1"/>
        <v>0</v>
      </c>
      <c r="K27" s="209"/>
      <c r="L27" s="728">
        <f t="shared" si="4"/>
        <v>0</v>
      </c>
      <c r="M27" s="209"/>
      <c r="N27" s="728">
        <f t="shared" si="2"/>
        <v>0</v>
      </c>
    </row>
    <row r="28" spans="1:14" s="70" customFormat="1" ht="15" customHeight="1" x14ac:dyDescent="0.25">
      <c r="A28" s="209">
        <v>19</v>
      </c>
      <c r="B28" s="724" t="s">
        <v>926</v>
      </c>
      <c r="C28" s="725">
        <v>65</v>
      </c>
      <c r="D28" s="726">
        <v>1</v>
      </c>
      <c r="E28" s="726" t="s">
        <v>927</v>
      </c>
      <c r="F28" s="727">
        <f t="shared" si="0"/>
        <v>65</v>
      </c>
      <c r="G28" s="209">
        <v>1</v>
      </c>
      <c r="H28" s="728">
        <f t="shared" si="3"/>
        <v>65</v>
      </c>
      <c r="I28" s="209"/>
      <c r="J28" s="728">
        <f t="shared" si="1"/>
        <v>0</v>
      </c>
      <c r="K28" s="209"/>
      <c r="L28" s="728">
        <f t="shared" si="4"/>
        <v>0</v>
      </c>
      <c r="M28" s="209"/>
      <c r="N28" s="728">
        <f t="shared" si="2"/>
        <v>0</v>
      </c>
    </row>
    <row r="29" spans="1:14" s="70" customFormat="1" ht="15" customHeight="1" x14ac:dyDescent="0.25">
      <c r="A29" s="209">
        <v>20</v>
      </c>
      <c r="B29" s="724" t="s">
        <v>928</v>
      </c>
      <c r="C29" s="725">
        <v>350</v>
      </c>
      <c r="D29" s="726">
        <v>1</v>
      </c>
      <c r="E29" s="726" t="s">
        <v>39</v>
      </c>
      <c r="F29" s="727">
        <f t="shared" si="0"/>
        <v>350</v>
      </c>
      <c r="G29" s="209"/>
      <c r="H29" s="728">
        <f t="shared" si="3"/>
        <v>0</v>
      </c>
      <c r="I29" s="209"/>
      <c r="J29" s="728">
        <f t="shared" si="1"/>
        <v>0</v>
      </c>
      <c r="K29" s="209">
        <v>1</v>
      </c>
      <c r="L29" s="728">
        <f t="shared" si="4"/>
        <v>350</v>
      </c>
      <c r="M29" s="209"/>
      <c r="N29" s="728">
        <f t="shared" si="2"/>
        <v>0</v>
      </c>
    </row>
    <row r="30" spans="1:14" s="70" customFormat="1" ht="15" customHeight="1" x14ac:dyDescent="0.25">
      <c r="A30" s="209">
        <v>21</v>
      </c>
      <c r="B30" s="724" t="s">
        <v>919</v>
      </c>
      <c r="C30" s="725">
        <v>300</v>
      </c>
      <c r="D30" s="726">
        <v>1</v>
      </c>
      <c r="E30" s="726" t="s">
        <v>557</v>
      </c>
      <c r="F30" s="727">
        <f t="shared" si="0"/>
        <v>300</v>
      </c>
      <c r="G30" s="209"/>
      <c r="H30" s="728"/>
      <c r="I30" s="209"/>
      <c r="J30" s="728"/>
      <c r="K30" s="209"/>
      <c r="L30" s="728"/>
      <c r="M30" s="209">
        <v>1</v>
      </c>
      <c r="N30" s="728">
        <v>300</v>
      </c>
    </row>
    <row r="31" spans="1:14" s="70" customFormat="1" ht="15" customHeight="1" x14ac:dyDescent="0.25">
      <c r="A31" s="209">
        <v>22</v>
      </c>
      <c r="B31" s="724" t="s">
        <v>929</v>
      </c>
      <c r="C31" s="725">
        <v>3000</v>
      </c>
      <c r="D31" s="726">
        <v>1</v>
      </c>
      <c r="E31" s="726" t="s">
        <v>100</v>
      </c>
      <c r="F31" s="727">
        <f>C31*D31</f>
        <v>3000</v>
      </c>
      <c r="G31" s="209"/>
      <c r="H31" s="728"/>
      <c r="I31" s="209"/>
      <c r="J31" s="728"/>
      <c r="K31" s="209"/>
      <c r="L31" s="728"/>
      <c r="M31" s="209">
        <v>1</v>
      </c>
      <c r="N31" s="728">
        <v>3000</v>
      </c>
    </row>
    <row r="32" spans="1:14" s="70" customFormat="1" ht="15" customHeight="1" x14ac:dyDescent="0.25">
      <c r="A32" s="209">
        <v>23</v>
      </c>
      <c r="B32" s="724" t="s">
        <v>930</v>
      </c>
      <c r="C32" s="725">
        <v>250</v>
      </c>
      <c r="D32" s="726">
        <v>1</v>
      </c>
      <c r="E32" s="726" t="s">
        <v>39</v>
      </c>
      <c r="F32" s="727">
        <f t="shared" si="0"/>
        <v>250</v>
      </c>
      <c r="G32" s="209">
        <v>1</v>
      </c>
      <c r="H32" s="728">
        <f t="shared" si="3"/>
        <v>250</v>
      </c>
      <c r="I32" s="209"/>
      <c r="J32" s="728">
        <f t="shared" si="1"/>
        <v>0</v>
      </c>
      <c r="K32" s="209"/>
      <c r="L32" s="728">
        <f t="shared" si="4"/>
        <v>0</v>
      </c>
      <c r="M32" s="209"/>
      <c r="N32" s="728">
        <f t="shared" si="2"/>
        <v>0</v>
      </c>
    </row>
    <row r="33" spans="1:14" s="70" customFormat="1" ht="15" customHeight="1" x14ac:dyDescent="0.25">
      <c r="A33" s="209">
        <v>24</v>
      </c>
      <c r="B33" s="724" t="s">
        <v>931</v>
      </c>
      <c r="C33" s="725">
        <v>100</v>
      </c>
      <c r="D33" s="726">
        <v>1</v>
      </c>
      <c r="E33" s="726" t="s">
        <v>39</v>
      </c>
      <c r="F33" s="727">
        <f t="shared" si="0"/>
        <v>100</v>
      </c>
      <c r="G33" s="209"/>
      <c r="H33" s="728">
        <f t="shared" si="3"/>
        <v>0</v>
      </c>
      <c r="I33" s="209">
        <v>1</v>
      </c>
      <c r="J33" s="728">
        <f t="shared" si="1"/>
        <v>100</v>
      </c>
      <c r="K33" s="209"/>
      <c r="L33" s="728">
        <f t="shared" si="4"/>
        <v>0</v>
      </c>
      <c r="M33" s="209"/>
      <c r="N33" s="728">
        <f t="shared" si="2"/>
        <v>0</v>
      </c>
    </row>
    <row r="34" spans="1:14" s="70" customFormat="1" ht="15" customHeight="1" x14ac:dyDescent="0.25">
      <c r="A34" s="209">
        <v>25</v>
      </c>
      <c r="B34" s="724" t="s">
        <v>932</v>
      </c>
      <c r="C34" s="725">
        <v>120</v>
      </c>
      <c r="D34" s="726">
        <v>1</v>
      </c>
      <c r="E34" s="726" t="s">
        <v>39</v>
      </c>
      <c r="F34" s="727">
        <f t="shared" si="0"/>
        <v>120</v>
      </c>
      <c r="G34" s="209"/>
      <c r="H34" s="728">
        <f t="shared" si="3"/>
        <v>0</v>
      </c>
      <c r="I34" s="209">
        <v>1</v>
      </c>
      <c r="J34" s="728">
        <f t="shared" si="1"/>
        <v>120</v>
      </c>
      <c r="K34" s="209"/>
      <c r="L34" s="728">
        <f t="shared" si="4"/>
        <v>0</v>
      </c>
      <c r="M34" s="209"/>
      <c r="N34" s="728">
        <f t="shared" si="2"/>
        <v>0</v>
      </c>
    </row>
    <row r="35" spans="1:14" s="70" customFormat="1" ht="15" customHeight="1" x14ac:dyDescent="0.25">
      <c r="A35" s="209">
        <v>26</v>
      </c>
      <c r="B35" s="724" t="s">
        <v>933</v>
      </c>
      <c r="C35" s="725">
        <v>120</v>
      </c>
      <c r="D35" s="726">
        <v>1</v>
      </c>
      <c r="E35" s="726" t="s">
        <v>39</v>
      </c>
      <c r="F35" s="727">
        <f t="shared" si="0"/>
        <v>120</v>
      </c>
      <c r="G35" s="209"/>
      <c r="H35" s="728">
        <f t="shared" si="3"/>
        <v>0</v>
      </c>
      <c r="I35" s="209">
        <v>1</v>
      </c>
      <c r="J35" s="728">
        <f t="shared" si="1"/>
        <v>120</v>
      </c>
      <c r="K35" s="209"/>
      <c r="L35" s="728">
        <f t="shared" si="4"/>
        <v>0</v>
      </c>
      <c r="M35" s="209"/>
      <c r="N35" s="728">
        <f t="shared" si="2"/>
        <v>0</v>
      </c>
    </row>
    <row r="36" spans="1:14" s="70" customFormat="1" ht="15" customHeight="1" x14ac:dyDescent="0.25">
      <c r="A36" s="209"/>
      <c r="B36" s="724" t="s">
        <v>934</v>
      </c>
      <c r="C36" s="729"/>
      <c r="D36" s="726"/>
      <c r="E36" s="726"/>
      <c r="F36" s="727">
        <f>SUM(F10:F35)</f>
        <v>36509</v>
      </c>
      <c r="G36" s="209"/>
      <c r="H36" s="728"/>
      <c r="I36" s="209"/>
      <c r="J36" s="728"/>
      <c r="K36" s="209"/>
      <c r="L36" s="728"/>
      <c r="M36" s="209"/>
      <c r="N36" s="728"/>
    </row>
    <row r="37" spans="1:14" ht="15" x14ac:dyDescent="0.25">
      <c r="A37" s="724"/>
      <c r="B37" s="706"/>
      <c r="C37" s="730"/>
      <c r="D37" s="731"/>
      <c r="E37" s="731"/>
      <c r="F37" s="732"/>
      <c r="G37" s="724"/>
      <c r="H37" s="724"/>
      <c r="I37" s="724"/>
      <c r="J37" s="724"/>
      <c r="K37" s="724"/>
      <c r="L37" s="724"/>
      <c r="M37" s="724"/>
      <c r="N37" s="724"/>
    </row>
    <row r="38" spans="1:14" ht="15" x14ac:dyDescent="0.25">
      <c r="A38" s="733"/>
      <c r="B38" s="734" t="s">
        <v>67</v>
      </c>
      <c r="C38" s="735"/>
      <c r="D38" s="736"/>
      <c r="E38" s="736"/>
      <c r="F38" s="734"/>
      <c r="G38" s="734"/>
      <c r="H38" s="695"/>
      <c r="I38" s="734"/>
      <c r="J38" s="734" t="s">
        <v>68</v>
      </c>
      <c r="K38" s="734"/>
      <c r="L38" s="734"/>
      <c r="M38" s="734"/>
      <c r="N38" s="737"/>
    </row>
    <row r="39" spans="1:14" ht="15" x14ac:dyDescent="0.25">
      <c r="A39" s="733"/>
      <c r="B39" s="734"/>
      <c r="C39" s="735"/>
      <c r="D39" s="736"/>
      <c r="E39" s="736"/>
      <c r="F39" s="734"/>
      <c r="G39" s="734"/>
      <c r="H39" s="695"/>
      <c r="I39" s="695"/>
      <c r="J39" s="695"/>
      <c r="K39" s="1502" t="s">
        <v>935</v>
      </c>
      <c r="L39" s="1502"/>
      <c r="M39" s="1502"/>
      <c r="N39" s="737"/>
    </row>
    <row r="40" spans="1:14" ht="15" x14ac:dyDescent="0.25">
      <c r="A40" s="733"/>
      <c r="B40" s="738" t="s">
        <v>936</v>
      </c>
      <c r="C40" s="735"/>
      <c r="D40" s="1500" t="s">
        <v>937</v>
      </c>
      <c r="E40" s="1500"/>
      <c r="F40" s="1500"/>
      <c r="G40" s="734"/>
      <c r="H40" s="734"/>
      <c r="I40" s="739"/>
      <c r="J40" s="695"/>
      <c r="K40" s="1501" t="s">
        <v>70</v>
      </c>
      <c r="L40" s="1501"/>
      <c r="M40" s="1501"/>
      <c r="N40" s="695"/>
    </row>
    <row r="41" spans="1:14" ht="15" x14ac:dyDescent="0.25">
      <c r="A41" s="203"/>
      <c r="B41" s="714"/>
      <c r="C41" s="711"/>
      <c r="D41" s="712"/>
      <c r="E41" s="740" t="s">
        <v>938</v>
      </c>
      <c r="F41" s="714"/>
      <c r="G41" s="714"/>
      <c r="H41" s="714"/>
      <c r="I41" s="714"/>
      <c r="J41" s="714"/>
      <c r="K41" s="714"/>
      <c r="L41" s="714"/>
      <c r="M41" s="714"/>
      <c r="N41" s="713"/>
    </row>
    <row r="42" spans="1:14" ht="15" x14ac:dyDescent="0.25">
      <c r="A42" s="695"/>
      <c r="B42" s="695"/>
      <c r="C42" s="696"/>
      <c r="D42" s="695"/>
      <c r="E42" s="695"/>
      <c r="F42" s="695"/>
      <c r="G42" s="695"/>
      <c r="H42" s="695"/>
      <c r="I42" s="695"/>
      <c r="J42" s="695"/>
      <c r="K42" s="695"/>
      <c r="L42" s="695"/>
      <c r="M42" s="695"/>
      <c r="N42" s="695"/>
    </row>
    <row r="43" spans="1:14" ht="15" x14ac:dyDescent="0.25">
      <c r="A43" s="695"/>
      <c r="B43" s="695"/>
      <c r="C43" s="696"/>
      <c r="D43" s="695"/>
      <c r="E43" s="695"/>
      <c r="F43" s="695"/>
      <c r="G43" s="695"/>
      <c r="H43" s="695"/>
      <c r="I43" s="695"/>
      <c r="J43" s="695"/>
      <c r="K43" s="695"/>
      <c r="L43" s="695"/>
      <c r="M43" s="695"/>
      <c r="N43" s="695"/>
    </row>
    <row r="44" spans="1:14" ht="15" x14ac:dyDescent="0.25">
      <c r="A44" s="695" t="s">
        <v>0</v>
      </c>
      <c r="B44" s="695"/>
      <c r="C44" s="696"/>
      <c r="D44" s="695"/>
      <c r="E44" s="695"/>
      <c r="F44" s="695"/>
      <c r="G44" s="695"/>
      <c r="H44" s="695"/>
      <c r="I44" s="695"/>
      <c r="J44" s="695"/>
      <c r="K44" s="695"/>
      <c r="L44" s="695"/>
      <c r="M44" s="695"/>
      <c r="N44" s="695"/>
    </row>
    <row r="45" spans="1:14" ht="15" x14ac:dyDescent="0.25">
      <c r="A45" s="1495" t="s">
        <v>4</v>
      </c>
      <c r="B45" s="1495"/>
      <c r="C45" s="1495"/>
      <c r="D45" s="1495"/>
      <c r="E45" s="1495"/>
      <c r="F45" s="1495"/>
      <c r="G45" s="1495"/>
      <c r="H45" s="1495"/>
      <c r="I45" s="1495"/>
      <c r="J45" s="1495"/>
      <c r="K45" s="1495"/>
      <c r="L45" s="1495"/>
      <c r="M45" s="1495"/>
      <c r="N45" s="1495"/>
    </row>
    <row r="46" spans="1:14" ht="15" x14ac:dyDescent="0.25">
      <c r="A46" s="1496" t="s">
        <v>901</v>
      </c>
      <c r="B46" s="1496"/>
      <c r="C46" s="1496"/>
      <c r="D46" s="1496"/>
      <c r="E46" s="1496"/>
      <c r="F46" s="1496"/>
      <c r="G46" s="1496"/>
      <c r="H46" s="1496"/>
      <c r="I46" s="1496"/>
      <c r="J46" s="1496"/>
      <c r="K46" s="1496"/>
      <c r="L46" s="1496"/>
      <c r="M46" s="1496"/>
      <c r="N46" s="1496"/>
    </row>
    <row r="47" spans="1:14" ht="15" x14ac:dyDescent="0.25">
      <c r="A47" s="699" t="s">
        <v>902</v>
      </c>
      <c r="B47" s="699"/>
      <c r="C47" s="700"/>
      <c r="D47" s="701"/>
      <c r="E47" s="701"/>
      <c r="F47" s="695"/>
      <c r="G47" s="695"/>
      <c r="H47" s="695"/>
      <c r="I47" s="695"/>
      <c r="J47" s="695"/>
      <c r="K47" s="695"/>
      <c r="L47" s="695"/>
      <c r="M47" s="695"/>
      <c r="N47" s="695"/>
    </row>
    <row r="48" spans="1:14" ht="15" x14ac:dyDescent="0.25">
      <c r="A48" s="702" t="s">
        <v>903</v>
      </c>
      <c r="B48" s="703"/>
      <c r="C48" s="704"/>
      <c r="D48" s="705"/>
      <c r="E48" s="705"/>
      <c r="F48" s="706" t="s">
        <v>8</v>
      </c>
      <c r="G48" s="707"/>
      <c r="H48" s="707"/>
      <c r="I48" s="707"/>
      <c r="J48" s="708"/>
      <c r="K48" s="703" t="s">
        <v>939</v>
      </c>
      <c r="L48" s="703"/>
      <c r="M48" s="703"/>
      <c r="N48" s="709"/>
    </row>
    <row r="49" spans="1:14" ht="15" x14ac:dyDescent="0.25">
      <c r="A49" s="710" t="s">
        <v>905</v>
      </c>
      <c r="B49" s="699"/>
      <c r="C49" s="711"/>
      <c r="D49" s="712"/>
      <c r="E49" s="712"/>
      <c r="F49" s="203" t="s">
        <v>11</v>
      </c>
      <c r="G49" s="203" t="s">
        <v>12</v>
      </c>
      <c r="H49" s="713"/>
      <c r="I49" s="706" t="s">
        <v>13</v>
      </c>
      <c r="J49" s="708"/>
      <c r="K49" s="714" t="s">
        <v>14</v>
      </c>
      <c r="L49" s="714"/>
      <c r="M49" s="714"/>
      <c r="N49" s="713"/>
    </row>
    <row r="50" spans="1:14" ht="15" x14ac:dyDescent="0.25">
      <c r="A50" s="715"/>
      <c r="B50" s="702"/>
      <c r="C50" s="716"/>
      <c r="D50" s="717"/>
      <c r="E50" s="717"/>
      <c r="F50" s="702"/>
      <c r="G50" s="1497" t="s">
        <v>15</v>
      </c>
      <c r="H50" s="1498"/>
      <c r="I50" s="1498"/>
      <c r="J50" s="1498"/>
      <c r="K50" s="1498"/>
      <c r="L50" s="1498"/>
      <c r="M50" s="1498"/>
      <c r="N50" s="1499"/>
    </row>
    <row r="51" spans="1:14" ht="15" x14ac:dyDescent="0.25">
      <c r="A51" s="718" t="s">
        <v>16</v>
      </c>
      <c r="B51" s="720" t="s">
        <v>17</v>
      </c>
      <c r="C51" s="719" t="s">
        <v>18</v>
      </c>
      <c r="D51" s="720" t="s">
        <v>19</v>
      </c>
      <c r="E51" s="720" t="s">
        <v>494</v>
      </c>
      <c r="F51" s="720" t="s">
        <v>20</v>
      </c>
      <c r="G51" s="1497" t="s">
        <v>21</v>
      </c>
      <c r="H51" s="1499"/>
      <c r="I51" s="1497" t="s">
        <v>22</v>
      </c>
      <c r="J51" s="1499"/>
      <c r="K51" s="1497" t="s">
        <v>23</v>
      </c>
      <c r="L51" s="1499"/>
      <c r="M51" s="1497" t="s">
        <v>24</v>
      </c>
      <c r="N51" s="1499"/>
    </row>
    <row r="52" spans="1:14" ht="15" x14ac:dyDescent="0.25">
      <c r="A52" s="721"/>
      <c r="B52" s="209" t="s">
        <v>399</v>
      </c>
      <c r="C52" s="205"/>
      <c r="D52" s="206"/>
      <c r="E52" s="206"/>
      <c r="F52" s="203"/>
      <c r="G52" s="208" t="s">
        <v>25</v>
      </c>
      <c r="H52" s="209" t="s">
        <v>26</v>
      </c>
      <c r="I52" s="209" t="s">
        <v>25</v>
      </c>
      <c r="J52" s="209" t="s">
        <v>27</v>
      </c>
      <c r="K52" s="208" t="s">
        <v>25</v>
      </c>
      <c r="L52" s="723" t="s">
        <v>27</v>
      </c>
      <c r="M52" s="208" t="s">
        <v>25</v>
      </c>
      <c r="N52" s="208" t="s">
        <v>26</v>
      </c>
    </row>
    <row r="53" spans="1:14" ht="15" x14ac:dyDescent="0.25">
      <c r="A53" s="209">
        <v>43</v>
      </c>
      <c r="B53" s="724" t="s">
        <v>940</v>
      </c>
      <c r="C53" s="725">
        <v>1250</v>
      </c>
      <c r="D53" s="726">
        <v>1</v>
      </c>
      <c r="E53" s="726" t="s">
        <v>39</v>
      </c>
      <c r="F53" s="727">
        <f>C53*D53</f>
        <v>1250</v>
      </c>
      <c r="G53" s="209"/>
      <c r="H53" s="728"/>
      <c r="I53" s="209"/>
      <c r="J53" s="728"/>
      <c r="K53" s="209"/>
      <c r="L53" s="728"/>
      <c r="M53" s="209">
        <v>1</v>
      </c>
      <c r="N53" s="728">
        <f>F53</f>
        <v>1250</v>
      </c>
    </row>
    <row r="54" spans="1:14" ht="15" x14ac:dyDescent="0.25">
      <c r="A54" s="209">
        <v>44</v>
      </c>
      <c r="B54" s="724" t="s">
        <v>941</v>
      </c>
      <c r="C54" s="725">
        <v>1150</v>
      </c>
      <c r="D54" s="726">
        <v>1</v>
      </c>
      <c r="E54" s="726" t="s">
        <v>39</v>
      </c>
      <c r="F54" s="727">
        <f t="shared" ref="F54:F75" si="5">C54*D54</f>
        <v>1150</v>
      </c>
      <c r="G54" s="209"/>
      <c r="H54" s="728"/>
      <c r="I54" s="209"/>
      <c r="J54" s="728"/>
      <c r="K54" s="209"/>
      <c r="L54" s="728"/>
      <c r="M54" s="209">
        <v>1</v>
      </c>
      <c r="N54" s="728">
        <f t="shared" ref="N54:N73" si="6">F54</f>
        <v>1150</v>
      </c>
    </row>
    <row r="55" spans="1:14" ht="15" x14ac:dyDescent="0.25">
      <c r="A55" s="209">
        <v>45</v>
      </c>
      <c r="B55" s="724" t="s">
        <v>942</v>
      </c>
      <c r="C55" s="725">
        <v>245</v>
      </c>
      <c r="D55" s="726">
        <v>1</v>
      </c>
      <c r="E55" s="726" t="s">
        <v>39</v>
      </c>
      <c r="F55" s="727">
        <f t="shared" si="5"/>
        <v>245</v>
      </c>
      <c r="G55" s="209"/>
      <c r="H55" s="728"/>
      <c r="I55" s="209"/>
      <c r="J55" s="728"/>
      <c r="K55" s="209"/>
      <c r="L55" s="728"/>
      <c r="M55" s="209">
        <v>1</v>
      </c>
      <c r="N55" s="728">
        <f t="shared" si="6"/>
        <v>245</v>
      </c>
    </row>
    <row r="56" spans="1:14" ht="15" x14ac:dyDescent="0.25">
      <c r="A56" s="209">
        <v>46</v>
      </c>
      <c r="B56" s="724" t="s">
        <v>943</v>
      </c>
      <c r="C56" s="725">
        <v>230</v>
      </c>
      <c r="D56" s="726">
        <v>1</v>
      </c>
      <c r="E56" s="726" t="s">
        <v>39</v>
      </c>
      <c r="F56" s="727">
        <f t="shared" si="5"/>
        <v>230</v>
      </c>
      <c r="G56" s="209"/>
      <c r="H56" s="728"/>
      <c r="I56" s="209"/>
      <c r="J56" s="728"/>
      <c r="K56" s="209"/>
      <c r="L56" s="728"/>
      <c r="M56" s="209">
        <v>1</v>
      </c>
      <c r="N56" s="728">
        <f t="shared" si="6"/>
        <v>230</v>
      </c>
    </row>
    <row r="57" spans="1:14" ht="15" x14ac:dyDescent="0.25">
      <c r="A57" s="209">
        <v>47</v>
      </c>
      <c r="B57" s="724" t="s">
        <v>944</v>
      </c>
      <c r="C57" s="725">
        <v>1250</v>
      </c>
      <c r="D57" s="726">
        <v>1</v>
      </c>
      <c r="E57" s="726" t="s">
        <v>100</v>
      </c>
      <c r="F57" s="727">
        <f t="shared" si="5"/>
        <v>1250</v>
      </c>
      <c r="G57" s="209"/>
      <c r="H57" s="728"/>
      <c r="I57" s="209"/>
      <c r="J57" s="728"/>
      <c r="K57" s="209"/>
      <c r="L57" s="728"/>
      <c r="M57" s="209">
        <v>1</v>
      </c>
      <c r="N57" s="728">
        <f t="shared" si="6"/>
        <v>1250</v>
      </c>
    </row>
    <row r="58" spans="1:14" ht="15" x14ac:dyDescent="0.25">
      <c r="A58" s="209">
        <v>48</v>
      </c>
      <c r="B58" s="724" t="s">
        <v>945</v>
      </c>
      <c r="C58" s="725">
        <v>1500</v>
      </c>
      <c r="D58" s="726">
        <v>1</v>
      </c>
      <c r="E58" s="726" t="s">
        <v>39</v>
      </c>
      <c r="F58" s="727">
        <f t="shared" si="5"/>
        <v>1500</v>
      </c>
      <c r="G58" s="209"/>
      <c r="H58" s="728"/>
      <c r="I58" s="209"/>
      <c r="J58" s="728"/>
      <c r="K58" s="209"/>
      <c r="L58" s="728"/>
      <c r="M58" s="209">
        <v>1</v>
      </c>
      <c r="N58" s="728">
        <f t="shared" si="6"/>
        <v>1500</v>
      </c>
    </row>
    <row r="59" spans="1:14" ht="15" x14ac:dyDescent="0.25">
      <c r="A59" s="209">
        <v>49</v>
      </c>
      <c r="B59" s="724" t="s">
        <v>946</v>
      </c>
      <c r="C59" s="725">
        <v>145</v>
      </c>
      <c r="D59" s="726">
        <v>1</v>
      </c>
      <c r="E59" s="726" t="s">
        <v>39</v>
      </c>
      <c r="F59" s="727">
        <f t="shared" si="5"/>
        <v>145</v>
      </c>
      <c r="G59" s="209"/>
      <c r="H59" s="728"/>
      <c r="I59" s="209"/>
      <c r="J59" s="728"/>
      <c r="K59" s="209"/>
      <c r="L59" s="728"/>
      <c r="M59" s="209">
        <v>1</v>
      </c>
      <c r="N59" s="728">
        <f t="shared" si="6"/>
        <v>145</v>
      </c>
    </row>
    <row r="60" spans="1:14" ht="15" x14ac:dyDescent="0.25">
      <c r="A60" s="209">
        <v>50</v>
      </c>
      <c r="B60" s="724" t="s">
        <v>947</v>
      </c>
      <c r="C60" s="725">
        <v>125</v>
      </c>
      <c r="D60" s="726">
        <v>1</v>
      </c>
      <c r="E60" s="726" t="s">
        <v>39</v>
      </c>
      <c r="F60" s="727">
        <f t="shared" si="5"/>
        <v>125</v>
      </c>
      <c r="G60" s="209"/>
      <c r="H60" s="728"/>
      <c r="I60" s="209"/>
      <c r="J60" s="728"/>
      <c r="K60" s="209"/>
      <c r="L60" s="728"/>
      <c r="M60" s="209">
        <v>1</v>
      </c>
      <c r="N60" s="728">
        <f t="shared" si="6"/>
        <v>125</v>
      </c>
    </row>
    <row r="61" spans="1:14" ht="15" x14ac:dyDescent="0.25">
      <c r="A61" s="209">
        <v>51</v>
      </c>
      <c r="B61" s="724" t="s">
        <v>948</v>
      </c>
      <c r="C61" s="729">
        <v>110</v>
      </c>
      <c r="D61" s="726">
        <v>1</v>
      </c>
      <c r="E61" s="726" t="s">
        <v>39</v>
      </c>
      <c r="F61" s="727">
        <f t="shared" si="5"/>
        <v>110</v>
      </c>
      <c r="G61" s="209"/>
      <c r="H61" s="728"/>
      <c r="I61" s="209"/>
      <c r="J61" s="728"/>
      <c r="K61" s="209"/>
      <c r="L61" s="728"/>
      <c r="M61" s="209">
        <v>1</v>
      </c>
      <c r="N61" s="728">
        <f t="shared" si="6"/>
        <v>110</v>
      </c>
    </row>
    <row r="62" spans="1:14" ht="15" x14ac:dyDescent="0.25">
      <c r="A62" s="209">
        <v>52</v>
      </c>
      <c r="B62" s="724" t="s">
        <v>949</v>
      </c>
      <c r="C62" s="725">
        <v>185</v>
      </c>
      <c r="D62" s="726">
        <v>1</v>
      </c>
      <c r="E62" s="726" t="s">
        <v>39</v>
      </c>
      <c r="F62" s="727">
        <f t="shared" si="5"/>
        <v>185</v>
      </c>
      <c r="G62" s="209"/>
      <c r="H62" s="728"/>
      <c r="I62" s="209" t="s">
        <v>692</v>
      </c>
      <c r="J62" s="728"/>
      <c r="K62" s="209"/>
      <c r="L62" s="728"/>
      <c r="M62" s="209">
        <v>1</v>
      </c>
      <c r="N62" s="728">
        <f t="shared" si="6"/>
        <v>185</v>
      </c>
    </row>
    <row r="63" spans="1:14" ht="15" x14ac:dyDescent="0.25">
      <c r="A63" s="209">
        <v>53</v>
      </c>
      <c r="B63" s="724" t="s">
        <v>950</v>
      </c>
      <c r="C63" s="725">
        <v>185</v>
      </c>
      <c r="D63" s="726">
        <v>1</v>
      </c>
      <c r="E63" s="726" t="s">
        <v>39</v>
      </c>
      <c r="F63" s="727">
        <f t="shared" si="5"/>
        <v>185</v>
      </c>
      <c r="G63" s="209"/>
      <c r="H63" s="728"/>
      <c r="I63" s="209"/>
      <c r="J63" s="728"/>
      <c r="K63" s="209"/>
      <c r="L63" s="728"/>
      <c r="M63" s="209">
        <v>1</v>
      </c>
      <c r="N63" s="728">
        <f t="shared" si="6"/>
        <v>185</v>
      </c>
    </row>
    <row r="64" spans="1:14" ht="15" x14ac:dyDescent="0.25">
      <c r="A64" s="209">
        <v>54</v>
      </c>
      <c r="B64" s="724" t="s">
        <v>951</v>
      </c>
      <c r="C64" s="725">
        <v>125</v>
      </c>
      <c r="D64" s="726">
        <v>1</v>
      </c>
      <c r="E64" s="726" t="s">
        <v>39</v>
      </c>
      <c r="F64" s="727">
        <f t="shared" si="5"/>
        <v>125</v>
      </c>
      <c r="G64" s="209"/>
      <c r="H64" s="728"/>
      <c r="I64" s="209"/>
      <c r="J64" s="728"/>
      <c r="K64" s="209"/>
      <c r="L64" s="728"/>
      <c r="M64" s="209">
        <v>1</v>
      </c>
      <c r="N64" s="728">
        <f t="shared" si="6"/>
        <v>125</v>
      </c>
    </row>
    <row r="65" spans="1:14" ht="15" x14ac:dyDescent="0.25">
      <c r="A65" s="209">
        <v>55</v>
      </c>
      <c r="B65" s="724" t="s">
        <v>952</v>
      </c>
      <c r="C65" s="725">
        <v>110</v>
      </c>
      <c r="D65" s="726">
        <v>1</v>
      </c>
      <c r="E65" s="726" t="s">
        <v>39</v>
      </c>
      <c r="F65" s="727">
        <f t="shared" si="5"/>
        <v>110</v>
      </c>
      <c r="G65" s="209"/>
      <c r="H65" s="728"/>
      <c r="I65" s="209"/>
      <c r="J65" s="728"/>
      <c r="K65" s="209"/>
      <c r="L65" s="728"/>
      <c r="M65" s="209">
        <v>1</v>
      </c>
      <c r="N65" s="728">
        <f t="shared" si="6"/>
        <v>110</v>
      </c>
    </row>
    <row r="66" spans="1:14" ht="15" x14ac:dyDescent="0.25">
      <c r="A66" s="209">
        <v>56</v>
      </c>
      <c r="B66" s="724" t="s">
        <v>953</v>
      </c>
      <c r="C66" s="725">
        <v>700</v>
      </c>
      <c r="D66" s="726">
        <v>1</v>
      </c>
      <c r="E66" s="726" t="s">
        <v>39</v>
      </c>
      <c r="F66" s="727">
        <f t="shared" si="5"/>
        <v>700</v>
      </c>
      <c r="G66" s="209"/>
      <c r="H66" s="728"/>
      <c r="I66" s="209"/>
      <c r="J66" s="728"/>
      <c r="K66" s="209"/>
      <c r="L66" s="728"/>
      <c r="M66" s="209">
        <v>1</v>
      </c>
      <c r="N66" s="728">
        <f t="shared" si="6"/>
        <v>700</v>
      </c>
    </row>
    <row r="67" spans="1:14" ht="15" x14ac:dyDescent="0.25">
      <c r="A67" s="209">
        <v>57</v>
      </c>
      <c r="B67" s="724" t="s">
        <v>954</v>
      </c>
      <c r="C67" s="725">
        <v>700</v>
      </c>
      <c r="D67" s="726">
        <v>1</v>
      </c>
      <c r="E67" s="726" t="s">
        <v>39</v>
      </c>
      <c r="F67" s="727">
        <f t="shared" si="5"/>
        <v>700</v>
      </c>
      <c r="G67" s="209"/>
      <c r="H67" s="728"/>
      <c r="I67" s="209"/>
      <c r="J67" s="728"/>
      <c r="K67" s="209"/>
      <c r="L67" s="728"/>
      <c r="M67" s="209">
        <v>1</v>
      </c>
      <c r="N67" s="728">
        <f t="shared" si="6"/>
        <v>700</v>
      </c>
    </row>
    <row r="68" spans="1:14" ht="15" x14ac:dyDescent="0.25">
      <c r="A68" s="209">
        <v>58</v>
      </c>
      <c r="B68" s="724" t="s">
        <v>955</v>
      </c>
      <c r="C68" s="725">
        <v>245</v>
      </c>
      <c r="D68" s="726">
        <v>1</v>
      </c>
      <c r="E68" s="726" t="s">
        <v>39</v>
      </c>
      <c r="F68" s="727">
        <f t="shared" si="5"/>
        <v>245</v>
      </c>
      <c r="G68" s="209"/>
      <c r="H68" s="728"/>
      <c r="I68" s="209"/>
      <c r="J68" s="728"/>
      <c r="K68" s="209"/>
      <c r="L68" s="728"/>
      <c r="M68" s="209">
        <v>1</v>
      </c>
      <c r="N68" s="728">
        <f t="shared" si="6"/>
        <v>245</v>
      </c>
    </row>
    <row r="69" spans="1:14" ht="15" x14ac:dyDescent="0.25">
      <c r="A69" s="209">
        <v>59</v>
      </c>
      <c r="B69" s="222" t="s">
        <v>956</v>
      </c>
      <c r="C69" s="725">
        <v>230</v>
      </c>
      <c r="D69" s="726">
        <v>1</v>
      </c>
      <c r="E69" s="726" t="s">
        <v>39</v>
      </c>
      <c r="F69" s="727">
        <f t="shared" si="5"/>
        <v>230</v>
      </c>
      <c r="G69" s="209"/>
      <c r="H69" s="728"/>
      <c r="I69" s="209"/>
      <c r="J69" s="728"/>
      <c r="K69" s="209"/>
      <c r="L69" s="728"/>
      <c r="M69" s="209">
        <v>1</v>
      </c>
      <c r="N69" s="728">
        <f t="shared" si="6"/>
        <v>230</v>
      </c>
    </row>
    <row r="70" spans="1:14" ht="15" x14ac:dyDescent="0.25">
      <c r="A70" s="209">
        <v>60</v>
      </c>
      <c r="B70" s="724" t="s">
        <v>957</v>
      </c>
      <c r="C70" s="725">
        <v>1000</v>
      </c>
      <c r="D70" s="726">
        <v>1</v>
      </c>
      <c r="E70" s="726" t="s">
        <v>958</v>
      </c>
      <c r="F70" s="727">
        <f t="shared" si="5"/>
        <v>1000</v>
      </c>
      <c r="G70" s="209"/>
      <c r="H70" s="728"/>
      <c r="I70" s="209"/>
      <c r="J70" s="728"/>
      <c r="K70" s="209"/>
      <c r="L70" s="728"/>
      <c r="M70" s="209">
        <v>1</v>
      </c>
      <c r="N70" s="728">
        <f t="shared" si="6"/>
        <v>1000</v>
      </c>
    </row>
    <row r="71" spans="1:14" ht="15" x14ac:dyDescent="0.25">
      <c r="A71" s="209">
        <v>61</v>
      </c>
      <c r="B71" s="724" t="s">
        <v>959</v>
      </c>
      <c r="C71" s="725">
        <v>145</v>
      </c>
      <c r="D71" s="726">
        <v>1</v>
      </c>
      <c r="E71" s="726" t="s">
        <v>39</v>
      </c>
      <c r="F71" s="727">
        <f t="shared" si="5"/>
        <v>145</v>
      </c>
      <c r="G71" s="209"/>
      <c r="H71" s="728"/>
      <c r="I71" s="209"/>
      <c r="J71" s="728"/>
      <c r="K71" s="209"/>
      <c r="L71" s="728"/>
      <c r="M71" s="209">
        <v>1</v>
      </c>
      <c r="N71" s="728">
        <f t="shared" si="6"/>
        <v>145</v>
      </c>
    </row>
    <row r="72" spans="1:14" ht="15" x14ac:dyDescent="0.25">
      <c r="A72" s="209">
        <v>62</v>
      </c>
      <c r="B72" s="724" t="s">
        <v>960</v>
      </c>
      <c r="C72" s="725">
        <v>185</v>
      </c>
      <c r="D72" s="726">
        <v>1</v>
      </c>
      <c r="E72" s="726" t="s">
        <v>39</v>
      </c>
      <c r="F72" s="727">
        <f t="shared" si="5"/>
        <v>185</v>
      </c>
      <c r="G72" s="209"/>
      <c r="H72" s="728"/>
      <c r="I72" s="209"/>
      <c r="J72" s="728"/>
      <c r="K72" s="209"/>
      <c r="L72" s="728"/>
      <c r="M72" s="209">
        <v>1</v>
      </c>
      <c r="N72" s="728">
        <f t="shared" si="6"/>
        <v>185</v>
      </c>
    </row>
    <row r="73" spans="1:14" ht="15" x14ac:dyDescent="0.25">
      <c r="A73" s="209">
        <v>63</v>
      </c>
      <c r="B73" s="724" t="s">
        <v>961</v>
      </c>
      <c r="C73" s="725">
        <v>185</v>
      </c>
      <c r="D73" s="726">
        <v>1</v>
      </c>
      <c r="E73" s="726" t="s">
        <v>39</v>
      </c>
      <c r="F73" s="727">
        <f t="shared" si="5"/>
        <v>185</v>
      </c>
      <c r="G73" s="209"/>
      <c r="H73" s="728"/>
      <c r="I73" s="209"/>
      <c r="J73" s="728"/>
      <c r="K73" s="209"/>
      <c r="L73" s="728"/>
      <c r="M73" s="209">
        <v>1</v>
      </c>
      <c r="N73" s="728">
        <f t="shared" si="6"/>
        <v>185</v>
      </c>
    </row>
    <row r="74" spans="1:14" ht="15" x14ac:dyDescent="0.25">
      <c r="A74" s="209">
        <v>64</v>
      </c>
      <c r="B74" s="724" t="s">
        <v>962</v>
      </c>
      <c r="C74" s="725">
        <v>210</v>
      </c>
      <c r="D74" s="726">
        <v>3</v>
      </c>
      <c r="E74" s="726" t="s">
        <v>963</v>
      </c>
      <c r="F74" s="727">
        <f t="shared" si="5"/>
        <v>630</v>
      </c>
      <c r="G74" s="209"/>
      <c r="H74" s="728"/>
      <c r="I74" s="209">
        <v>1</v>
      </c>
      <c r="J74" s="728">
        <v>210</v>
      </c>
      <c r="K74" s="209">
        <v>1</v>
      </c>
      <c r="L74" s="728">
        <v>210</v>
      </c>
      <c r="M74" s="209">
        <v>1</v>
      </c>
      <c r="N74" s="728">
        <v>210</v>
      </c>
    </row>
    <row r="75" spans="1:14" ht="15" x14ac:dyDescent="0.25">
      <c r="A75" s="209">
        <v>65</v>
      </c>
      <c r="B75" s="724" t="s">
        <v>964</v>
      </c>
      <c r="C75" s="725">
        <v>210</v>
      </c>
      <c r="D75" s="726">
        <v>3</v>
      </c>
      <c r="E75" s="726" t="s">
        <v>963</v>
      </c>
      <c r="F75" s="727">
        <f t="shared" si="5"/>
        <v>630</v>
      </c>
      <c r="G75" s="209"/>
      <c r="H75" s="728"/>
      <c r="I75" s="209">
        <v>1</v>
      </c>
      <c r="J75" s="728">
        <v>210</v>
      </c>
      <c r="K75" s="209">
        <v>1</v>
      </c>
      <c r="L75" s="728">
        <v>210</v>
      </c>
      <c r="M75" s="209">
        <v>1</v>
      </c>
      <c r="N75" s="728">
        <v>210</v>
      </c>
    </row>
    <row r="76" spans="1:14" ht="15" x14ac:dyDescent="0.25">
      <c r="A76" s="209"/>
      <c r="B76" s="724"/>
      <c r="C76" s="725"/>
      <c r="D76" s="726"/>
      <c r="E76" s="726"/>
      <c r="F76" s="727"/>
      <c r="G76" s="209"/>
      <c r="H76" s="728"/>
      <c r="I76" s="209"/>
      <c r="J76" s="728"/>
      <c r="K76" s="209"/>
      <c r="L76" s="728"/>
      <c r="M76" s="209"/>
      <c r="N76" s="728"/>
    </row>
    <row r="77" spans="1:14" ht="15" x14ac:dyDescent="0.25">
      <c r="A77" s="209"/>
      <c r="B77" s="724"/>
      <c r="C77" s="725"/>
      <c r="D77" s="726"/>
      <c r="E77" s="726"/>
      <c r="F77" s="727"/>
      <c r="G77" s="209"/>
      <c r="H77" s="728"/>
      <c r="I77" s="209"/>
      <c r="J77" s="728"/>
      <c r="K77" s="209"/>
      <c r="L77" s="728"/>
      <c r="M77" s="209"/>
      <c r="N77" s="728"/>
    </row>
    <row r="78" spans="1:14" ht="15" x14ac:dyDescent="0.25">
      <c r="A78" s="209"/>
      <c r="B78" s="724"/>
      <c r="C78" s="725"/>
      <c r="D78" s="726"/>
      <c r="E78" s="726"/>
      <c r="F78" s="727"/>
      <c r="G78" s="209"/>
      <c r="H78" s="728"/>
      <c r="I78" s="209"/>
      <c r="J78" s="728"/>
      <c r="K78" s="209"/>
      <c r="L78" s="728"/>
      <c r="M78" s="209"/>
      <c r="N78" s="728"/>
    </row>
    <row r="79" spans="1:14" ht="15" x14ac:dyDescent="0.25">
      <c r="A79" s="209"/>
      <c r="B79" s="724" t="s">
        <v>965</v>
      </c>
      <c r="C79" s="729"/>
      <c r="D79" s="726"/>
      <c r="E79" s="726"/>
      <c r="F79" s="727">
        <f>SUM(F53:F78)</f>
        <v>11260</v>
      </c>
      <c r="G79" s="209"/>
      <c r="H79" s="728"/>
      <c r="I79" s="209"/>
      <c r="J79" s="728"/>
      <c r="K79" s="209"/>
      <c r="L79" s="728"/>
      <c r="M79" s="209"/>
      <c r="N79" s="728"/>
    </row>
    <row r="80" spans="1:14" ht="15" x14ac:dyDescent="0.25">
      <c r="A80" s="733"/>
      <c r="B80" s="734" t="s">
        <v>67</v>
      </c>
      <c r="C80" s="735"/>
      <c r="D80" s="736"/>
      <c r="E80" s="736"/>
      <c r="F80" s="734"/>
      <c r="G80" s="734"/>
      <c r="H80" s="695"/>
      <c r="I80" s="734" t="s">
        <v>966</v>
      </c>
      <c r="J80" s="734"/>
      <c r="K80" s="734"/>
      <c r="L80" s="734"/>
      <c r="M80" s="734"/>
      <c r="N80" s="737"/>
    </row>
    <row r="81" spans="1:14" ht="15" x14ac:dyDescent="0.25">
      <c r="A81" s="733"/>
      <c r="B81" s="734"/>
      <c r="C81" s="735"/>
      <c r="D81" s="736"/>
      <c r="E81" s="736"/>
      <c r="F81" s="734"/>
      <c r="G81" s="734"/>
      <c r="H81" s="734"/>
      <c r="I81" s="695"/>
      <c r="J81" s="1502" t="s">
        <v>935</v>
      </c>
      <c r="K81" s="1502"/>
      <c r="L81" s="1502"/>
      <c r="M81" s="741"/>
      <c r="N81" s="737"/>
    </row>
    <row r="82" spans="1:14" ht="15" x14ac:dyDescent="0.25">
      <c r="A82" s="733"/>
      <c r="B82" s="738" t="s">
        <v>936</v>
      </c>
      <c r="C82" s="735"/>
      <c r="D82" s="1500" t="s">
        <v>937</v>
      </c>
      <c r="E82" s="1500"/>
      <c r="F82" s="1500"/>
      <c r="G82" s="734"/>
      <c r="H82" s="734"/>
      <c r="I82" s="739"/>
      <c r="J82" s="1501" t="s">
        <v>70</v>
      </c>
      <c r="K82" s="1501"/>
      <c r="L82" s="1501"/>
      <c r="M82" s="695"/>
      <c r="N82" s="737"/>
    </row>
    <row r="83" spans="1:14" ht="15" x14ac:dyDescent="0.25">
      <c r="A83" s="203"/>
      <c r="B83" s="714"/>
      <c r="C83" s="711"/>
      <c r="D83" s="712"/>
      <c r="E83" s="740" t="s">
        <v>938</v>
      </c>
      <c r="F83" s="714"/>
      <c r="G83" s="714"/>
      <c r="H83" s="714"/>
      <c r="I83" s="714"/>
      <c r="J83" s="714"/>
      <c r="K83" s="714"/>
      <c r="L83" s="714"/>
      <c r="M83" s="714"/>
      <c r="N83" s="713"/>
    </row>
    <row r="84" spans="1:14" ht="15" x14ac:dyDescent="0.25">
      <c r="A84" s="695"/>
      <c r="B84" s="695"/>
      <c r="C84" s="696"/>
      <c r="D84" s="695"/>
      <c r="E84" s="695"/>
      <c r="F84" s="695"/>
      <c r="G84" s="695"/>
      <c r="H84" s="695"/>
      <c r="I84" s="695"/>
      <c r="J84" s="695"/>
      <c r="K84" s="695"/>
      <c r="L84" s="695"/>
      <c r="M84" s="695"/>
      <c r="N84" s="695"/>
    </row>
    <row r="85" spans="1:14" ht="15" x14ac:dyDescent="0.25">
      <c r="A85" s="695"/>
      <c r="B85" s="695"/>
      <c r="C85" s="696"/>
      <c r="D85" s="695"/>
      <c r="E85" s="695"/>
      <c r="F85" s="695"/>
      <c r="G85" s="695"/>
      <c r="H85" s="695"/>
      <c r="I85" s="695"/>
      <c r="J85" s="695"/>
      <c r="K85" s="695"/>
      <c r="L85" s="695"/>
      <c r="M85" s="695"/>
      <c r="N85" s="695"/>
    </row>
    <row r="86" spans="1:14" ht="15" x14ac:dyDescent="0.25">
      <c r="A86" s="695" t="s">
        <v>0</v>
      </c>
      <c r="B86" s="695"/>
      <c r="C86" s="696"/>
      <c r="D86" s="695"/>
      <c r="E86" s="695"/>
      <c r="F86" s="695"/>
      <c r="G86" s="695"/>
      <c r="H86" s="695"/>
      <c r="I86" s="695"/>
      <c r="J86" s="695"/>
      <c r="K86" s="695"/>
      <c r="L86" s="695"/>
      <c r="M86" s="695"/>
      <c r="N86" s="695"/>
    </row>
    <row r="87" spans="1:14" ht="15" x14ac:dyDescent="0.25">
      <c r="A87" s="1495" t="s">
        <v>4</v>
      </c>
      <c r="B87" s="1495"/>
      <c r="C87" s="1495"/>
      <c r="D87" s="1495"/>
      <c r="E87" s="1495"/>
      <c r="F87" s="1495"/>
      <c r="G87" s="1495"/>
      <c r="H87" s="1495"/>
      <c r="I87" s="1495"/>
      <c r="J87" s="1495"/>
      <c r="K87" s="1495"/>
      <c r="L87" s="1495"/>
      <c r="M87" s="1495"/>
      <c r="N87" s="1495"/>
    </row>
    <row r="88" spans="1:14" ht="15" x14ac:dyDescent="0.25">
      <c r="A88" s="1496" t="s">
        <v>901</v>
      </c>
      <c r="B88" s="1496"/>
      <c r="C88" s="1496"/>
      <c r="D88" s="1496"/>
      <c r="E88" s="1496"/>
      <c r="F88" s="1496"/>
      <c r="G88" s="1496"/>
      <c r="H88" s="1496"/>
      <c r="I88" s="1496"/>
      <c r="J88" s="1496"/>
      <c r="K88" s="1496"/>
      <c r="L88" s="1496"/>
      <c r="M88" s="1496"/>
      <c r="N88" s="1496"/>
    </row>
    <row r="89" spans="1:14" ht="15" x14ac:dyDescent="0.25">
      <c r="A89" s="699" t="s">
        <v>902</v>
      </c>
      <c r="B89" s="699"/>
      <c r="C89" s="700"/>
      <c r="D89" s="701"/>
      <c r="E89" s="701"/>
      <c r="F89" s="695"/>
      <c r="G89" s="695"/>
      <c r="H89" s="695"/>
      <c r="I89" s="695"/>
      <c r="J89" s="695"/>
      <c r="K89" s="695"/>
      <c r="L89" s="695"/>
      <c r="M89" s="695"/>
      <c r="N89" s="695"/>
    </row>
    <row r="90" spans="1:14" ht="15" x14ac:dyDescent="0.25">
      <c r="A90" s="702" t="s">
        <v>903</v>
      </c>
      <c r="B90" s="703"/>
      <c r="C90" s="704"/>
      <c r="D90" s="705"/>
      <c r="E90" s="705"/>
      <c r="F90" s="706" t="s">
        <v>8</v>
      </c>
      <c r="G90" s="707"/>
      <c r="H90" s="707"/>
      <c r="I90" s="707"/>
      <c r="J90" s="708"/>
      <c r="K90" s="703" t="s">
        <v>967</v>
      </c>
      <c r="L90" s="703"/>
      <c r="M90" s="703"/>
      <c r="N90" s="709"/>
    </row>
    <row r="91" spans="1:14" ht="15" x14ac:dyDescent="0.25">
      <c r="A91" s="710" t="s">
        <v>905</v>
      </c>
      <c r="B91" s="699"/>
      <c r="C91" s="711"/>
      <c r="D91" s="712"/>
      <c r="E91" s="712"/>
      <c r="F91" s="203" t="s">
        <v>11</v>
      </c>
      <c r="G91" s="203" t="s">
        <v>12</v>
      </c>
      <c r="H91" s="713"/>
      <c r="I91" s="706" t="s">
        <v>13</v>
      </c>
      <c r="J91" s="708"/>
      <c r="K91" s="714" t="s">
        <v>14</v>
      </c>
      <c r="L91" s="714"/>
      <c r="M91" s="714"/>
      <c r="N91" s="713"/>
    </row>
    <row r="92" spans="1:14" ht="15" x14ac:dyDescent="0.25">
      <c r="A92" s="715"/>
      <c r="B92" s="702"/>
      <c r="C92" s="716"/>
      <c r="D92" s="717"/>
      <c r="E92" s="717"/>
      <c r="F92" s="702"/>
      <c r="G92" s="1497" t="s">
        <v>15</v>
      </c>
      <c r="H92" s="1498"/>
      <c r="I92" s="1498"/>
      <c r="J92" s="1498"/>
      <c r="K92" s="1498"/>
      <c r="L92" s="1498"/>
      <c r="M92" s="1498"/>
      <c r="N92" s="1499"/>
    </row>
    <row r="93" spans="1:14" ht="15" x14ac:dyDescent="0.25">
      <c r="A93" s="718" t="s">
        <v>16</v>
      </c>
      <c r="B93" s="720" t="s">
        <v>17</v>
      </c>
      <c r="C93" s="719" t="s">
        <v>18</v>
      </c>
      <c r="D93" s="720" t="s">
        <v>19</v>
      </c>
      <c r="E93" s="720" t="s">
        <v>494</v>
      </c>
      <c r="F93" s="720" t="s">
        <v>20</v>
      </c>
      <c r="G93" s="1497" t="s">
        <v>21</v>
      </c>
      <c r="H93" s="1499"/>
      <c r="I93" s="1497" t="s">
        <v>22</v>
      </c>
      <c r="J93" s="1499"/>
      <c r="K93" s="1497" t="s">
        <v>23</v>
      </c>
      <c r="L93" s="1499"/>
      <c r="M93" s="1497" t="s">
        <v>24</v>
      </c>
      <c r="N93" s="1499"/>
    </row>
    <row r="94" spans="1:14" ht="15" x14ac:dyDescent="0.25">
      <c r="A94" s="721"/>
      <c r="B94" s="209" t="s">
        <v>968</v>
      </c>
      <c r="C94" s="205"/>
      <c r="D94" s="206"/>
      <c r="E94" s="206"/>
      <c r="F94" s="203"/>
      <c r="G94" s="208" t="s">
        <v>25</v>
      </c>
      <c r="H94" s="209" t="s">
        <v>26</v>
      </c>
      <c r="I94" s="209" t="s">
        <v>25</v>
      </c>
      <c r="J94" s="209" t="s">
        <v>27</v>
      </c>
      <c r="K94" s="208" t="s">
        <v>25</v>
      </c>
      <c r="L94" s="723" t="s">
        <v>27</v>
      </c>
      <c r="M94" s="208" t="s">
        <v>25</v>
      </c>
      <c r="N94" s="208" t="s">
        <v>26</v>
      </c>
    </row>
    <row r="95" spans="1:14" ht="15" x14ac:dyDescent="0.25">
      <c r="A95" s="209">
        <v>27</v>
      </c>
      <c r="B95" s="724" t="s">
        <v>969</v>
      </c>
      <c r="C95" s="725">
        <v>3000</v>
      </c>
      <c r="D95" s="726">
        <v>1</v>
      </c>
      <c r="E95" s="726" t="s">
        <v>39</v>
      </c>
      <c r="F95" s="727">
        <f>C95*D95</f>
        <v>3000</v>
      </c>
      <c r="G95" s="209"/>
      <c r="H95" s="728"/>
      <c r="I95" s="209">
        <v>1</v>
      </c>
      <c r="J95" s="728">
        <v>3000</v>
      </c>
      <c r="K95" s="209"/>
      <c r="L95" s="728"/>
      <c r="M95" s="209"/>
      <c r="N95" s="728"/>
    </row>
    <row r="96" spans="1:14" ht="15" x14ac:dyDescent="0.25">
      <c r="A96" s="209">
        <v>28</v>
      </c>
      <c r="B96" s="724" t="s">
        <v>970</v>
      </c>
      <c r="C96" s="725">
        <v>30000</v>
      </c>
      <c r="D96" s="726">
        <v>1</v>
      </c>
      <c r="E96" s="726" t="s">
        <v>100</v>
      </c>
      <c r="F96" s="727">
        <f>C96*D96</f>
        <v>30000</v>
      </c>
      <c r="G96" s="209"/>
      <c r="H96" s="728"/>
      <c r="I96" s="209"/>
      <c r="J96" s="728"/>
      <c r="K96" s="209">
        <v>1</v>
      </c>
      <c r="L96" s="728">
        <v>30000</v>
      </c>
      <c r="M96" s="209"/>
      <c r="N96" s="728"/>
    </row>
    <row r="97" spans="1:14" ht="15" x14ac:dyDescent="0.25">
      <c r="A97" s="209">
        <v>29</v>
      </c>
      <c r="B97" s="724" t="s">
        <v>971</v>
      </c>
      <c r="C97" s="725">
        <v>1500</v>
      </c>
      <c r="D97" s="726">
        <v>1</v>
      </c>
      <c r="E97" s="726" t="s">
        <v>39</v>
      </c>
      <c r="F97" s="727">
        <v>2000</v>
      </c>
      <c r="G97" s="209"/>
      <c r="H97" s="728"/>
      <c r="I97" s="209">
        <v>1</v>
      </c>
      <c r="J97" s="728">
        <v>2000</v>
      </c>
      <c r="K97" s="209"/>
      <c r="L97" s="728"/>
      <c r="M97" s="209"/>
      <c r="N97" s="728"/>
    </row>
    <row r="98" spans="1:14" ht="15" x14ac:dyDescent="0.25">
      <c r="A98" s="209">
        <v>30</v>
      </c>
      <c r="B98" s="724" t="s">
        <v>972</v>
      </c>
      <c r="C98" s="725">
        <v>500</v>
      </c>
      <c r="D98" s="726">
        <v>12</v>
      </c>
      <c r="E98" s="726" t="s">
        <v>158</v>
      </c>
      <c r="F98" s="727">
        <f t="shared" ref="F98:F111" si="7">C98*D98</f>
        <v>6000</v>
      </c>
      <c r="G98" s="209"/>
      <c r="H98" s="728"/>
      <c r="I98" s="209">
        <v>6</v>
      </c>
      <c r="J98" s="728">
        <v>3000</v>
      </c>
      <c r="K98" s="209"/>
      <c r="L98" s="728"/>
      <c r="M98" s="209">
        <v>6</v>
      </c>
      <c r="N98" s="728">
        <v>3000</v>
      </c>
    </row>
    <row r="99" spans="1:14" ht="15" x14ac:dyDescent="0.25">
      <c r="A99" s="209">
        <v>31</v>
      </c>
      <c r="B99" s="724" t="s">
        <v>111</v>
      </c>
      <c r="C99" s="725">
        <v>350</v>
      </c>
      <c r="D99" s="726">
        <v>1</v>
      </c>
      <c r="E99" s="726" t="s">
        <v>557</v>
      </c>
      <c r="F99" s="727">
        <f t="shared" si="7"/>
        <v>350</v>
      </c>
      <c r="G99" s="209"/>
      <c r="H99" s="728"/>
      <c r="I99" s="209"/>
      <c r="J99" s="728"/>
      <c r="K99" s="209">
        <v>1</v>
      </c>
      <c r="L99" s="728">
        <v>350</v>
      </c>
      <c r="M99" s="209"/>
      <c r="N99" s="728"/>
    </row>
    <row r="100" spans="1:14" ht="15" x14ac:dyDescent="0.25">
      <c r="A100" s="209">
        <v>32</v>
      </c>
      <c r="B100" s="724" t="s">
        <v>973</v>
      </c>
      <c r="C100" s="725">
        <v>200</v>
      </c>
      <c r="D100" s="726">
        <v>2</v>
      </c>
      <c r="E100" s="726" t="s">
        <v>158</v>
      </c>
      <c r="F100" s="727">
        <f t="shared" si="7"/>
        <v>400</v>
      </c>
      <c r="G100" s="209"/>
      <c r="H100" s="728"/>
      <c r="I100" s="209">
        <v>1</v>
      </c>
      <c r="J100" s="728">
        <v>200</v>
      </c>
      <c r="K100" s="209"/>
      <c r="L100" s="728"/>
      <c r="M100" s="209">
        <v>1</v>
      </c>
      <c r="N100" s="728">
        <v>200</v>
      </c>
    </row>
    <row r="101" spans="1:14" ht="15" x14ac:dyDescent="0.25">
      <c r="A101" s="209">
        <v>33</v>
      </c>
      <c r="B101" s="724" t="s">
        <v>297</v>
      </c>
      <c r="C101" s="725">
        <v>250</v>
      </c>
      <c r="D101" s="726">
        <v>1</v>
      </c>
      <c r="E101" s="726" t="s">
        <v>557</v>
      </c>
      <c r="F101" s="727">
        <f t="shared" si="7"/>
        <v>250</v>
      </c>
      <c r="G101" s="209"/>
      <c r="H101" s="728"/>
      <c r="I101" s="209">
        <v>1</v>
      </c>
      <c r="J101" s="728">
        <v>250</v>
      </c>
      <c r="K101" s="209"/>
      <c r="L101" s="728"/>
      <c r="M101" s="209"/>
      <c r="N101" s="728"/>
    </row>
    <row r="102" spans="1:14" ht="15" x14ac:dyDescent="0.25">
      <c r="A102" s="209">
        <v>34</v>
      </c>
      <c r="B102" s="724" t="s">
        <v>130</v>
      </c>
      <c r="C102" s="725">
        <v>250</v>
      </c>
      <c r="D102" s="726">
        <v>1</v>
      </c>
      <c r="E102" s="726" t="s">
        <v>557</v>
      </c>
      <c r="F102" s="727">
        <f t="shared" si="7"/>
        <v>250</v>
      </c>
      <c r="G102" s="209"/>
      <c r="H102" s="728"/>
      <c r="I102" s="209"/>
      <c r="J102" s="728"/>
      <c r="K102" s="209">
        <v>1</v>
      </c>
      <c r="L102" s="728">
        <v>250</v>
      </c>
      <c r="M102" s="209"/>
      <c r="N102" s="728"/>
    </row>
    <row r="103" spans="1:14" ht="15" x14ac:dyDescent="0.25">
      <c r="A103" s="209">
        <v>35</v>
      </c>
      <c r="B103" s="724" t="s">
        <v>974</v>
      </c>
      <c r="C103" s="729">
        <v>80</v>
      </c>
      <c r="D103" s="726">
        <v>2</v>
      </c>
      <c r="E103" s="726" t="s">
        <v>158</v>
      </c>
      <c r="F103" s="727">
        <f t="shared" si="7"/>
        <v>160</v>
      </c>
      <c r="G103" s="209"/>
      <c r="H103" s="728"/>
      <c r="I103" s="209"/>
      <c r="J103" s="728"/>
      <c r="K103" s="209"/>
      <c r="L103" s="728"/>
      <c r="M103" s="209">
        <v>2</v>
      </c>
      <c r="N103" s="728">
        <v>160</v>
      </c>
    </row>
    <row r="104" spans="1:14" ht="15" x14ac:dyDescent="0.25">
      <c r="A104" s="209">
        <v>36</v>
      </c>
      <c r="B104" s="724" t="s">
        <v>975</v>
      </c>
      <c r="C104" s="725">
        <v>35</v>
      </c>
      <c r="D104" s="726">
        <v>4</v>
      </c>
      <c r="E104" s="726" t="s">
        <v>158</v>
      </c>
      <c r="F104" s="727">
        <f t="shared" si="7"/>
        <v>140</v>
      </c>
      <c r="G104" s="209">
        <v>4</v>
      </c>
      <c r="H104" s="728">
        <v>140</v>
      </c>
      <c r="I104" s="209" t="s">
        <v>692</v>
      </c>
      <c r="J104" s="728"/>
      <c r="K104" s="209"/>
      <c r="L104" s="728"/>
      <c r="M104" s="209"/>
      <c r="N104" s="728"/>
    </row>
    <row r="105" spans="1:14" ht="15" x14ac:dyDescent="0.25">
      <c r="A105" s="209">
        <v>37</v>
      </c>
      <c r="B105" s="724" t="s">
        <v>46</v>
      </c>
      <c r="C105" s="725">
        <v>250</v>
      </c>
      <c r="D105" s="726">
        <v>1</v>
      </c>
      <c r="E105" s="726" t="s">
        <v>42</v>
      </c>
      <c r="F105" s="727">
        <f t="shared" si="7"/>
        <v>250</v>
      </c>
      <c r="G105" s="209">
        <v>1</v>
      </c>
      <c r="H105" s="728">
        <v>250</v>
      </c>
      <c r="I105" s="209"/>
      <c r="J105" s="728"/>
      <c r="K105" s="209"/>
      <c r="L105" s="728"/>
      <c r="M105" s="209"/>
      <c r="N105" s="728"/>
    </row>
    <row r="106" spans="1:14" ht="15" x14ac:dyDescent="0.25">
      <c r="A106" s="209">
        <v>38</v>
      </c>
      <c r="B106" s="724" t="s">
        <v>174</v>
      </c>
      <c r="C106" s="725">
        <v>80</v>
      </c>
      <c r="D106" s="726">
        <v>1</v>
      </c>
      <c r="E106" s="726" t="s">
        <v>39</v>
      </c>
      <c r="F106" s="727">
        <f t="shared" si="7"/>
        <v>80</v>
      </c>
      <c r="G106" s="209"/>
      <c r="H106" s="728"/>
      <c r="I106" s="209">
        <v>1</v>
      </c>
      <c r="J106" s="728">
        <v>80</v>
      </c>
      <c r="K106" s="209"/>
      <c r="L106" s="728"/>
      <c r="M106" s="209"/>
      <c r="N106" s="728"/>
    </row>
    <row r="107" spans="1:14" ht="15" x14ac:dyDescent="0.25">
      <c r="A107" s="209">
        <v>39</v>
      </c>
      <c r="B107" s="724" t="s">
        <v>976</v>
      </c>
      <c r="C107" s="725">
        <v>80</v>
      </c>
      <c r="D107" s="726">
        <v>2</v>
      </c>
      <c r="E107" s="726" t="s">
        <v>52</v>
      </c>
      <c r="F107" s="727">
        <f t="shared" si="7"/>
        <v>160</v>
      </c>
      <c r="G107" s="209"/>
      <c r="H107" s="728"/>
      <c r="I107" s="209"/>
      <c r="J107" s="728"/>
      <c r="K107" s="209">
        <v>2</v>
      </c>
      <c r="L107" s="728">
        <v>160</v>
      </c>
      <c r="M107" s="209"/>
      <c r="N107" s="728"/>
    </row>
    <row r="108" spans="1:14" ht="15" x14ac:dyDescent="0.25">
      <c r="A108" s="209">
        <v>40</v>
      </c>
      <c r="B108" s="724" t="s">
        <v>977</v>
      </c>
      <c r="C108" s="725">
        <v>350</v>
      </c>
      <c r="D108" s="726">
        <v>1</v>
      </c>
      <c r="E108" s="726" t="s">
        <v>557</v>
      </c>
      <c r="F108" s="727">
        <f t="shared" si="7"/>
        <v>350</v>
      </c>
      <c r="G108" s="209"/>
      <c r="H108" s="728"/>
      <c r="I108" s="209"/>
      <c r="J108" s="728"/>
      <c r="K108" s="209"/>
      <c r="L108" s="728"/>
      <c r="M108" s="209">
        <v>1</v>
      </c>
      <c r="N108" s="728">
        <v>350</v>
      </c>
    </row>
    <row r="109" spans="1:14" ht="15" x14ac:dyDescent="0.25">
      <c r="A109" s="209">
        <v>41</v>
      </c>
      <c r="B109" s="724" t="s">
        <v>919</v>
      </c>
      <c r="C109" s="725">
        <v>300</v>
      </c>
      <c r="D109" s="726">
        <v>1</v>
      </c>
      <c r="E109" s="726" t="s">
        <v>557</v>
      </c>
      <c r="F109" s="727">
        <f>C109*D109</f>
        <v>300</v>
      </c>
      <c r="G109" s="209"/>
      <c r="H109" s="728"/>
      <c r="I109" s="209"/>
      <c r="J109" s="728"/>
      <c r="K109" s="209"/>
      <c r="L109" s="728"/>
      <c r="M109" s="209">
        <v>1</v>
      </c>
      <c r="N109" s="728">
        <v>300</v>
      </c>
    </row>
    <row r="110" spans="1:14" ht="15" x14ac:dyDescent="0.25">
      <c r="A110" s="209">
        <v>42</v>
      </c>
      <c r="B110" s="724" t="s">
        <v>919</v>
      </c>
      <c r="C110" s="725">
        <v>300</v>
      </c>
      <c r="D110" s="726">
        <v>1</v>
      </c>
      <c r="E110" s="726" t="s">
        <v>557</v>
      </c>
      <c r="F110" s="727">
        <f t="shared" si="7"/>
        <v>300</v>
      </c>
      <c r="G110" s="209"/>
      <c r="H110" s="728"/>
      <c r="I110" s="209"/>
      <c r="J110" s="728"/>
      <c r="K110" s="209"/>
      <c r="L110" s="728"/>
      <c r="M110" s="209">
        <v>1</v>
      </c>
      <c r="N110" s="728"/>
    </row>
    <row r="111" spans="1:14" ht="15" x14ac:dyDescent="0.25">
      <c r="A111" s="209">
        <v>43</v>
      </c>
      <c r="B111" s="724" t="s">
        <v>978</v>
      </c>
      <c r="C111" s="725">
        <v>3000</v>
      </c>
      <c r="D111" s="726">
        <v>1</v>
      </c>
      <c r="E111" s="726" t="s">
        <v>198</v>
      </c>
      <c r="F111" s="727">
        <f t="shared" si="7"/>
        <v>3000</v>
      </c>
      <c r="G111" s="209"/>
      <c r="H111" s="728"/>
      <c r="I111" s="209">
        <v>1</v>
      </c>
      <c r="J111" s="728">
        <v>3000</v>
      </c>
      <c r="K111" s="209"/>
      <c r="L111" s="728"/>
      <c r="M111" s="209"/>
      <c r="N111" s="728"/>
    </row>
    <row r="112" spans="1:14" ht="15" x14ac:dyDescent="0.25">
      <c r="A112" s="209"/>
      <c r="B112" s="724"/>
      <c r="C112" s="725"/>
      <c r="D112" s="726"/>
      <c r="E112" s="726"/>
      <c r="F112" s="727"/>
      <c r="G112" s="209"/>
      <c r="H112" s="728"/>
      <c r="I112" s="209"/>
      <c r="J112" s="728"/>
      <c r="K112" s="209"/>
      <c r="L112" s="728"/>
      <c r="M112" s="209"/>
      <c r="N112" s="728"/>
    </row>
    <row r="113" spans="1:14" ht="15" x14ac:dyDescent="0.25">
      <c r="A113" s="209"/>
      <c r="B113" s="724"/>
      <c r="C113" s="725"/>
      <c r="D113" s="726"/>
      <c r="E113" s="726"/>
      <c r="F113" s="727"/>
      <c r="G113" s="209"/>
      <c r="H113" s="728"/>
      <c r="I113" s="209"/>
      <c r="J113" s="728"/>
      <c r="K113" s="209"/>
      <c r="L113" s="728"/>
      <c r="M113" s="209"/>
      <c r="N113" s="728"/>
    </row>
    <row r="114" spans="1:14" ht="15" x14ac:dyDescent="0.25">
      <c r="A114" s="209"/>
      <c r="B114" s="724" t="s">
        <v>979</v>
      </c>
      <c r="C114" s="725"/>
      <c r="D114" s="726"/>
      <c r="E114" s="726"/>
      <c r="F114" s="727">
        <f>SUM(F95:F113)</f>
        <v>46990</v>
      </c>
      <c r="G114" s="209"/>
      <c r="H114" s="728"/>
      <c r="I114" s="209"/>
      <c r="J114" s="728"/>
      <c r="K114" s="209"/>
      <c r="L114" s="728"/>
      <c r="M114" s="209"/>
      <c r="N114" s="728"/>
    </row>
    <row r="115" spans="1:14" ht="15" x14ac:dyDescent="0.25">
      <c r="A115" s="209"/>
      <c r="B115" s="724"/>
      <c r="C115" s="725"/>
      <c r="D115" s="726"/>
      <c r="E115" s="726"/>
      <c r="F115" s="727"/>
      <c r="G115" s="209"/>
      <c r="H115" s="728"/>
      <c r="I115" s="209"/>
      <c r="J115" s="728"/>
      <c r="K115" s="209"/>
      <c r="L115" s="728"/>
      <c r="M115" s="209"/>
      <c r="N115" s="728"/>
    </row>
    <row r="116" spans="1:14" ht="15" x14ac:dyDescent="0.25">
      <c r="A116" s="209"/>
      <c r="B116" s="724"/>
      <c r="C116" s="725"/>
      <c r="D116" s="726"/>
      <c r="E116" s="726"/>
      <c r="F116" s="727"/>
      <c r="G116" s="209"/>
      <c r="H116" s="728"/>
      <c r="I116" s="209"/>
      <c r="J116" s="728"/>
      <c r="K116" s="209"/>
      <c r="L116" s="728"/>
      <c r="M116" s="209"/>
      <c r="N116" s="728"/>
    </row>
    <row r="117" spans="1:14" ht="15" x14ac:dyDescent="0.25">
      <c r="A117" s="209"/>
      <c r="B117" s="724"/>
      <c r="C117" s="725"/>
      <c r="D117" s="726"/>
      <c r="E117" s="726"/>
      <c r="F117" s="727"/>
      <c r="G117" s="209"/>
      <c r="H117" s="728"/>
      <c r="I117" s="209"/>
      <c r="J117" s="728"/>
      <c r="K117" s="209"/>
      <c r="L117" s="728"/>
      <c r="M117" s="209"/>
      <c r="N117" s="728"/>
    </row>
    <row r="118" spans="1:14" ht="15" x14ac:dyDescent="0.25">
      <c r="A118" s="209"/>
      <c r="B118" s="724"/>
      <c r="C118" s="725"/>
      <c r="D118" s="726"/>
      <c r="E118" s="726"/>
      <c r="F118" s="727"/>
      <c r="G118" s="209"/>
      <c r="H118" s="728"/>
      <c r="I118" s="209"/>
      <c r="J118" s="728"/>
      <c r="K118" s="209"/>
      <c r="L118" s="728"/>
      <c r="M118" s="209"/>
      <c r="N118" s="728"/>
    </row>
    <row r="119" spans="1:14" ht="15" x14ac:dyDescent="0.25">
      <c r="A119" s="209"/>
      <c r="B119" s="724"/>
      <c r="C119" s="725"/>
      <c r="D119" s="726"/>
      <c r="E119" s="726"/>
      <c r="F119" s="727"/>
      <c r="G119" s="209"/>
      <c r="H119" s="728"/>
      <c r="I119" s="209"/>
      <c r="J119" s="728"/>
      <c r="K119" s="209"/>
      <c r="L119" s="728"/>
      <c r="M119" s="209"/>
      <c r="N119" s="728"/>
    </row>
    <row r="120" spans="1:14" ht="15" x14ac:dyDescent="0.25">
      <c r="A120" s="209"/>
      <c r="B120" s="216"/>
      <c r="C120" s="725"/>
      <c r="D120" s="726"/>
      <c r="E120" s="726"/>
      <c r="F120" s="727"/>
      <c r="G120" s="209"/>
      <c r="H120" s="728"/>
      <c r="I120" s="209"/>
      <c r="J120" s="728"/>
      <c r="K120" s="209"/>
      <c r="L120" s="728"/>
      <c r="M120" s="209"/>
      <c r="N120" s="728"/>
    </row>
    <row r="121" spans="1:14" ht="15" x14ac:dyDescent="0.25">
      <c r="A121" s="209"/>
      <c r="B121" s="724"/>
      <c r="C121" s="729"/>
      <c r="D121" s="726"/>
      <c r="E121" s="726"/>
      <c r="F121" s="727"/>
      <c r="G121" s="209"/>
      <c r="H121" s="728"/>
      <c r="I121" s="209"/>
      <c r="J121" s="728"/>
      <c r="K121" s="209"/>
      <c r="L121" s="728"/>
      <c r="M121" s="209"/>
      <c r="N121" s="728"/>
    </row>
    <row r="122" spans="1:14" ht="15" x14ac:dyDescent="0.25">
      <c r="A122" s="702"/>
      <c r="B122" s="703"/>
      <c r="C122" s="704"/>
      <c r="D122" s="705"/>
      <c r="E122" s="736"/>
      <c r="F122" s="734"/>
      <c r="G122" s="734"/>
      <c r="H122" s="703"/>
      <c r="I122" s="703"/>
      <c r="J122" s="703"/>
      <c r="K122" s="703"/>
      <c r="L122" s="703"/>
      <c r="M122" s="703"/>
      <c r="N122" s="709"/>
    </row>
    <row r="123" spans="1:14" ht="15" x14ac:dyDescent="0.25">
      <c r="A123" s="733"/>
      <c r="B123" s="734" t="s">
        <v>67</v>
      </c>
      <c r="C123" s="735"/>
      <c r="D123" s="736"/>
      <c r="E123" s="736"/>
      <c r="F123" s="734"/>
      <c r="G123" s="734"/>
      <c r="H123" s="695"/>
      <c r="I123" s="734" t="s">
        <v>966</v>
      </c>
      <c r="J123" s="734"/>
      <c r="K123" s="734"/>
      <c r="L123" s="734"/>
      <c r="M123" s="734"/>
      <c r="N123" s="737"/>
    </row>
    <row r="124" spans="1:14" ht="15" x14ac:dyDescent="0.25">
      <c r="A124" s="733"/>
      <c r="B124" s="734"/>
      <c r="C124" s="735"/>
      <c r="D124" s="736"/>
      <c r="E124" s="736"/>
      <c r="F124" s="734"/>
      <c r="G124" s="734"/>
      <c r="H124" s="734"/>
      <c r="I124" s="695"/>
      <c r="J124" s="1502" t="s">
        <v>935</v>
      </c>
      <c r="K124" s="1502"/>
      <c r="L124" s="1502"/>
      <c r="M124" s="741"/>
      <c r="N124" s="737"/>
    </row>
    <row r="125" spans="1:14" ht="15" x14ac:dyDescent="0.25">
      <c r="A125" s="733"/>
      <c r="B125" s="738" t="s">
        <v>936</v>
      </c>
      <c r="C125" s="735"/>
      <c r="D125" s="1500" t="s">
        <v>937</v>
      </c>
      <c r="E125" s="1500"/>
      <c r="F125" s="1500"/>
      <c r="G125" s="734"/>
      <c r="H125" s="734"/>
      <c r="I125" s="739"/>
      <c r="J125" s="1501" t="s">
        <v>70</v>
      </c>
      <c r="K125" s="1501"/>
      <c r="L125" s="1501"/>
      <c r="M125" s="695"/>
      <c r="N125" s="737"/>
    </row>
    <row r="126" spans="1:14" ht="15" x14ac:dyDescent="0.25">
      <c r="A126" s="203"/>
      <c r="B126" s="714"/>
      <c r="C126" s="711"/>
      <c r="D126" s="712"/>
      <c r="E126" s="740" t="s">
        <v>938</v>
      </c>
      <c r="F126" s="714"/>
      <c r="G126" s="714"/>
      <c r="H126" s="714"/>
      <c r="I126" s="714"/>
      <c r="J126" s="714"/>
      <c r="K126" s="714"/>
      <c r="L126" s="714"/>
      <c r="M126" s="714"/>
      <c r="N126" s="713"/>
    </row>
    <row r="127" spans="1:14" ht="15" x14ac:dyDescent="0.25">
      <c r="A127" s="695"/>
      <c r="B127" s="695"/>
      <c r="C127" s="696"/>
      <c r="D127" s="695"/>
      <c r="E127" s="695"/>
      <c r="F127" s="695"/>
      <c r="G127" s="695"/>
      <c r="H127" s="695"/>
      <c r="I127" s="695"/>
      <c r="J127" s="695"/>
      <c r="K127" s="695"/>
      <c r="L127" s="695"/>
      <c r="M127" s="695"/>
      <c r="N127" s="695"/>
    </row>
    <row r="128" spans="1:14" ht="15" x14ac:dyDescent="0.25">
      <c r="A128" s="695"/>
      <c r="B128" s="695"/>
      <c r="C128" s="696"/>
      <c r="D128" s="695"/>
      <c r="E128" s="695"/>
      <c r="F128" s="695"/>
      <c r="G128" s="695"/>
      <c r="H128" s="695"/>
      <c r="I128" s="695"/>
      <c r="J128" s="695"/>
      <c r="K128" s="695"/>
      <c r="L128" s="695"/>
      <c r="M128" s="695"/>
      <c r="N128" s="695"/>
    </row>
    <row r="129" spans="1:14" ht="15" x14ac:dyDescent="0.25">
      <c r="A129" s="695" t="s">
        <v>0</v>
      </c>
      <c r="B129" s="695"/>
      <c r="C129" s="696"/>
      <c r="D129" s="695"/>
      <c r="E129" s="695"/>
      <c r="F129" s="695"/>
      <c r="G129" s="695"/>
      <c r="H129" s="695"/>
      <c r="I129" s="695"/>
      <c r="J129" s="695"/>
      <c r="K129" s="695"/>
      <c r="L129" s="695"/>
      <c r="M129" s="695"/>
      <c r="N129" s="695"/>
    </row>
    <row r="130" spans="1:14" ht="15" x14ac:dyDescent="0.25">
      <c r="A130" s="1495" t="s">
        <v>4</v>
      </c>
      <c r="B130" s="1495"/>
      <c r="C130" s="1495"/>
      <c r="D130" s="1495"/>
      <c r="E130" s="1495"/>
      <c r="F130" s="1495"/>
      <c r="G130" s="1495"/>
      <c r="H130" s="1495"/>
      <c r="I130" s="1495"/>
      <c r="J130" s="1495"/>
      <c r="K130" s="1495"/>
      <c r="L130" s="1495"/>
      <c r="M130" s="1495"/>
      <c r="N130" s="1495"/>
    </row>
    <row r="131" spans="1:14" ht="15" x14ac:dyDescent="0.25">
      <c r="A131" s="1496" t="s">
        <v>901</v>
      </c>
      <c r="B131" s="1496"/>
      <c r="C131" s="1496"/>
      <c r="D131" s="1496"/>
      <c r="E131" s="1496"/>
      <c r="F131" s="1496"/>
      <c r="G131" s="1496"/>
      <c r="H131" s="1496"/>
      <c r="I131" s="1496"/>
      <c r="J131" s="1496"/>
      <c r="K131" s="1496"/>
      <c r="L131" s="1496"/>
      <c r="M131" s="1496"/>
      <c r="N131" s="1496"/>
    </row>
    <row r="132" spans="1:14" ht="15" x14ac:dyDescent="0.25">
      <c r="A132" s="699" t="s">
        <v>902</v>
      </c>
      <c r="B132" s="699"/>
      <c r="C132" s="700"/>
      <c r="D132" s="701"/>
      <c r="E132" s="701"/>
      <c r="F132" s="695"/>
      <c r="G132" s="695"/>
      <c r="H132" s="695"/>
      <c r="I132" s="695"/>
      <c r="J132" s="695"/>
      <c r="K132" s="695"/>
      <c r="L132" s="695"/>
      <c r="M132" s="695"/>
      <c r="N132" s="695"/>
    </row>
    <row r="133" spans="1:14" ht="15" x14ac:dyDescent="0.25">
      <c r="A133" s="702" t="s">
        <v>903</v>
      </c>
      <c r="B133" s="703"/>
      <c r="C133" s="704"/>
      <c r="D133" s="705"/>
      <c r="E133" s="705"/>
      <c r="F133" s="706" t="s">
        <v>8</v>
      </c>
      <c r="G133" s="707"/>
      <c r="H133" s="707"/>
      <c r="I133" s="707"/>
      <c r="J133" s="708"/>
      <c r="K133" s="703" t="s">
        <v>980</v>
      </c>
      <c r="L133" s="703"/>
      <c r="M133" s="703"/>
      <c r="N133" s="709"/>
    </row>
    <row r="134" spans="1:14" ht="15" x14ac:dyDescent="0.25">
      <c r="A134" s="710" t="s">
        <v>905</v>
      </c>
      <c r="B134" s="699"/>
      <c r="C134" s="711"/>
      <c r="D134" s="712"/>
      <c r="E134" s="712"/>
      <c r="F134" s="203" t="s">
        <v>11</v>
      </c>
      <c r="G134" s="203" t="s">
        <v>12</v>
      </c>
      <c r="H134" s="713"/>
      <c r="I134" s="706" t="s">
        <v>13</v>
      </c>
      <c r="J134" s="708"/>
      <c r="K134" s="714" t="s">
        <v>14</v>
      </c>
      <c r="L134" s="714"/>
      <c r="M134" s="714"/>
      <c r="N134" s="713"/>
    </row>
    <row r="135" spans="1:14" ht="15" x14ac:dyDescent="0.25">
      <c r="A135" s="715"/>
      <c r="B135" s="702"/>
      <c r="C135" s="716"/>
      <c r="D135" s="717"/>
      <c r="E135" s="717"/>
      <c r="F135" s="702"/>
      <c r="G135" s="1497" t="s">
        <v>15</v>
      </c>
      <c r="H135" s="1498"/>
      <c r="I135" s="1498"/>
      <c r="J135" s="1498"/>
      <c r="K135" s="1498"/>
      <c r="L135" s="1498"/>
      <c r="M135" s="1498"/>
      <c r="N135" s="1499"/>
    </row>
    <row r="136" spans="1:14" ht="15" x14ac:dyDescent="0.25">
      <c r="A136" s="718" t="s">
        <v>16</v>
      </c>
      <c r="B136" s="720" t="s">
        <v>17</v>
      </c>
      <c r="C136" s="719" t="s">
        <v>18</v>
      </c>
      <c r="D136" s="720" t="s">
        <v>19</v>
      </c>
      <c r="E136" s="720" t="s">
        <v>494</v>
      </c>
      <c r="F136" s="720" t="s">
        <v>20</v>
      </c>
      <c r="G136" s="1497" t="s">
        <v>21</v>
      </c>
      <c r="H136" s="1499"/>
      <c r="I136" s="1497" t="s">
        <v>22</v>
      </c>
      <c r="J136" s="1499"/>
      <c r="K136" s="1497" t="s">
        <v>23</v>
      </c>
      <c r="L136" s="1499"/>
      <c r="M136" s="1497" t="s">
        <v>24</v>
      </c>
      <c r="N136" s="1499"/>
    </row>
    <row r="137" spans="1:14" ht="15" x14ac:dyDescent="0.25">
      <c r="A137" s="721"/>
      <c r="B137" s="209" t="s">
        <v>981</v>
      </c>
      <c r="C137" s="205"/>
      <c r="D137" s="206"/>
      <c r="E137" s="206"/>
      <c r="F137" s="203"/>
      <c r="G137" s="208" t="s">
        <v>25</v>
      </c>
      <c r="H137" s="209" t="s">
        <v>26</v>
      </c>
      <c r="I137" s="209" t="s">
        <v>25</v>
      </c>
      <c r="J137" s="209" t="s">
        <v>27</v>
      </c>
      <c r="K137" s="208" t="s">
        <v>25</v>
      </c>
      <c r="L137" s="723" t="s">
        <v>27</v>
      </c>
      <c r="M137" s="208" t="s">
        <v>25</v>
      </c>
      <c r="N137" s="208" t="s">
        <v>26</v>
      </c>
    </row>
    <row r="138" spans="1:14" ht="15" x14ac:dyDescent="0.25">
      <c r="A138" s="209">
        <v>66</v>
      </c>
      <c r="B138" s="724" t="s">
        <v>982</v>
      </c>
      <c r="C138" s="725">
        <v>650</v>
      </c>
      <c r="D138" s="726">
        <v>2</v>
      </c>
      <c r="E138" s="726" t="s">
        <v>205</v>
      </c>
      <c r="F138" s="727">
        <f>C138*D138</f>
        <v>1300</v>
      </c>
      <c r="G138" s="209"/>
      <c r="H138" s="728"/>
      <c r="I138" s="209">
        <v>2</v>
      </c>
      <c r="J138" s="728">
        <f>C138*I138</f>
        <v>1300</v>
      </c>
      <c r="K138" s="209"/>
      <c r="L138" s="728"/>
      <c r="M138" s="209"/>
      <c r="N138" s="728"/>
    </row>
    <row r="139" spans="1:14" ht="15" x14ac:dyDescent="0.25">
      <c r="A139" s="209">
        <v>67</v>
      </c>
      <c r="B139" s="724" t="s">
        <v>983</v>
      </c>
      <c r="C139" s="725">
        <v>450</v>
      </c>
      <c r="D139" s="726">
        <v>1</v>
      </c>
      <c r="E139" s="726" t="s">
        <v>557</v>
      </c>
      <c r="F139" s="727">
        <f t="shared" ref="F139:F154" si="8">C139*D139</f>
        <v>450</v>
      </c>
      <c r="G139" s="209"/>
      <c r="H139" s="728"/>
      <c r="I139" s="209">
        <v>1</v>
      </c>
      <c r="J139" s="728">
        <f t="shared" ref="J139:J149" si="9">C139*I139</f>
        <v>450</v>
      </c>
      <c r="K139" s="209"/>
      <c r="L139" s="728"/>
      <c r="M139" s="209"/>
      <c r="N139" s="728"/>
    </row>
    <row r="140" spans="1:14" ht="15" x14ac:dyDescent="0.25">
      <c r="A140" s="209">
        <v>68</v>
      </c>
      <c r="B140" s="724" t="s">
        <v>984</v>
      </c>
      <c r="C140" s="725">
        <v>258.5</v>
      </c>
      <c r="D140" s="726">
        <v>3</v>
      </c>
      <c r="E140" s="726" t="s">
        <v>205</v>
      </c>
      <c r="F140" s="727">
        <f t="shared" si="8"/>
        <v>775.5</v>
      </c>
      <c r="G140" s="209"/>
      <c r="H140" s="728"/>
      <c r="I140" s="209">
        <v>3</v>
      </c>
      <c r="J140" s="728">
        <f t="shared" si="9"/>
        <v>775.5</v>
      </c>
      <c r="K140" s="209"/>
      <c r="L140" s="728"/>
      <c r="M140" s="209"/>
      <c r="N140" s="728"/>
    </row>
    <row r="141" spans="1:14" ht="15" x14ac:dyDescent="0.25">
      <c r="A141" s="209">
        <v>69</v>
      </c>
      <c r="B141" s="724" t="s">
        <v>985</v>
      </c>
      <c r="C141" s="725">
        <v>486.2</v>
      </c>
      <c r="D141" s="726">
        <v>5</v>
      </c>
      <c r="E141" s="726" t="s">
        <v>205</v>
      </c>
      <c r="F141" s="727">
        <f t="shared" si="8"/>
        <v>2431</v>
      </c>
      <c r="G141" s="209"/>
      <c r="H141" s="728"/>
      <c r="I141" s="209">
        <v>5</v>
      </c>
      <c r="J141" s="728">
        <f t="shared" si="9"/>
        <v>2431</v>
      </c>
      <c r="K141" s="209"/>
      <c r="L141" s="728"/>
      <c r="M141" s="209"/>
      <c r="N141" s="728"/>
    </row>
    <row r="142" spans="1:14" ht="15" x14ac:dyDescent="0.25">
      <c r="A142" s="209">
        <v>70</v>
      </c>
      <c r="B142" s="724" t="s">
        <v>986</v>
      </c>
      <c r="C142" s="725">
        <v>225</v>
      </c>
      <c r="D142" s="726">
        <v>1</v>
      </c>
      <c r="E142" s="726" t="s">
        <v>557</v>
      </c>
      <c r="F142" s="727">
        <f t="shared" si="8"/>
        <v>225</v>
      </c>
      <c r="G142" s="209"/>
      <c r="H142" s="728"/>
      <c r="I142" s="209">
        <v>1</v>
      </c>
      <c r="J142" s="728">
        <f t="shared" si="9"/>
        <v>225</v>
      </c>
      <c r="K142" s="209"/>
      <c r="L142" s="728"/>
      <c r="M142" s="209"/>
      <c r="N142" s="728"/>
    </row>
    <row r="143" spans="1:14" ht="15" x14ac:dyDescent="0.25">
      <c r="A143" s="209">
        <v>71</v>
      </c>
      <c r="B143" s="724" t="s">
        <v>987</v>
      </c>
      <c r="C143" s="725">
        <v>1375</v>
      </c>
      <c r="D143" s="726">
        <v>2</v>
      </c>
      <c r="E143" s="726" t="s">
        <v>205</v>
      </c>
      <c r="F143" s="727">
        <f t="shared" si="8"/>
        <v>2750</v>
      </c>
      <c r="G143" s="209"/>
      <c r="H143" s="728"/>
      <c r="I143" s="209">
        <v>2</v>
      </c>
      <c r="J143" s="728">
        <f t="shared" si="9"/>
        <v>2750</v>
      </c>
      <c r="K143" s="209"/>
      <c r="L143" s="728"/>
      <c r="M143" s="209"/>
      <c r="N143" s="728"/>
    </row>
    <row r="144" spans="1:14" ht="15" x14ac:dyDescent="0.25">
      <c r="A144" s="209">
        <v>72</v>
      </c>
      <c r="B144" s="724" t="s">
        <v>988</v>
      </c>
      <c r="C144" s="725">
        <v>550</v>
      </c>
      <c r="D144" s="726">
        <v>2</v>
      </c>
      <c r="E144" s="726" t="s">
        <v>205</v>
      </c>
      <c r="F144" s="727">
        <f t="shared" si="8"/>
        <v>1100</v>
      </c>
      <c r="G144" s="209"/>
      <c r="H144" s="728"/>
      <c r="I144" s="209">
        <v>2</v>
      </c>
      <c r="J144" s="728">
        <f t="shared" si="9"/>
        <v>1100</v>
      </c>
      <c r="K144" s="209"/>
      <c r="L144" s="728"/>
      <c r="M144" s="209"/>
      <c r="N144" s="728"/>
    </row>
    <row r="145" spans="1:14" ht="15" x14ac:dyDescent="0.25">
      <c r="A145" s="209">
        <v>73</v>
      </c>
      <c r="B145" s="724" t="s">
        <v>989</v>
      </c>
      <c r="C145" s="725">
        <v>8900</v>
      </c>
      <c r="D145" s="726">
        <v>1</v>
      </c>
      <c r="E145" s="726" t="s">
        <v>704</v>
      </c>
      <c r="F145" s="727">
        <f t="shared" si="8"/>
        <v>8900</v>
      </c>
      <c r="G145" s="209"/>
      <c r="H145" s="728"/>
      <c r="I145" s="209">
        <v>1</v>
      </c>
      <c r="J145" s="728">
        <f t="shared" si="9"/>
        <v>8900</v>
      </c>
      <c r="K145" s="209"/>
      <c r="L145" s="728"/>
      <c r="M145" s="209"/>
      <c r="N145" s="728"/>
    </row>
    <row r="146" spans="1:14" ht="15" x14ac:dyDescent="0.25">
      <c r="A146" s="209">
        <v>74</v>
      </c>
      <c r="B146" s="724" t="s">
        <v>990</v>
      </c>
      <c r="C146" s="729">
        <v>3850</v>
      </c>
      <c r="D146" s="726">
        <v>2</v>
      </c>
      <c r="E146" s="726" t="s">
        <v>704</v>
      </c>
      <c r="F146" s="727">
        <f t="shared" si="8"/>
        <v>7700</v>
      </c>
      <c r="G146" s="209"/>
      <c r="H146" s="728"/>
      <c r="I146" s="209">
        <v>2</v>
      </c>
      <c r="J146" s="728">
        <f t="shared" si="9"/>
        <v>7700</v>
      </c>
      <c r="K146" s="209"/>
      <c r="L146" s="728"/>
      <c r="M146" s="209"/>
      <c r="N146" s="728"/>
    </row>
    <row r="147" spans="1:14" ht="15" x14ac:dyDescent="0.25">
      <c r="A147" s="209">
        <v>75</v>
      </c>
      <c r="B147" s="724" t="s">
        <v>991</v>
      </c>
      <c r="C147" s="725">
        <v>126</v>
      </c>
      <c r="D147" s="726">
        <v>5</v>
      </c>
      <c r="E147" s="726" t="s">
        <v>205</v>
      </c>
      <c r="F147" s="727">
        <f t="shared" si="8"/>
        <v>630</v>
      </c>
      <c r="G147" s="209"/>
      <c r="H147" s="728"/>
      <c r="I147" s="209">
        <v>5</v>
      </c>
      <c r="J147" s="728">
        <f t="shared" si="9"/>
        <v>630</v>
      </c>
      <c r="K147" s="209"/>
      <c r="L147" s="728"/>
      <c r="M147" s="209"/>
      <c r="N147" s="728"/>
    </row>
    <row r="148" spans="1:14" ht="15" x14ac:dyDescent="0.25">
      <c r="A148" s="209">
        <v>76</v>
      </c>
      <c r="B148" s="724" t="s">
        <v>992</v>
      </c>
      <c r="C148" s="725">
        <v>6013</v>
      </c>
      <c r="D148" s="726">
        <v>4</v>
      </c>
      <c r="E148" s="726" t="s">
        <v>205</v>
      </c>
      <c r="F148" s="727">
        <f t="shared" si="8"/>
        <v>24052</v>
      </c>
      <c r="G148" s="209"/>
      <c r="H148" s="728"/>
      <c r="I148" s="209">
        <v>4</v>
      </c>
      <c r="J148" s="728">
        <f t="shared" si="9"/>
        <v>24052</v>
      </c>
      <c r="K148" s="209"/>
      <c r="L148" s="728"/>
      <c r="M148" s="209"/>
      <c r="N148" s="728"/>
    </row>
    <row r="149" spans="1:14" ht="15" x14ac:dyDescent="0.25">
      <c r="A149" s="209">
        <v>77</v>
      </c>
      <c r="B149" s="724" t="s">
        <v>993</v>
      </c>
      <c r="C149" s="725">
        <v>7956</v>
      </c>
      <c r="D149" s="726">
        <v>2</v>
      </c>
      <c r="E149" s="726" t="s">
        <v>205</v>
      </c>
      <c r="F149" s="727">
        <f t="shared" si="8"/>
        <v>15912</v>
      </c>
      <c r="G149" s="209"/>
      <c r="H149" s="728"/>
      <c r="I149" s="209">
        <v>2</v>
      </c>
      <c r="J149" s="728">
        <f t="shared" si="9"/>
        <v>15912</v>
      </c>
      <c r="K149" s="209"/>
      <c r="L149" s="728"/>
      <c r="M149" s="209"/>
      <c r="N149" s="728"/>
    </row>
    <row r="150" spans="1:14" ht="15" x14ac:dyDescent="0.25">
      <c r="A150" s="209">
        <v>78</v>
      </c>
      <c r="B150" s="724" t="s">
        <v>994</v>
      </c>
      <c r="C150" s="725">
        <v>15</v>
      </c>
      <c r="D150" s="726">
        <v>100</v>
      </c>
      <c r="E150" s="726" t="s">
        <v>158</v>
      </c>
      <c r="F150" s="727">
        <f t="shared" si="8"/>
        <v>1500</v>
      </c>
      <c r="G150" s="209"/>
      <c r="H150" s="728"/>
      <c r="I150" s="209">
        <v>50</v>
      </c>
      <c r="J150" s="728">
        <v>7500</v>
      </c>
      <c r="K150" s="209"/>
      <c r="L150" s="728"/>
      <c r="M150" s="209">
        <v>50</v>
      </c>
      <c r="N150" s="728">
        <v>750</v>
      </c>
    </row>
    <row r="151" spans="1:14" ht="15" x14ac:dyDescent="0.25">
      <c r="A151" s="209">
        <v>79</v>
      </c>
      <c r="B151" s="724" t="s">
        <v>995</v>
      </c>
      <c r="C151" s="725">
        <v>15</v>
      </c>
      <c r="D151" s="726">
        <v>25</v>
      </c>
      <c r="E151" s="726" t="s">
        <v>158</v>
      </c>
      <c r="F151" s="727">
        <f t="shared" si="8"/>
        <v>375</v>
      </c>
      <c r="G151" s="209"/>
      <c r="H151" s="728"/>
      <c r="I151" s="209"/>
      <c r="J151" s="728"/>
      <c r="K151" s="209">
        <v>25</v>
      </c>
      <c r="L151" s="728">
        <v>357</v>
      </c>
      <c r="M151" s="209"/>
      <c r="N151" s="728"/>
    </row>
    <row r="152" spans="1:14" ht="15" x14ac:dyDescent="0.25">
      <c r="A152" s="209">
        <v>80</v>
      </c>
      <c r="B152" s="724" t="s">
        <v>996</v>
      </c>
      <c r="C152" s="725">
        <v>35</v>
      </c>
      <c r="D152" s="726">
        <v>25</v>
      </c>
      <c r="E152" s="726" t="s">
        <v>158</v>
      </c>
      <c r="F152" s="727">
        <f t="shared" si="8"/>
        <v>875</v>
      </c>
      <c r="G152" s="209"/>
      <c r="H152" s="728"/>
      <c r="I152" s="209"/>
      <c r="J152" s="728"/>
      <c r="K152" s="209">
        <v>25</v>
      </c>
      <c r="L152" s="728">
        <v>875</v>
      </c>
      <c r="M152" s="209"/>
      <c r="N152" s="728"/>
    </row>
    <row r="153" spans="1:14" ht="15" x14ac:dyDescent="0.25">
      <c r="A153" s="209">
        <v>81</v>
      </c>
      <c r="B153" s="724" t="s">
        <v>997</v>
      </c>
      <c r="C153" s="725">
        <v>8000</v>
      </c>
      <c r="D153" s="726">
        <v>1</v>
      </c>
      <c r="E153" s="726" t="s">
        <v>958</v>
      </c>
      <c r="F153" s="727">
        <f t="shared" si="8"/>
        <v>8000</v>
      </c>
      <c r="G153" s="209"/>
      <c r="H153" s="728"/>
      <c r="I153" s="209"/>
      <c r="J153" s="728"/>
      <c r="K153" s="209">
        <v>1</v>
      </c>
      <c r="L153" s="728">
        <v>8000</v>
      </c>
      <c r="M153" s="209"/>
      <c r="N153" s="728"/>
    </row>
    <row r="154" spans="1:14" ht="15" x14ac:dyDescent="0.25">
      <c r="A154" s="209">
        <v>82</v>
      </c>
      <c r="B154" s="724" t="s">
        <v>998</v>
      </c>
      <c r="C154" s="725">
        <v>60</v>
      </c>
      <c r="D154" s="726">
        <v>400</v>
      </c>
      <c r="E154" s="726" t="s">
        <v>336</v>
      </c>
      <c r="F154" s="727">
        <f t="shared" si="8"/>
        <v>24000</v>
      </c>
      <c r="G154" s="209">
        <v>100</v>
      </c>
      <c r="H154" s="728">
        <f>G154*C154</f>
        <v>6000</v>
      </c>
      <c r="I154" s="209">
        <v>100</v>
      </c>
      <c r="J154" s="728">
        <v>6000</v>
      </c>
      <c r="K154" s="209">
        <v>100</v>
      </c>
      <c r="L154" s="728">
        <v>6000</v>
      </c>
      <c r="M154" s="209">
        <v>100</v>
      </c>
      <c r="N154" s="728">
        <v>6000</v>
      </c>
    </row>
    <row r="155" spans="1:14" ht="15" x14ac:dyDescent="0.25">
      <c r="A155" s="209"/>
      <c r="B155" s="724"/>
      <c r="C155" s="725"/>
      <c r="D155" s="726"/>
      <c r="E155" s="726"/>
      <c r="F155" s="727">
        <f>SUM(F138:F154)</f>
        <v>100975.5</v>
      </c>
      <c r="G155" s="209"/>
      <c r="H155" s="728"/>
      <c r="I155" s="209"/>
      <c r="J155" s="728"/>
      <c r="K155" s="209"/>
      <c r="L155" s="728"/>
      <c r="M155" s="209"/>
      <c r="N155" s="728"/>
    </row>
    <row r="156" spans="1:14" ht="15" x14ac:dyDescent="0.25">
      <c r="A156" s="209"/>
      <c r="B156" s="209" t="s">
        <v>999</v>
      </c>
      <c r="C156" s="725"/>
      <c r="D156" s="726"/>
      <c r="E156" s="726"/>
      <c r="F156" s="727"/>
      <c r="G156" s="209"/>
      <c r="H156" s="728"/>
      <c r="I156" s="209"/>
      <c r="J156" s="728"/>
      <c r="K156" s="209"/>
      <c r="L156" s="728"/>
      <c r="M156" s="209"/>
      <c r="N156" s="728"/>
    </row>
    <row r="157" spans="1:14" ht="15" x14ac:dyDescent="0.25">
      <c r="A157" s="209"/>
      <c r="B157" s="724" t="s">
        <v>1000</v>
      </c>
      <c r="C157" s="725">
        <v>15000</v>
      </c>
      <c r="D157" s="726"/>
      <c r="E157" s="726"/>
      <c r="F157" s="727">
        <v>15000</v>
      </c>
      <c r="G157" s="209"/>
      <c r="H157" s="728"/>
      <c r="I157" s="209"/>
      <c r="J157" s="728"/>
      <c r="K157" s="209"/>
      <c r="L157" s="728"/>
      <c r="M157" s="209"/>
      <c r="N157" s="728"/>
    </row>
    <row r="158" spans="1:14" ht="15" x14ac:dyDescent="0.25">
      <c r="A158" s="209"/>
      <c r="B158" s="724" t="s">
        <v>1001</v>
      </c>
      <c r="C158" s="725">
        <v>5000</v>
      </c>
      <c r="D158" s="726"/>
      <c r="E158" s="726"/>
      <c r="F158" s="727">
        <v>5000</v>
      </c>
      <c r="G158" s="209"/>
      <c r="H158" s="728"/>
      <c r="I158" s="209"/>
      <c r="J158" s="728"/>
      <c r="K158" s="209"/>
      <c r="L158" s="728"/>
      <c r="M158" s="209"/>
      <c r="N158" s="728"/>
    </row>
    <row r="159" spans="1:14" ht="15" x14ac:dyDescent="0.25">
      <c r="A159" s="209"/>
      <c r="B159" s="724" t="s">
        <v>1002</v>
      </c>
      <c r="C159" s="725"/>
      <c r="D159" s="726"/>
      <c r="E159" s="726"/>
      <c r="F159" s="727">
        <f>F36</f>
        <v>36509</v>
      </c>
      <c r="G159" s="209"/>
      <c r="H159" s="728"/>
      <c r="I159" s="209"/>
      <c r="J159" s="728"/>
      <c r="K159" s="209"/>
      <c r="L159" s="728"/>
      <c r="M159" s="209"/>
      <c r="N159" s="728"/>
    </row>
    <row r="160" spans="1:14" ht="15" x14ac:dyDescent="0.25">
      <c r="A160" s="209"/>
      <c r="B160" s="724" t="s">
        <v>1003</v>
      </c>
      <c r="C160" s="725"/>
      <c r="D160" s="726"/>
      <c r="E160" s="726"/>
      <c r="F160" s="727">
        <f>F79</f>
        <v>11260</v>
      </c>
      <c r="G160" s="209"/>
      <c r="H160" s="728"/>
      <c r="I160" s="209"/>
      <c r="J160" s="728"/>
      <c r="K160" s="209"/>
      <c r="L160" s="728"/>
      <c r="M160" s="209"/>
      <c r="N160" s="728"/>
    </row>
    <row r="161" spans="1:14" ht="15" x14ac:dyDescent="0.25">
      <c r="A161" s="209"/>
      <c r="B161" s="724" t="s">
        <v>1004</v>
      </c>
      <c r="C161" s="725"/>
      <c r="D161" s="726"/>
      <c r="E161" s="726"/>
      <c r="F161" s="727">
        <f>F114</f>
        <v>46990</v>
      </c>
      <c r="G161" s="209"/>
      <c r="H161" s="728"/>
      <c r="I161" s="209"/>
      <c r="J161" s="728"/>
      <c r="K161" s="209"/>
      <c r="L161" s="728"/>
      <c r="M161" s="209"/>
      <c r="N161" s="728"/>
    </row>
    <row r="162" spans="1:14" ht="15" x14ac:dyDescent="0.25">
      <c r="A162" s="209"/>
      <c r="B162" s="706" t="s">
        <v>1005</v>
      </c>
      <c r="C162" s="725"/>
      <c r="D162" s="726"/>
      <c r="E162" s="726"/>
      <c r="F162" s="727">
        <f>F155</f>
        <v>100975.5</v>
      </c>
      <c r="G162" s="209"/>
      <c r="H162" s="728"/>
      <c r="I162" s="209"/>
      <c r="J162" s="728"/>
      <c r="K162" s="209"/>
      <c r="L162" s="728"/>
      <c r="M162" s="209"/>
      <c r="N162" s="728"/>
    </row>
    <row r="163" spans="1:14" ht="15" x14ac:dyDescent="0.25">
      <c r="A163" s="209"/>
      <c r="B163" s="706" t="s">
        <v>1006</v>
      </c>
      <c r="C163" s="725"/>
      <c r="D163" s="726"/>
      <c r="E163" s="726"/>
      <c r="F163" s="727">
        <v>25000</v>
      </c>
      <c r="G163" s="209"/>
      <c r="H163" s="728"/>
      <c r="I163" s="209"/>
      <c r="J163" s="728"/>
      <c r="K163" s="209"/>
      <c r="L163" s="728"/>
      <c r="M163" s="209"/>
      <c r="N163" s="728"/>
    </row>
    <row r="164" spans="1:14" ht="15" x14ac:dyDescent="0.25">
      <c r="A164" s="209" t="s">
        <v>66</v>
      </c>
      <c r="B164" s="724"/>
      <c r="C164" s="729"/>
      <c r="D164" s="726"/>
      <c r="E164" s="726"/>
      <c r="F164" s="727">
        <f>SUM(F157:F163)</f>
        <v>240734.5</v>
      </c>
      <c r="G164" s="209"/>
      <c r="H164" s="728"/>
      <c r="I164" s="209"/>
      <c r="J164" s="728"/>
      <c r="K164" s="209"/>
      <c r="L164" s="728"/>
      <c r="M164" s="209"/>
      <c r="N164" s="728"/>
    </row>
    <row r="165" spans="1:14" ht="15" x14ac:dyDescent="0.25">
      <c r="A165" s="702"/>
      <c r="B165" s="703"/>
      <c r="C165" s="704"/>
      <c r="D165" s="705"/>
      <c r="E165" s="736"/>
      <c r="F165" s="734"/>
      <c r="G165" s="734"/>
      <c r="H165" s="703"/>
      <c r="I165" s="703"/>
      <c r="J165" s="703"/>
      <c r="K165" s="703"/>
      <c r="L165" s="703"/>
      <c r="M165" s="703"/>
      <c r="N165" s="709"/>
    </row>
    <row r="166" spans="1:14" ht="15" x14ac:dyDescent="0.25">
      <c r="A166" s="733"/>
      <c r="B166" s="734" t="s">
        <v>67</v>
      </c>
      <c r="C166" s="735"/>
      <c r="D166" s="736"/>
      <c r="E166" s="736"/>
      <c r="F166" s="734"/>
      <c r="G166" s="734"/>
      <c r="H166" s="695"/>
      <c r="I166" s="734" t="s">
        <v>966</v>
      </c>
      <c r="J166" s="734"/>
      <c r="K166" s="734"/>
      <c r="L166" s="734"/>
      <c r="M166" s="734"/>
      <c r="N166" s="737"/>
    </row>
    <row r="167" spans="1:14" ht="15" x14ac:dyDescent="0.25">
      <c r="A167" s="733"/>
      <c r="B167" s="734"/>
      <c r="C167" s="735"/>
      <c r="D167" s="736"/>
      <c r="E167" s="736"/>
      <c r="F167" s="734"/>
      <c r="G167" s="734"/>
      <c r="H167" s="734"/>
      <c r="I167" s="695"/>
      <c r="J167" s="1502" t="s">
        <v>935</v>
      </c>
      <c r="K167" s="1502"/>
      <c r="L167" s="1502"/>
      <c r="M167" s="741"/>
      <c r="N167" s="737"/>
    </row>
    <row r="168" spans="1:14" ht="15" x14ac:dyDescent="0.25">
      <c r="A168" s="733"/>
      <c r="B168" s="738" t="s">
        <v>936</v>
      </c>
      <c r="C168" s="735"/>
      <c r="D168" s="1500" t="s">
        <v>937</v>
      </c>
      <c r="E168" s="1500"/>
      <c r="F168" s="1500"/>
      <c r="G168" s="734"/>
      <c r="H168" s="734"/>
      <c r="I168" s="739"/>
      <c r="J168" s="1501" t="s">
        <v>70</v>
      </c>
      <c r="K168" s="1501"/>
      <c r="L168" s="1501"/>
      <c r="M168" s="695"/>
      <c r="N168" s="737"/>
    </row>
    <row r="169" spans="1:14" ht="15" x14ac:dyDescent="0.25">
      <c r="A169" s="203"/>
      <c r="B169" s="714"/>
      <c r="C169" s="711"/>
      <c r="D169" s="712"/>
      <c r="E169" s="740" t="s">
        <v>938</v>
      </c>
      <c r="F169" s="714"/>
      <c r="G169" s="714"/>
      <c r="H169" s="714"/>
      <c r="I169" s="714"/>
      <c r="J169" s="714"/>
      <c r="K169" s="714"/>
      <c r="L169" s="714"/>
      <c r="M169" s="714"/>
      <c r="N169" s="713"/>
    </row>
  </sheetData>
  <sheetProtection algorithmName="SHA-512" hashValue="yftfaEcvUVKbZRSjLFobsIQgD9U88pXo7+yfaZfZqiJOoTxOYIY9FkOHC4gAugipsnOwKUUz9irbICmE9GWFxw==" saltValue="BNpkF7U9k562EVMgH/Eabg==" spinCount="100000" sheet="1" objects="1" scenarios="1" selectLockedCells="1" selectUnlockedCells="1"/>
  <mergeCells count="40">
    <mergeCell ref="D168:F168"/>
    <mergeCell ref="J168:L168"/>
    <mergeCell ref="J124:L124"/>
    <mergeCell ref="D125:F125"/>
    <mergeCell ref="J125:L125"/>
    <mergeCell ref="A130:N130"/>
    <mergeCell ref="A131:N131"/>
    <mergeCell ref="G135:N135"/>
    <mergeCell ref="G136:H136"/>
    <mergeCell ref="I136:J136"/>
    <mergeCell ref="K136:L136"/>
    <mergeCell ref="M136:N136"/>
    <mergeCell ref="J167:L167"/>
    <mergeCell ref="A87:N87"/>
    <mergeCell ref="A88:N88"/>
    <mergeCell ref="G92:N92"/>
    <mergeCell ref="G93:H93"/>
    <mergeCell ref="I93:J93"/>
    <mergeCell ref="K93:L93"/>
    <mergeCell ref="M93:N93"/>
    <mergeCell ref="D82:F82"/>
    <mergeCell ref="J82:L82"/>
    <mergeCell ref="K39:M39"/>
    <mergeCell ref="D40:F40"/>
    <mergeCell ref="K40:M40"/>
    <mergeCell ref="A45:N45"/>
    <mergeCell ref="A46:N46"/>
    <mergeCell ref="G50:N50"/>
    <mergeCell ref="G51:H51"/>
    <mergeCell ref="I51:J51"/>
    <mergeCell ref="K51:L51"/>
    <mergeCell ref="M51:N51"/>
    <mergeCell ref="J81:L81"/>
    <mergeCell ref="A2:N2"/>
    <mergeCell ref="A3:N3"/>
    <mergeCell ref="G7:N7"/>
    <mergeCell ref="G8:H8"/>
    <mergeCell ref="I8:J8"/>
    <mergeCell ref="K8:L8"/>
    <mergeCell ref="M8:N8"/>
  </mergeCells>
  <pageMargins left="0.46" right="0.16" top="1" bottom="1" header="0.5" footer="0.5"/>
  <pageSetup paperSize="5" scale="8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49"/>
  <sheetViews>
    <sheetView workbookViewId="0">
      <selection activeCell="J57" sqref="J57"/>
    </sheetView>
  </sheetViews>
  <sheetFormatPr defaultRowHeight="15" x14ac:dyDescent="0.25"/>
  <cols>
    <col min="1" max="1" width="5.42578125" customWidth="1"/>
    <col min="2" max="2" width="6.7109375" customWidth="1"/>
    <col min="3" max="3" width="31.5703125" customWidth="1"/>
    <col min="5" max="5" width="9.140625" customWidth="1"/>
    <col min="6" max="6" width="11.85546875" customWidth="1"/>
    <col min="7" max="7" width="8.140625" customWidth="1"/>
    <col min="8" max="8" width="10.5703125" customWidth="1"/>
    <col min="9" max="9" width="7.5703125" customWidth="1"/>
    <col min="10" max="10" width="10.7109375" customWidth="1"/>
    <col min="11" max="11" width="7.28515625" customWidth="1"/>
    <col min="12" max="12" width="11" customWidth="1"/>
    <col min="13" max="13" width="7.42578125" customWidth="1"/>
    <col min="14" max="14" width="11.140625" customWidth="1"/>
    <col min="16" max="16" width="11.42578125" customWidth="1"/>
  </cols>
  <sheetData>
    <row r="2" spans="2:17" ht="12.75" customHeight="1" x14ac:dyDescent="0.25">
      <c r="B2" s="1027" t="s">
        <v>0</v>
      </c>
      <c r="C2" s="1027"/>
      <c r="D2" s="1027"/>
      <c r="E2" s="1027"/>
      <c r="F2" s="1027"/>
    </row>
    <row r="3" spans="2:17" ht="15.75" x14ac:dyDescent="0.25">
      <c r="F3" s="374"/>
      <c r="G3" s="374"/>
      <c r="H3" s="374"/>
    </row>
    <row r="4" spans="2:17" ht="15.75" x14ac:dyDescent="0.25">
      <c r="E4" s="663"/>
      <c r="F4" s="1503" t="s">
        <v>4</v>
      </c>
      <c r="G4" s="1503"/>
      <c r="H4" s="1503"/>
    </row>
    <row r="5" spans="2:17" ht="15.75" x14ac:dyDescent="0.25">
      <c r="F5" s="1028"/>
      <c r="G5" s="1028" t="s">
        <v>1294</v>
      </c>
      <c r="H5" s="1028"/>
    </row>
    <row r="6" spans="2:17" ht="15.75" x14ac:dyDescent="0.25">
      <c r="F6" s="374"/>
      <c r="G6" s="374"/>
      <c r="H6" s="374"/>
    </row>
    <row r="7" spans="2:17" x14ac:dyDescent="0.25">
      <c r="B7" t="s">
        <v>1295</v>
      </c>
    </row>
    <row r="8" spans="2:17" ht="12" customHeight="1" x14ac:dyDescent="0.25">
      <c r="B8" s="1029" t="s">
        <v>1296</v>
      </c>
      <c r="C8" s="1030"/>
      <c r="D8" s="1030"/>
      <c r="E8" s="1031"/>
      <c r="F8" s="574" t="s">
        <v>8</v>
      </c>
      <c r="G8" s="575"/>
      <c r="H8" s="575"/>
      <c r="I8" s="575"/>
      <c r="J8" s="575"/>
      <c r="K8" s="1029" t="s">
        <v>1297</v>
      </c>
      <c r="L8" s="1030"/>
      <c r="M8" s="1504"/>
      <c r="N8" s="1505"/>
      <c r="O8" s="380"/>
      <c r="P8" s="380"/>
    </row>
    <row r="9" spans="2:17" x14ac:dyDescent="0.25">
      <c r="B9" s="1032" t="s">
        <v>1298</v>
      </c>
      <c r="C9" s="1033"/>
      <c r="D9" s="1033"/>
      <c r="E9" s="1034"/>
      <c r="F9" s="331" t="s">
        <v>492</v>
      </c>
      <c r="G9" s="1507" t="s">
        <v>12</v>
      </c>
      <c r="H9" s="1508"/>
      <c r="I9" s="1507" t="s">
        <v>482</v>
      </c>
      <c r="J9" s="1508"/>
      <c r="K9" s="1032" t="s">
        <v>14</v>
      </c>
      <c r="L9" s="1035"/>
      <c r="M9" s="1433"/>
      <c r="N9" s="1506"/>
      <c r="O9" s="380"/>
      <c r="P9" s="380"/>
    </row>
    <row r="10" spans="2:17" ht="12.75" customHeight="1" x14ac:dyDescent="0.25">
      <c r="B10" s="1032"/>
      <c r="C10" s="1035"/>
      <c r="D10" s="1035"/>
      <c r="E10" s="1036"/>
      <c r="F10" s="1509" t="s">
        <v>20</v>
      </c>
      <c r="G10" s="1511" t="s">
        <v>495</v>
      </c>
      <c r="H10" s="1512"/>
      <c r="I10" s="1512"/>
      <c r="J10" s="1512"/>
      <c r="K10" s="1512"/>
      <c r="L10" s="1512"/>
      <c r="M10" s="1512"/>
      <c r="N10" s="1513"/>
      <c r="O10" s="380"/>
      <c r="P10" s="380"/>
    </row>
    <row r="11" spans="2:17" x14ac:dyDescent="0.25">
      <c r="B11" s="1037" t="s">
        <v>16</v>
      </c>
      <c r="C11" s="331" t="s">
        <v>17</v>
      </c>
      <c r="D11" s="331" t="s">
        <v>493</v>
      </c>
      <c r="E11" s="331" t="s">
        <v>19</v>
      </c>
      <c r="F11" s="1510"/>
      <c r="G11" s="1514" t="s">
        <v>496</v>
      </c>
      <c r="H11" s="1515"/>
      <c r="I11" s="1516" t="s">
        <v>497</v>
      </c>
      <c r="J11" s="1517"/>
      <c r="K11" s="1518" t="s">
        <v>498</v>
      </c>
      <c r="L11" s="1519"/>
      <c r="M11" s="1520" t="s">
        <v>499</v>
      </c>
      <c r="N11" s="1521"/>
      <c r="O11" s="380"/>
      <c r="P11" s="380"/>
    </row>
    <row r="12" spans="2:17" x14ac:dyDescent="0.25">
      <c r="B12" s="331"/>
      <c r="C12" s="331"/>
      <c r="D12" s="1038"/>
      <c r="E12" s="590"/>
      <c r="F12" s="331"/>
      <c r="G12" s="1039" t="s">
        <v>25</v>
      </c>
      <c r="H12" s="1039" t="s">
        <v>26</v>
      </c>
      <c r="I12" s="1039" t="s">
        <v>25</v>
      </c>
      <c r="J12" s="1039" t="s">
        <v>26</v>
      </c>
      <c r="K12" s="1039" t="s">
        <v>25</v>
      </c>
      <c r="L12" s="1039" t="s">
        <v>26</v>
      </c>
      <c r="M12" s="1039" t="s">
        <v>25</v>
      </c>
      <c r="N12" s="1039" t="s">
        <v>26</v>
      </c>
      <c r="O12" s="380"/>
      <c r="P12" s="380"/>
    </row>
    <row r="13" spans="2:17" x14ac:dyDescent="0.25">
      <c r="B13" s="590">
        <v>1</v>
      </c>
      <c r="C13" s="331" t="s">
        <v>1299</v>
      </c>
      <c r="D13" s="1038">
        <v>365</v>
      </c>
      <c r="E13" s="590" t="s">
        <v>1300</v>
      </c>
      <c r="F13" s="1038" t="s">
        <v>1301</v>
      </c>
      <c r="G13" s="590">
        <v>4</v>
      </c>
      <c r="H13" s="1038" t="s">
        <v>1302</v>
      </c>
      <c r="I13" s="590">
        <v>4</v>
      </c>
      <c r="J13" s="1038" t="s">
        <v>1302</v>
      </c>
      <c r="K13" s="590">
        <v>4</v>
      </c>
      <c r="L13" s="1038" t="s">
        <v>1302</v>
      </c>
      <c r="M13" s="590">
        <v>3</v>
      </c>
      <c r="N13" s="1038" t="s">
        <v>1303</v>
      </c>
      <c r="O13" s="809"/>
      <c r="P13" s="380"/>
    </row>
    <row r="14" spans="2:17" x14ac:dyDescent="0.25">
      <c r="B14" s="590">
        <v>2</v>
      </c>
      <c r="C14" s="331" t="s">
        <v>1304</v>
      </c>
      <c r="D14" s="1038">
        <v>57</v>
      </c>
      <c r="E14" s="590" t="s">
        <v>1305</v>
      </c>
      <c r="F14" s="1038">
        <v>684</v>
      </c>
      <c r="G14" s="590">
        <v>4</v>
      </c>
      <c r="H14" s="1038">
        <v>228</v>
      </c>
      <c r="I14" s="590">
        <v>3</v>
      </c>
      <c r="J14" s="1038">
        <v>171</v>
      </c>
      <c r="K14" s="590">
        <v>3</v>
      </c>
      <c r="L14" s="1038">
        <v>171</v>
      </c>
      <c r="M14" s="590">
        <v>2</v>
      </c>
      <c r="N14" s="1038">
        <v>114</v>
      </c>
      <c r="O14" s="1040"/>
      <c r="P14" s="1041"/>
      <c r="Q14" s="380"/>
    </row>
    <row r="15" spans="2:17" x14ac:dyDescent="0.25">
      <c r="B15" s="590">
        <v>3</v>
      </c>
      <c r="C15" s="331" t="s">
        <v>533</v>
      </c>
      <c r="D15" s="1038">
        <v>40</v>
      </c>
      <c r="E15" s="590" t="s">
        <v>1306</v>
      </c>
      <c r="F15" s="1038">
        <v>320</v>
      </c>
      <c r="G15" s="590">
        <v>2</v>
      </c>
      <c r="H15" s="1038">
        <v>80</v>
      </c>
      <c r="I15" s="590">
        <v>2</v>
      </c>
      <c r="J15" s="1038">
        <v>80</v>
      </c>
      <c r="K15" s="590">
        <v>2</v>
      </c>
      <c r="L15" s="1038">
        <v>80</v>
      </c>
      <c r="M15" s="590">
        <v>2</v>
      </c>
      <c r="N15" s="1038">
        <v>80</v>
      </c>
      <c r="O15" s="1040"/>
      <c r="P15" s="1041"/>
      <c r="Q15" s="380"/>
    </row>
    <row r="16" spans="2:17" ht="15" customHeight="1" x14ac:dyDescent="0.25">
      <c r="B16" s="590">
        <v>4</v>
      </c>
      <c r="C16" s="331" t="s">
        <v>1307</v>
      </c>
      <c r="D16" s="1038">
        <v>35</v>
      </c>
      <c r="E16" s="590" t="s">
        <v>1308</v>
      </c>
      <c r="F16" s="1038">
        <v>700</v>
      </c>
      <c r="G16" s="590">
        <v>5</v>
      </c>
      <c r="H16" s="1038">
        <v>175</v>
      </c>
      <c r="I16" s="590">
        <v>5</v>
      </c>
      <c r="J16" s="1038">
        <v>175</v>
      </c>
      <c r="K16" s="590">
        <v>5</v>
      </c>
      <c r="L16" s="1038">
        <v>175</v>
      </c>
      <c r="M16" s="590">
        <v>5</v>
      </c>
      <c r="N16" s="1038">
        <v>175</v>
      </c>
      <c r="O16" s="1040"/>
      <c r="P16" s="380"/>
      <c r="Q16" s="380"/>
    </row>
    <row r="17" spans="2:16" x14ac:dyDescent="0.25">
      <c r="B17" s="590">
        <v>5</v>
      </c>
      <c r="C17" s="1042" t="s">
        <v>1309</v>
      </c>
      <c r="D17" s="1038">
        <v>205</v>
      </c>
      <c r="E17" s="590" t="s">
        <v>1310</v>
      </c>
      <c r="F17" s="1038">
        <v>820</v>
      </c>
      <c r="G17" s="590">
        <v>2</v>
      </c>
      <c r="H17" s="1038">
        <v>410</v>
      </c>
      <c r="I17" s="590">
        <v>2</v>
      </c>
      <c r="J17" s="1038">
        <v>410</v>
      </c>
      <c r="K17" s="590">
        <v>0</v>
      </c>
      <c r="L17" s="1038" t="s">
        <v>164</v>
      </c>
      <c r="M17" s="590">
        <v>0</v>
      </c>
      <c r="N17" s="1038" t="s">
        <v>164</v>
      </c>
      <c r="O17" s="1040"/>
      <c r="P17" s="380"/>
    </row>
    <row r="18" spans="2:16" x14ac:dyDescent="0.25">
      <c r="B18" s="590">
        <v>6</v>
      </c>
      <c r="C18" s="331" t="s">
        <v>1311</v>
      </c>
      <c r="D18" s="1038">
        <v>50</v>
      </c>
      <c r="E18" s="590" t="s">
        <v>1312</v>
      </c>
      <c r="F18" s="1038">
        <v>550</v>
      </c>
      <c r="G18" s="590">
        <v>5</v>
      </c>
      <c r="H18" s="1038">
        <v>250</v>
      </c>
      <c r="I18" s="590">
        <v>2</v>
      </c>
      <c r="J18" s="1038">
        <v>100</v>
      </c>
      <c r="K18" s="590">
        <v>2</v>
      </c>
      <c r="L18" s="1038">
        <v>100</v>
      </c>
      <c r="M18" s="590">
        <v>2</v>
      </c>
      <c r="N18" s="1038">
        <v>100</v>
      </c>
      <c r="O18" s="1040"/>
      <c r="P18" s="380"/>
    </row>
    <row r="19" spans="2:16" x14ac:dyDescent="0.25">
      <c r="B19" s="590">
        <v>7</v>
      </c>
      <c r="C19" s="331" t="s">
        <v>1313</v>
      </c>
      <c r="D19" s="1038">
        <v>279</v>
      </c>
      <c r="E19" s="590" t="s">
        <v>1314</v>
      </c>
      <c r="F19" s="1038">
        <v>558</v>
      </c>
      <c r="G19" s="590">
        <v>2</v>
      </c>
      <c r="H19" s="1038">
        <v>558</v>
      </c>
      <c r="I19" s="590">
        <v>0</v>
      </c>
      <c r="J19" s="1038" t="s">
        <v>164</v>
      </c>
      <c r="K19" s="590">
        <v>0</v>
      </c>
      <c r="L19" s="1038" t="s">
        <v>164</v>
      </c>
      <c r="M19" s="590">
        <v>0</v>
      </c>
      <c r="N19" s="1038" t="s">
        <v>164</v>
      </c>
      <c r="O19" s="1040"/>
      <c r="P19" s="380"/>
    </row>
    <row r="20" spans="2:16" x14ac:dyDescent="0.25">
      <c r="B20" s="590">
        <v>8</v>
      </c>
      <c r="C20" s="331" t="s">
        <v>1315</v>
      </c>
      <c r="D20" s="1038">
        <v>279</v>
      </c>
      <c r="E20" s="590" t="s">
        <v>1316</v>
      </c>
      <c r="F20" s="1038" t="s">
        <v>1317</v>
      </c>
      <c r="G20" s="590">
        <v>4</v>
      </c>
      <c r="H20" s="1038" t="s">
        <v>1318</v>
      </c>
      <c r="I20" s="590">
        <v>1</v>
      </c>
      <c r="J20" s="1038">
        <v>279</v>
      </c>
      <c r="K20" s="590">
        <v>1</v>
      </c>
      <c r="L20" s="1038">
        <v>279</v>
      </c>
      <c r="M20" s="590">
        <v>1</v>
      </c>
      <c r="N20" s="1038">
        <v>279</v>
      </c>
      <c r="O20" s="1040"/>
      <c r="P20" s="380"/>
    </row>
    <row r="21" spans="2:16" x14ac:dyDescent="0.25">
      <c r="B21" s="590">
        <v>9</v>
      </c>
      <c r="C21" s="331" t="s">
        <v>1319</v>
      </c>
      <c r="D21" s="1038">
        <v>279</v>
      </c>
      <c r="E21" s="590" t="s">
        <v>1320</v>
      </c>
      <c r="F21" s="1038">
        <v>558</v>
      </c>
      <c r="G21" s="590">
        <v>1</v>
      </c>
      <c r="H21" s="1038">
        <v>279</v>
      </c>
      <c r="I21" s="590">
        <v>0</v>
      </c>
      <c r="J21" s="1038" t="s">
        <v>164</v>
      </c>
      <c r="K21" s="590">
        <v>1</v>
      </c>
      <c r="L21" s="1038">
        <v>279</v>
      </c>
      <c r="M21" s="590">
        <v>0</v>
      </c>
      <c r="N21" s="1038" t="s">
        <v>164</v>
      </c>
      <c r="O21" s="1040"/>
      <c r="P21" s="380"/>
    </row>
    <row r="22" spans="2:16" x14ac:dyDescent="0.25">
      <c r="B22" s="590">
        <v>10</v>
      </c>
      <c r="C22" s="331" t="s">
        <v>1321</v>
      </c>
      <c r="D22" s="1038">
        <v>279</v>
      </c>
      <c r="E22" s="590" t="s">
        <v>1314</v>
      </c>
      <c r="F22" s="1038">
        <v>558</v>
      </c>
      <c r="G22" s="590">
        <v>1</v>
      </c>
      <c r="H22" s="1038">
        <v>279</v>
      </c>
      <c r="I22" s="590">
        <v>0</v>
      </c>
      <c r="J22" s="1038" t="s">
        <v>164</v>
      </c>
      <c r="K22" s="590">
        <v>1</v>
      </c>
      <c r="L22" s="1038">
        <v>279</v>
      </c>
      <c r="M22" s="590">
        <v>0</v>
      </c>
      <c r="N22" s="1038" t="s">
        <v>164</v>
      </c>
      <c r="O22" s="1040"/>
      <c r="P22" s="380"/>
    </row>
    <row r="23" spans="2:16" x14ac:dyDescent="0.25">
      <c r="B23" s="590">
        <v>11</v>
      </c>
      <c r="C23" s="331" t="s">
        <v>1322</v>
      </c>
      <c r="D23" s="1038">
        <v>164</v>
      </c>
      <c r="E23" s="590" t="s">
        <v>1310</v>
      </c>
      <c r="F23" s="1038">
        <v>656</v>
      </c>
      <c r="G23" s="590">
        <v>2</v>
      </c>
      <c r="H23" s="1038">
        <v>328</v>
      </c>
      <c r="I23" s="590">
        <v>0</v>
      </c>
      <c r="J23" s="1038" t="s">
        <v>164</v>
      </c>
      <c r="K23" s="590">
        <v>1</v>
      </c>
      <c r="L23" s="1038">
        <v>164</v>
      </c>
      <c r="M23" s="590">
        <v>1</v>
      </c>
      <c r="N23" s="1038">
        <v>164</v>
      </c>
      <c r="O23" s="1040"/>
      <c r="P23" s="380"/>
    </row>
    <row r="24" spans="2:16" x14ac:dyDescent="0.25">
      <c r="B24" s="590">
        <v>12</v>
      </c>
      <c r="C24" s="331" t="s">
        <v>1323</v>
      </c>
      <c r="D24" s="1038">
        <v>15</v>
      </c>
      <c r="E24" s="590" t="s">
        <v>1324</v>
      </c>
      <c r="F24" s="1038">
        <v>75</v>
      </c>
      <c r="G24" s="590">
        <v>2</v>
      </c>
      <c r="H24" s="1038">
        <v>30</v>
      </c>
      <c r="I24" s="590">
        <v>1</v>
      </c>
      <c r="J24" s="1038">
        <v>15</v>
      </c>
      <c r="K24" s="590">
        <v>1</v>
      </c>
      <c r="L24" s="1038">
        <v>15</v>
      </c>
      <c r="M24" s="590">
        <v>1</v>
      </c>
      <c r="N24" s="1038">
        <v>15</v>
      </c>
      <c r="O24" s="1040"/>
      <c r="P24" s="380"/>
    </row>
    <row r="25" spans="2:16" x14ac:dyDescent="0.25">
      <c r="B25" s="590">
        <v>13</v>
      </c>
      <c r="C25" s="331" t="s">
        <v>1325</v>
      </c>
      <c r="D25" s="1038">
        <v>50</v>
      </c>
      <c r="E25" s="590" t="s">
        <v>1326</v>
      </c>
      <c r="F25" s="1038">
        <v>500</v>
      </c>
      <c r="G25" s="590">
        <v>4</v>
      </c>
      <c r="H25" s="1038">
        <v>200</v>
      </c>
      <c r="I25" s="590">
        <v>3</v>
      </c>
      <c r="J25" s="1038">
        <v>150</v>
      </c>
      <c r="K25" s="590">
        <v>2</v>
      </c>
      <c r="L25" s="1038">
        <v>100</v>
      </c>
      <c r="M25" s="590">
        <v>1</v>
      </c>
      <c r="N25" s="1038">
        <v>50</v>
      </c>
      <c r="O25" s="1040"/>
      <c r="P25" s="380"/>
    </row>
    <row r="26" spans="2:16" x14ac:dyDescent="0.25">
      <c r="B26" s="590">
        <v>14</v>
      </c>
      <c r="C26" s="331" t="s">
        <v>1327</v>
      </c>
      <c r="D26" s="1038">
        <v>14</v>
      </c>
      <c r="E26" s="590" t="s">
        <v>1328</v>
      </c>
      <c r="F26" s="1038">
        <v>420</v>
      </c>
      <c r="G26" s="590">
        <v>30</v>
      </c>
      <c r="H26" s="1038">
        <v>420</v>
      </c>
      <c r="I26" s="590">
        <v>0</v>
      </c>
      <c r="J26" s="1038" t="s">
        <v>164</v>
      </c>
      <c r="K26" s="590">
        <v>0</v>
      </c>
      <c r="L26" s="1038" t="s">
        <v>164</v>
      </c>
      <c r="M26" s="590">
        <v>0</v>
      </c>
      <c r="N26" s="1038" t="s">
        <v>164</v>
      </c>
      <c r="O26" s="1040"/>
      <c r="P26" s="380"/>
    </row>
    <row r="27" spans="2:16" x14ac:dyDescent="0.25">
      <c r="B27" s="590">
        <v>15</v>
      </c>
      <c r="C27" s="331" t="s">
        <v>1329</v>
      </c>
      <c r="D27" s="1038">
        <v>80</v>
      </c>
      <c r="E27" s="590" t="s">
        <v>1330</v>
      </c>
      <c r="F27" s="1038">
        <v>320</v>
      </c>
      <c r="G27" s="590">
        <v>1</v>
      </c>
      <c r="H27" s="1038">
        <v>80</v>
      </c>
      <c r="I27" s="590">
        <v>1</v>
      </c>
      <c r="J27" s="1038">
        <v>80</v>
      </c>
      <c r="K27" s="590">
        <v>1</v>
      </c>
      <c r="L27" s="1038">
        <v>80</v>
      </c>
      <c r="M27" s="590">
        <v>1</v>
      </c>
      <c r="N27" s="1038">
        <v>80</v>
      </c>
      <c r="O27" s="1040"/>
      <c r="P27" s="380"/>
    </row>
    <row r="28" spans="2:16" x14ac:dyDescent="0.25">
      <c r="B28" s="590">
        <v>16</v>
      </c>
      <c r="C28" s="331" t="s">
        <v>1331</v>
      </c>
      <c r="D28" s="1038">
        <v>380</v>
      </c>
      <c r="E28" s="590" t="s">
        <v>1332</v>
      </c>
      <c r="F28" s="1038">
        <v>760</v>
      </c>
      <c r="G28" s="590">
        <v>1</v>
      </c>
      <c r="H28" s="1038">
        <v>380</v>
      </c>
      <c r="I28" s="590">
        <v>0</v>
      </c>
      <c r="J28" s="1038" t="s">
        <v>164</v>
      </c>
      <c r="K28" s="590">
        <v>1</v>
      </c>
      <c r="L28" s="1038">
        <v>380</v>
      </c>
      <c r="M28" s="590">
        <v>0</v>
      </c>
      <c r="N28" s="1038" t="s">
        <v>164</v>
      </c>
      <c r="O28" s="1040"/>
      <c r="P28" s="380"/>
    </row>
    <row r="29" spans="2:16" x14ac:dyDescent="0.25">
      <c r="B29" s="590">
        <v>17</v>
      </c>
      <c r="C29" s="331" t="s">
        <v>1333</v>
      </c>
      <c r="D29" s="1038">
        <v>290</v>
      </c>
      <c r="E29" s="590" t="s">
        <v>1330</v>
      </c>
      <c r="F29" s="1038" t="s">
        <v>1334</v>
      </c>
      <c r="G29" s="590">
        <v>1</v>
      </c>
      <c r="H29" s="1038">
        <v>290</v>
      </c>
      <c r="I29" s="590">
        <v>1</v>
      </c>
      <c r="J29" s="1038">
        <v>290</v>
      </c>
      <c r="K29" s="590">
        <v>1</v>
      </c>
      <c r="L29" s="1038">
        <v>290</v>
      </c>
      <c r="M29" s="590">
        <v>1</v>
      </c>
      <c r="N29" s="1038">
        <v>290</v>
      </c>
      <c r="O29" s="1040"/>
      <c r="P29" s="380"/>
    </row>
    <row r="30" spans="2:16" x14ac:dyDescent="0.25">
      <c r="B30" s="590">
        <v>18</v>
      </c>
      <c r="C30" s="331" t="s">
        <v>1335</v>
      </c>
      <c r="D30" s="1038">
        <v>180</v>
      </c>
      <c r="E30" s="590" t="s">
        <v>1314</v>
      </c>
      <c r="F30" s="1038">
        <v>360</v>
      </c>
      <c r="G30" s="590">
        <v>1</v>
      </c>
      <c r="H30" s="1038">
        <v>180</v>
      </c>
      <c r="I30" s="590">
        <v>0</v>
      </c>
      <c r="J30" s="1038" t="s">
        <v>164</v>
      </c>
      <c r="K30" s="590">
        <v>0</v>
      </c>
      <c r="L30" s="1038" t="s">
        <v>164</v>
      </c>
      <c r="M30" s="590">
        <v>1</v>
      </c>
      <c r="N30" s="1038">
        <v>180</v>
      </c>
      <c r="O30" s="1040"/>
      <c r="P30" s="380"/>
    </row>
    <row r="31" spans="2:16" x14ac:dyDescent="0.25">
      <c r="B31" s="590">
        <v>19</v>
      </c>
      <c r="C31" s="331" t="s">
        <v>1336</v>
      </c>
      <c r="D31" s="1038">
        <v>57</v>
      </c>
      <c r="E31" s="590" t="s">
        <v>1314</v>
      </c>
      <c r="F31" s="1038">
        <v>114</v>
      </c>
      <c r="G31" s="590">
        <v>1</v>
      </c>
      <c r="H31" s="1038">
        <v>57</v>
      </c>
      <c r="I31" s="590">
        <v>0</v>
      </c>
      <c r="J31" s="1038" t="s">
        <v>164</v>
      </c>
      <c r="K31" s="590">
        <v>1</v>
      </c>
      <c r="L31" s="1038">
        <v>57</v>
      </c>
      <c r="M31" s="590">
        <v>0</v>
      </c>
      <c r="N31" s="1038" t="s">
        <v>164</v>
      </c>
      <c r="O31" s="1040"/>
      <c r="P31" s="380"/>
    </row>
    <row r="32" spans="2:16" x14ac:dyDescent="0.25">
      <c r="B32" s="590">
        <v>20</v>
      </c>
      <c r="C32" s="331" t="s">
        <v>1337</v>
      </c>
      <c r="D32" s="1038">
        <v>105</v>
      </c>
      <c r="E32" s="590" t="s">
        <v>1314</v>
      </c>
      <c r="F32" s="1038">
        <v>210</v>
      </c>
      <c r="G32" s="590">
        <v>1</v>
      </c>
      <c r="H32" s="1038">
        <v>105</v>
      </c>
      <c r="I32" s="590">
        <v>0</v>
      </c>
      <c r="J32" s="1038" t="s">
        <v>164</v>
      </c>
      <c r="K32" s="590">
        <v>1</v>
      </c>
      <c r="L32" s="1038">
        <v>105</v>
      </c>
      <c r="M32" s="590">
        <v>0</v>
      </c>
      <c r="N32" s="1038" t="s">
        <v>164</v>
      </c>
      <c r="O32" s="1040"/>
      <c r="P32" s="380"/>
    </row>
    <row r="33" spans="2:16" x14ac:dyDescent="0.25">
      <c r="B33" s="590">
        <v>21</v>
      </c>
      <c r="C33" s="331" t="s">
        <v>1338</v>
      </c>
      <c r="D33" s="1038">
        <v>74</v>
      </c>
      <c r="E33" s="590" t="s">
        <v>1339</v>
      </c>
      <c r="F33" s="1038">
        <v>296</v>
      </c>
      <c r="G33" s="590">
        <v>4</v>
      </c>
      <c r="H33" s="1038">
        <v>296</v>
      </c>
      <c r="I33" s="590">
        <v>0</v>
      </c>
      <c r="J33" s="1038" t="s">
        <v>164</v>
      </c>
      <c r="K33" s="590">
        <v>0</v>
      </c>
      <c r="L33" s="1038" t="s">
        <v>164</v>
      </c>
      <c r="M33" s="590">
        <v>0</v>
      </c>
      <c r="N33" s="1038" t="s">
        <v>164</v>
      </c>
      <c r="O33" s="1040"/>
      <c r="P33" s="380"/>
    </row>
    <row r="34" spans="2:16" x14ac:dyDescent="0.25">
      <c r="B34" s="590">
        <v>22</v>
      </c>
      <c r="C34" s="331" t="s">
        <v>1340</v>
      </c>
      <c r="D34" s="1038">
        <v>250</v>
      </c>
      <c r="E34" s="590" t="s">
        <v>1341</v>
      </c>
      <c r="F34" s="1038">
        <v>500</v>
      </c>
      <c r="G34" s="590">
        <v>1</v>
      </c>
      <c r="H34" s="1038">
        <v>250</v>
      </c>
      <c r="I34" s="590">
        <v>0</v>
      </c>
      <c r="J34" s="1038" t="s">
        <v>164</v>
      </c>
      <c r="K34" s="590">
        <v>1</v>
      </c>
      <c r="L34" s="1038">
        <v>250</v>
      </c>
      <c r="M34" s="590">
        <v>0</v>
      </c>
      <c r="N34" s="1038" t="s">
        <v>164</v>
      </c>
      <c r="O34" s="1040"/>
      <c r="P34" s="380"/>
    </row>
    <row r="35" spans="2:16" x14ac:dyDescent="0.25">
      <c r="B35" s="590">
        <v>23</v>
      </c>
      <c r="C35" s="331" t="s">
        <v>1342</v>
      </c>
      <c r="D35" s="1038">
        <v>42</v>
      </c>
      <c r="E35" s="590" t="s">
        <v>1310</v>
      </c>
      <c r="F35" s="1038">
        <v>168</v>
      </c>
      <c r="G35" s="590">
        <v>2</v>
      </c>
      <c r="H35" s="1038">
        <v>84</v>
      </c>
      <c r="I35" s="590">
        <v>0</v>
      </c>
      <c r="J35" s="1038" t="s">
        <v>164</v>
      </c>
      <c r="K35" s="590">
        <v>1</v>
      </c>
      <c r="L35" s="1038">
        <v>42</v>
      </c>
      <c r="M35" s="590">
        <v>1</v>
      </c>
      <c r="N35" s="1038">
        <v>42</v>
      </c>
      <c r="O35" s="1040"/>
      <c r="P35" s="380"/>
    </row>
    <row r="36" spans="2:16" x14ac:dyDescent="0.25">
      <c r="B36" s="590">
        <v>24</v>
      </c>
      <c r="C36" s="331" t="s">
        <v>1343</v>
      </c>
      <c r="D36" s="1038">
        <v>42</v>
      </c>
      <c r="E36" s="590" t="s">
        <v>1310</v>
      </c>
      <c r="F36" s="1038">
        <v>168</v>
      </c>
      <c r="G36" s="590">
        <v>2</v>
      </c>
      <c r="H36" s="1038">
        <v>84</v>
      </c>
      <c r="I36" s="590">
        <v>1</v>
      </c>
      <c r="J36" s="1038">
        <v>42</v>
      </c>
      <c r="K36" s="590">
        <v>0</v>
      </c>
      <c r="L36" s="1038" t="s">
        <v>164</v>
      </c>
      <c r="M36" s="590">
        <v>1</v>
      </c>
      <c r="N36" s="1038">
        <v>42</v>
      </c>
      <c r="O36" s="1040"/>
      <c r="P36" s="380"/>
    </row>
    <row r="37" spans="2:16" x14ac:dyDescent="0.25">
      <c r="B37" s="590">
        <v>25</v>
      </c>
      <c r="C37" s="331" t="s">
        <v>1344</v>
      </c>
      <c r="D37" s="1038">
        <v>208</v>
      </c>
      <c r="E37" s="590" t="s">
        <v>1314</v>
      </c>
      <c r="F37" s="1038">
        <v>416</v>
      </c>
      <c r="G37" s="590">
        <v>1</v>
      </c>
      <c r="H37" s="1038">
        <v>208</v>
      </c>
      <c r="I37" s="590">
        <v>0</v>
      </c>
      <c r="J37" s="1038" t="s">
        <v>164</v>
      </c>
      <c r="K37" s="590">
        <v>1</v>
      </c>
      <c r="L37" s="1038">
        <v>208</v>
      </c>
      <c r="M37" s="590">
        <v>0</v>
      </c>
      <c r="N37" s="1038" t="s">
        <v>164</v>
      </c>
      <c r="O37" s="1040"/>
      <c r="P37" s="380"/>
    </row>
    <row r="38" spans="2:16" x14ac:dyDescent="0.25">
      <c r="B38" s="590">
        <v>26</v>
      </c>
      <c r="C38" s="331" t="s">
        <v>1345</v>
      </c>
      <c r="D38" s="1038">
        <v>25</v>
      </c>
      <c r="E38" s="590" t="s">
        <v>1346</v>
      </c>
      <c r="F38" s="1038" t="s">
        <v>1347</v>
      </c>
      <c r="G38" s="590">
        <v>50</v>
      </c>
      <c r="H38" s="1038" t="s">
        <v>1347</v>
      </c>
      <c r="I38" s="590">
        <v>0</v>
      </c>
      <c r="J38" s="1038" t="s">
        <v>164</v>
      </c>
      <c r="K38" s="590">
        <v>0</v>
      </c>
      <c r="L38" s="1038" t="s">
        <v>164</v>
      </c>
      <c r="M38" s="590">
        <v>0</v>
      </c>
      <c r="N38" s="1038" t="s">
        <v>164</v>
      </c>
      <c r="O38" s="1040"/>
      <c r="P38" s="380"/>
    </row>
    <row r="39" spans="2:16" x14ac:dyDescent="0.25">
      <c r="B39" s="590">
        <v>27</v>
      </c>
      <c r="C39" s="331" t="s">
        <v>1348</v>
      </c>
      <c r="D39" s="1038">
        <v>200</v>
      </c>
      <c r="E39" s="590" t="s">
        <v>1349</v>
      </c>
      <c r="F39" s="1038">
        <v>400</v>
      </c>
      <c r="G39" s="590">
        <v>2</v>
      </c>
      <c r="H39" s="1038">
        <v>400</v>
      </c>
      <c r="I39" s="590">
        <v>0</v>
      </c>
      <c r="J39" s="1038" t="s">
        <v>164</v>
      </c>
      <c r="K39" s="590">
        <v>0</v>
      </c>
      <c r="L39" s="1038" t="s">
        <v>164</v>
      </c>
      <c r="M39" s="590">
        <v>0</v>
      </c>
      <c r="N39" s="1038" t="s">
        <v>164</v>
      </c>
      <c r="O39" s="1040"/>
      <c r="P39" s="380"/>
    </row>
    <row r="40" spans="2:16" x14ac:dyDescent="0.25">
      <c r="B40" s="590">
        <v>28</v>
      </c>
      <c r="C40" s="331" t="s">
        <v>1350</v>
      </c>
      <c r="D40" s="1038">
        <v>215</v>
      </c>
      <c r="E40" s="590" t="s">
        <v>1351</v>
      </c>
      <c r="F40" s="1038">
        <v>215</v>
      </c>
      <c r="G40" s="590">
        <v>1</v>
      </c>
      <c r="H40" s="1038">
        <v>215</v>
      </c>
      <c r="I40" s="590">
        <v>0</v>
      </c>
      <c r="J40" s="1038" t="s">
        <v>164</v>
      </c>
      <c r="K40" s="590">
        <v>0</v>
      </c>
      <c r="L40" s="1038" t="s">
        <v>164</v>
      </c>
      <c r="M40" s="590">
        <v>0</v>
      </c>
      <c r="N40" s="1038" t="s">
        <v>164</v>
      </c>
      <c r="O40" s="1040"/>
      <c r="P40" s="380"/>
    </row>
    <row r="41" spans="2:16" x14ac:dyDescent="0.25">
      <c r="B41" s="590">
        <v>29</v>
      </c>
      <c r="C41" s="331" t="s">
        <v>1352</v>
      </c>
      <c r="D41" s="1038">
        <v>15</v>
      </c>
      <c r="E41" s="590">
        <v>6</v>
      </c>
      <c r="F41" s="1038">
        <v>90</v>
      </c>
      <c r="G41" s="590">
        <v>6</v>
      </c>
      <c r="H41" s="1038">
        <v>90</v>
      </c>
      <c r="I41" s="590">
        <v>0</v>
      </c>
      <c r="J41" s="1038" t="s">
        <v>164</v>
      </c>
      <c r="K41" s="590">
        <v>0</v>
      </c>
      <c r="L41" s="1038" t="s">
        <v>164</v>
      </c>
      <c r="M41" s="590">
        <v>0</v>
      </c>
      <c r="N41" s="1038" t="s">
        <v>164</v>
      </c>
      <c r="O41" s="1040"/>
      <c r="P41" s="380"/>
    </row>
    <row r="42" spans="2:16" x14ac:dyDescent="0.25">
      <c r="B42" s="331"/>
      <c r="C42" s="331"/>
      <c r="D42" s="590"/>
      <c r="E42" s="331"/>
      <c r="F42" s="673"/>
      <c r="G42" s="331"/>
      <c r="H42" s="673"/>
      <c r="I42" s="331"/>
      <c r="J42" s="673"/>
      <c r="K42" s="331"/>
      <c r="L42" s="1038"/>
      <c r="M42" s="331"/>
      <c r="N42" s="673"/>
      <c r="O42" s="380"/>
      <c r="P42" s="380"/>
    </row>
    <row r="43" spans="2:16" x14ac:dyDescent="0.25">
      <c r="B43" s="1507" t="s">
        <v>66</v>
      </c>
      <c r="C43" s="1508"/>
      <c r="D43" s="590"/>
      <c r="E43" s="331"/>
      <c r="F43" s="1420">
        <v>20254</v>
      </c>
      <c r="G43" s="673"/>
      <c r="H43" s="1043" t="s">
        <v>1353</v>
      </c>
      <c r="I43" s="673"/>
      <c r="J43" s="1043" t="s">
        <v>1354</v>
      </c>
      <c r="K43" s="673"/>
      <c r="L43" s="1043" t="s">
        <v>1355</v>
      </c>
      <c r="M43" s="673"/>
      <c r="N43" s="1043" t="s">
        <v>1356</v>
      </c>
      <c r="O43" s="380"/>
      <c r="P43" s="380"/>
    </row>
    <row r="44" spans="2:16" x14ac:dyDescent="0.25">
      <c r="B44" s="1522" t="s">
        <v>1357</v>
      </c>
      <c r="C44" s="1522"/>
      <c r="D44" s="1522"/>
      <c r="E44" s="1522"/>
      <c r="F44" s="1522"/>
      <c r="G44" s="1522"/>
      <c r="H44" s="1522"/>
      <c r="I44" s="1522"/>
      <c r="J44" s="1522"/>
      <c r="K44" s="1044"/>
      <c r="L44" s="1044"/>
      <c r="M44" s="1044"/>
      <c r="N44" s="1044"/>
    </row>
    <row r="45" spans="2:16" x14ac:dyDescent="0.25">
      <c r="B45" s="1045"/>
      <c r="C45" s="1045"/>
      <c r="D45" s="1045"/>
      <c r="E45" s="1045"/>
      <c r="F45" s="1045"/>
      <c r="G45" s="1045"/>
      <c r="H45" s="1045"/>
      <c r="I45" s="1045"/>
      <c r="J45" s="1045"/>
      <c r="K45" s="1044"/>
      <c r="L45" s="1044"/>
      <c r="M45" s="1044"/>
      <c r="N45" s="1044"/>
    </row>
    <row r="46" spans="2:16" x14ac:dyDescent="0.25">
      <c r="B46" s="1045"/>
      <c r="C46" s="1045"/>
      <c r="D46" s="1045"/>
      <c r="E46" s="1045"/>
      <c r="F46" s="1045"/>
      <c r="G46" s="1045"/>
      <c r="H46" s="1045"/>
      <c r="I46" s="1045"/>
      <c r="J46" s="1045"/>
      <c r="K46" s="1044"/>
      <c r="L46" s="1044"/>
      <c r="M46" s="1044"/>
      <c r="N46" s="1044"/>
    </row>
    <row r="47" spans="2:16" x14ac:dyDescent="0.25">
      <c r="B47" s="1045"/>
      <c r="C47" s="1046" t="s">
        <v>560</v>
      </c>
      <c r="D47" s="1045"/>
      <c r="E47" s="1045"/>
      <c r="F47" s="1045"/>
      <c r="G47" s="1045"/>
      <c r="H47" s="1045"/>
      <c r="I47" s="1045"/>
      <c r="J47" s="1045" t="s">
        <v>691</v>
      </c>
      <c r="K47" s="1044"/>
      <c r="L47" s="1044"/>
      <c r="M47" s="1044"/>
      <c r="N47" s="1044"/>
    </row>
    <row r="48" spans="2:16" ht="15.75" x14ac:dyDescent="0.25">
      <c r="C48" s="1047"/>
      <c r="D48" s="1523" t="s">
        <v>1358</v>
      </c>
      <c r="E48" s="1523"/>
      <c r="F48" s="1523"/>
      <c r="G48" s="1047"/>
      <c r="K48" s="1523" t="s">
        <v>69</v>
      </c>
      <c r="L48" s="1523"/>
      <c r="M48" s="1523"/>
      <c r="N48" s="1044"/>
    </row>
    <row r="49" spans="3:13" ht="15.75" x14ac:dyDescent="0.25">
      <c r="C49" s="1048"/>
      <c r="D49" s="1503" t="s">
        <v>1359</v>
      </c>
      <c r="E49" s="1503"/>
      <c r="F49" s="1503"/>
      <c r="G49" s="1028"/>
      <c r="H49" s="1048"/>
      <c r="K49" s="1503" t="s">
        <v>486</v>
      </c>
      <c r="L49" s="1503"/>
      <c r="M49" s="1503"/>
    </row>
  </sheetData>
  <sheetProtection algorithmName="SHA-512" hashValue="gZgsqu/tE4UoHBsnLSxlIboP8T+HwZklBrZO9uTfXOx8T2yXVr7CmjCLoH/1UENcOt8h045EXiY0XWW/zU6HPg==" saltValue="H3+4xri6k/vJHoQ8rnxcng==" spinCount="100000" sheet="1" objects="1" scenarios="1" selectLockedCells="1" selectUnlockedCells="1"/>
  <mergeCells count="16">
    <mergeCell ref="B43:C43"/>
    <mergeCell ref="B44:J44"/>
    <mergeCell ref="D48:F48"/>
    <mergeCell ref="K48:M48"/>
    <mergeCell ref="D49:F49"/>
    <mergeCell ref="K49:M49"/>
    <mergeCell ref="F4:H4"/>
    <mergeCell ref="M8:N9"/>
    <mergeCell ref="G9:H9"/>
    <mergeCell ref="I9:J9"/>
    <mergeCell ref="F10:F11"/>
    <mergeCell ref="G10:N10"/>
    <mergeCell ref="G11:H11"/>
    <mergeCell ref="I11:J11"/>
    <mergeCell ref="K11:L11"/>
    <mergeCell ref="M11:N11"/>
  </mergeCells>
  <pageMargins left="0.7" right="0.7" top="0.75" bottom="0.75" header="0.3" footer="0.3"/>
  <pageSetup paperSize="5" orientation="landscape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topLeftCell="A46" zoomScaleNormal="100" zoomScaleSheetLayoutView="85" workbookViewId="0">
      <selection activeCell="K67" sqref="K67"/>
    </sheetView>
  </sheetViews>
  <sheetFormatPr defaultRowHeight="12.75" x14ac:dyDescent="0.2"/>
  <cols>
    <col min="1" max="1" width="10.7109375" style="1" customWidth="1"/>
    <col min="2" max="2" width="34.28515625" style="1" customWidth="1"/>
    <col min="3" max="3" width="13.85546875" style="1" customWidth="1"/>
    <col min="4" max="4" width="9.140625" style="1" customWidth="1"/>
    <col min="5" max="5" width="6.42578125" style="1" customWidth="1"/>
    <col min="6" max="6" width="17.7109375" style="1" customWidth="1"/>
    <col min="7" max="7" width="10.7109375" style="1" customWidth="1"/>
    <col min="8" max="8" width="12.28515625" style="1" bestFit="1" customWidth="1"/>
    <col min="9" max="9" width="10.7109375" style="1" customWidth="1"/>
    <col min="10" max="10" width="13" style="1" customWidth="1"/>
    <col min="11" max="11" width="10.7109375" style="1" customWidth="1"/>
    <col min="12" max="12" width="13.140625" style="1" customWidth="1"/>
    <col min="13" max="13" width="10.7109375" style="1" customWidth="1"/>
    <col min="14" max="14" width="13" style="1" customWidth="1"/>
    <col min="15" max="256" width="9.140625" style="5"/>
    <col min="257" max="257" width="10.7109375" style="5" customWidth="1"/>
    <col min="258" max="258" width="34.28515625" style="5" customWidth="1"/>
    <col min="259" max="259" width="13.85546875" style="5" customWidth="1"/>
    <col min="260" max="260" width="7.7109375" style="5" customWidth="1"/>
    <col min="261" max="261" width="6.42578125" style="5" customWidth="1"/>
    <col min="262" max="262" width="17.7109375" style="5" customWidth="1"/>
    <col min="263" max="263" width="10.7109375" style="5" customWidth="1"/>
    <col min="264" max="264" width="15.7109375" style="5" customWidth="1"/>
    <col min="265" max="265" width="10.7109375" style="5" customWidth="1"/>
    <col min="266" max="266" width="15.7109375" style="5" customWidth="1"/>
    <col min="267" max="267" width="10.7109375" style="5" customWidth="1"/>
    <col min="268" max="268" width="15.7109375" style="5" customWidth="1"/>
    <col min="269" max="269" width="10.7109375" style="5" customWidth="1"/>
    <col min="270" max="270" width="15.7109375" style="5" customWidth="1"/>
    <col min="271" max="512" width="9.140625" style="5"/>
    <col min="513" max="513" width="10.7109375" style="5" customWidth="1"/>
    <col min="514" max="514" width="34.28515625" style="5" customWidth="1"/>
    <col min="515" max="515" width="13.85546875" style="5" customWidth="1"/>
    <col min="516" max="516" width="7.7109375" style="5" customWidth="1"/>
    <col min="517" max="517" width="6.42578125" style="5" customWidth="1"/>
    <col min="518" max="518" width="17.7109375" style="5" customWidth="1"/>
    <col min="519" max="519" width="10.7109375" style="5" customWidth="1"/>
    <col min="520" max="520" width="15.7109375" style="5" customWidth="1"/>
    <col min="521" max="521" width="10.7109375" style="5" customWidth="1"/>
    <col min="522" max="522" width="15.7109375" style="5" customWidth="1"/>
    <col min="523" max="523" width="10.7109375" style="5" customWidth="1"/>
    <col min="524" max="524" width="15.7109375" style="5" customWidth="1"/>
    <col min="525" max="525" width="10.7109375" style="5" customWidth="1"/>
    <col min="526" max="526" width="15.7109375" style="5" customWidth="1"/>
    <col min="527" max="768" width="9.140625" style="5"/>
    <col min="769" max="769" width="10.7109375" style="5" customWidth="1"/>
    <col min="770" max="770" width="34.28515625" style="5" customWidth="1"/>
    <col min="771" max="771" width="13.85546875" style="5" customWidth="1"/>
    <col min="772" max="772" width="7.7109375" style="5" customWidth="1"/>
    <col min="773" max="773" width="6.42578125" style="5" customWidth="1"/>
    <col min="774" max="774" width="17.7109375" style="5" customWidth="1"/>
    <col min="775" max="775" width="10.7109375" style="5" customWidth="1"/>
    <col min="776" max="776" width="15.7109375" style="5" customWidth="1"/>
    <col min="777" max="777" width="10.7109375" style="5" customWidth="1"/>
    <col min="778" max="778" width="15.7109375" style="5" customWidth="1"/>
    <col min="779" max="779" width="10.7109375" style="5" customWidth="1"/>
    <col min="780" max="780" width="15.7109375" style="5" customWidth="1"/>
    <col min="781" max="781" width="10.7109375" style="5" customWidth="1"/>
    <col min="782" max="782" width="15.7109375" style="5" customWidth="1"/>
    <col min="783" max="1024" width="9.140625" style="5"/>
    <col min="1025" max="1025" width="10.7109375" style="5" customWidth="1"/>
    <col min="1026" max="1026" width="34.28515625" style="5" customWidth="1"/>
    <col min="1027" max="1027" width="13.85546875" style="5" customWidth="1"/>
    <col min="1028" max="1028" width="7.7109375" style="5" customWidth="1"/>
    <col min="1029" max="1029" width="6.42578125" style="5" customWidth="1"/>
    <col min="1030" max="1030" width="17.7109375" style="5" customWidth="1"/>
    <col min="1031" max="1031" width="10.7109375" style="5" customWidth="1"/>
    <col min="1032" max="1032" width="15.7109375" style="5" customWidth="1"/>
    <col min="1033" max="1033" width="10.7109375" style="5" customWidth="1"/>
    <col min="1034" max="1034" width="15.7109375" style="5" customWidth="1"/>
    <col min="1035" max="1035" width="10.7109375" style="5" customWidth="1"/>
    <col min="1036" max="1036" width="15.7109375" style="5" customWidth="1"/>
    <col min="1037" max="1037" width="10.7109375" style="5" customWidth="1"/>
    <col min="1038" max="1038" width="15.7109375" style="5" customWidth="1"/>
    <col min="1039" max="1280" width="9.140625" style="5"/>
    <col min="1281" max="1281" width="10.7109375" style="5" customWidth="1"/>
    <col min="1282" max="1282" width="34.28515625" style="5" customWidth="1"/>
    <col min="1283" max="1283" width="13.85546875" style="5" customWidth="1"/>
    <col min="1284" max="1284" width="7.7109375" style="5" customWidth="1"/>
    <col min="1285" max="1285" width="6.42578125" style="5" customWidth="1"/>
    <col min="1286" max="1286" width="17.7109375" style="5" customWidth="1"/>
    <col min="1287" max="1287" width="10.7109375" style="5" customWidth="1"/>
    <col min="1288" max="1288" width="15.7109375" style="5" customWidth="1"/>
    <col min="1289" max="1289" width="10.7109375" style="5" customWidth="1"/>
    <col min="1290" max="1290" width="15.7109375" style="5" customWidth="1"/>
    <col min="1291" max="1291" width="10.7109375" style="5" customWidth="1"/>
    <col min="1292" max="1292" width="15.7109375" style="5" customWidth="1"/>
    <col min="1293" max="1293" width="10.7109375" style="5" customWidth="1"/>
    <col min="1294" max="1294" width="15.7109375" style="5" customWidth="1"/>
    <col min="1295" max="1536" width="9.140625" style="5"/>
    <col min="1537" max="1537" width="10.7109375" style="5" customWidth="1"/>
    <col min="1538" max="1538" width="34.28515625" style="5" customWidth="1"/>
    <col min="1539" max="1539" width="13.85546875" style="5" customWidth="1"/>
    <col min="1540" max="1540" width="7.7109375" style="5" customWidth="1"/>
    <col min="1541" max="1541" width="6.42578125" style="5" customWidth="1"/>
    <col min="1542" max="1542" width="17.7109375" style="5" customWidth="1"/>
    <col min="1543" max="1543" width="10.7109375" style="5" customWidth="1"/>
    <col min="1544" max="1544" width="15.7109375" style="5" customWidth="1"/>
    <col min="1545" max="1545" width="10.7109375" style="5" customWidth="1"/>
    <col min="1546" max="1546" width="15.7109375" style="5" customWidth="1"/>
    <col min="1547" max="1547" width="10.7109375" style="5" customWidth="1"/>
    <col min="1548" max="1548" width="15.7109375" style="5" customWidth="1"/>
    <col min="1549" max="1549" width="10.7109375" style="5" customWidth="1"/>
    <col min="1550" max="1550" width="15.7109375" style="5" customWidth="1"/>
    <col min="1551" max="1792" width="9.140625" style="5"/>
    <col min="1793" max="1793" width="10.7109375" style="5" customWidth="1"/>
    <col min="1794" max="1794" width="34.28515625" style="5" customWidth="1"/>
    <col min="1795" max="1795" width="13.85546875" style="5" customWidth="1"/>
    <col min="1796" max="1796" width="7.7109375" style="5" customWidth="1"/>
    <col min="1797" max="1797" width="6.42578125" style="5" customWidth="1"/>
    <col min="1798" max="1798" width="17.7109375" style="5" customWidth="1"/>
    <col min="1799" max="1799" width="10.7109375" style="5" customWidth="1"/>
    <col min="1800" max="1800" width="15.7109375" style="5" customWidth="1"/>
    <col min="1801" max="1801" width="10.7109375" style="5" customWidth="1"/>
    <col min="1802" max="1802" width="15.7109375" style="5" customWidth="1"/>
    <col min="1803" max="1803" width="10.7109375" style="5" customWidth="1"/>
    <col min="1804" max="1804" width="15.7109375" style="5" customWidth="1"/>
    <col min="1805" max="1805" width="10.7109375" style="5" customWidth="1"/>
    <col min="1806" max="1806" width="15.7109375" style="5" customWidth="1"/>
    <col min="1807" max="2048" width="9.140625" style="5"/>
    <col min="2049" max="2049" width="10.7109375" style="5" customWidth="1"/>
    <col min="2050" max="2050" width="34.28515625" style="5" customWidth="1"/>
    <col min="2051" max="2051" width="13.85546875" style="5" customWidth="1"/>
    <col min="2052" max="2052" width="7.7109375" style="5" customWidth="1"/>
    <col min="2053" max="2053" width="6.42578125" style="5" customWidth="1"/>
    <col min="2054" max="2054" width="17.7109375" style="5" customWidth="1"/>
    <col min="2055" max="2055" width="10.7109375" style="5" customWidth="1"/>
    <col min="2056" max="2056" width="15.7109375" style="5" customWidth="1"/>
    <col min="2057" max="2057" width="10.7109375" style="5" customWidth="1"/>
    <col min="2058" max="2058" width="15.7109375" style="5" customWidth="1"/>
    <col min="2059" max="2059" width="10.7109375" style="5" customWidth="1"/>
    <col min="2060" max="2060" width="15.7109375" style="5" customWidth="1"/>
    <col min="2061" max="2061" width="10.7109375" style="5" customWidth="1"/>
    <col min="2062" max="2062" width="15.7109375" style="5" customWidth="1"/>
    <col min="2063" max="2304" width="9.140625" style="5"/>
    <col min="2305" max="2305" width="10.7109375" style="5" customWidth="1"/>
    <col min="2306" max="2306" width="34.28515625" style="5" customWidth="1"/>
    <col min="2307" max="2307" width="13.85546875" style="5" customWidth="1"/>
    <col min="2308" max="2308" width="7.7109375" style="5" customWidth="1"/>
    <col min="2309" max="2309" width="6.42578125" style="5" customWidth="1"/>
    <col min="2310" max="2310" width="17.7109375" style="5" customWidth="1"/>
    <col min="2311" max="2311" width="10.7109375" style="5" customWidth="1"/>
    <col min="2312" max="2312" width="15.7109375" style="5" customWidth="1"/>
    <col min="2313" max="2313" width="10.7109375" style="5" customWidth="1"/>
    <col min="2314" max="2314" width="15.7109375" style="5" customWidth="1"/>
    <col min="2315" max="2315" width="10.7109375" style="5" customWidth="1"/>
    <col min="2316" max="2316" width="15.7109375" style="5" customWidth="1"/>
    <col min="2317" max="2317" width="10.7109375" style="5" customWidth="1"/>
    <col min="2318" max="2318" width="15.7109375" style="5" customWidth="1"/>
    <col min="2319" max="2560" width="9.140625" style="5"/>
    <col min="2561" max="2561" width="10.7109375" style="5" customWidth="1"/>
    <col min="2562" max="2562" width="34.28515625" style="5" customWidth="1"/>
    <col min="2563" max="2563" width="13.85546875" style="5" customWidth="1"/>
    <col min="2564" max="2564" width="7.7109375" style="5" customWidth="1"/>
    <col min="2565" max="2565" width="6.42578125" style="5" customWidth="1"/>
    <col min="2566" max="2566" width="17.7109375" style="5" customWidth="1"/>
    <col min="2567" max="2567" width="10.7109375" style="5" customWidth="1"/>
    <col min="2568" max="2568" width="15.7109375" style="5" customWidth="1"/>
    <col min="2569" max="2569" width="10.7109375" style="5" customWidth="1"/>
    <col min="2570" max="2570" width="15.7109375" style="5" customWidth="1"/>
    <col min="2571" max="2571" width="10.7109375" style="5" customWidth="1"/>
    <col min="2572" max="2572" width="15.7109375" style="5" customWidth="1"/>
    <col min="2573" max="2573" width="10.7109375" style="5" customWidth="1"/>
    <col min="2574" max="2574" width="15.7109375" style="5" customWidth="1"/>
    <col min="2575" max="2816" width="9.140625" style="5"/>
    <col min="2817" max="2817" width="10.7109375" style="5" customWidth="1"/>
    <col min="2818" max="2818" width="34.28515625" style="5" customWidth="1"/>
    <col min="2819" max="2819" width="13.85546875" style="5" customWidth="1"/>
    <col min="2820" max="2820" width="7.7109375" style="5" customWidth="1"/>
    <col min="2821" max="2821" width="6.42578125" style="5" customWidth="1"/>
    <col min="2822" max="2822" width="17.7109375" style="5" customWidth="1"/>
    <col min="2823" max="2823" width="10.7109375" style="5" customWidth="1"/>
    <col min="2824" max="2824" width="15.7109375" style="5" customWidth="1"/>
    <col min="2825" max="2825" width="10.7109375" style="5" customWidth="1"/>
    <col min="2826" max="2826" width="15.7109375" style="5" customWidth="1"/>
    <col min="2827" max="2827" width="10.7109375" style="5" customWidth="1"/>
    <col min="2828" max="2828" width="15.7109375" style="5" customWidth="1"/>
    <col min="2829" max="2829" width="10.7109375" style="5" customWidth="1"/>
    <col min="2830" max="2830" width="15.7109375" style="5" customWidth="1"/>
    <col min="2831" max="3072" width="9.140625" style="5"/>
    <col min="3073" max="3073" width="10.7109375" style="5" customWidth="1"/>
    <col min="3074" max="3074" width="34.28515625" style="5" customWidth="1"/>
    <col min="3075" max="3075" width="13.85546875" style="5" customWidth="1"/>
    <col min="3076" max="3076" width="7.7109375" style="5" customWidth="1"/>
    <col min="3077" max="3077" width="6.42578125" style="5" customWidth="1"/>
    <col min="3078" max="3078" width="17.7109375" style="5" customWidth="1"/>
    <col min="3079" max="3079" width="10.7109375" style="5" customWidth="1"/>
    <col min="3080" max="3080" width="15.7109375" style="5" customWidth="1"/>
    <col min="3081" max="3081" width="10.7109375" style="5" customWidth="1"/>
    <col min="3082" max="3082" width="15.7109375" style="5" customWidth="1"/>
    <col min="3083" max="3083" width="10.7109375" style="5" customWidth="1"/>
    <col min="3084" max="3084" width="15.7109375" style="5" customWidth="1"/>
    <col min="3085" max="3085" width="10.7109375" style="5" customWidth="1"/>
    <col min="3086" max="3086" width="15.7109375" style="5" customWidth="1"/>
    <col min="3087" max="3328" width="9.140625" style="5"/>
    <col min="3329" max="3329" width="10.7109375" style="5" customWidth="1"/>
    <col min="3330" max="3330" width="34.28515625" style="5" customWidth="1"/>
    <col min="3331" max="3331" width="13.85546875" style="5" customWidth="1"/>
    <col min="3332" max="3332" width="7.7109375" style="5" customWidth="1"/>
    <col min="3333" max="3333" width="6.42578125" style="5" customWidth="1"/>
    <col min="3334" max="3334" width="17.7109375" style="5" customWidth="1"/>
    <col min="3335" max="3335" width="10.7109375" style="5" customWidth="1"/>
    <col min="3336" max="3336" width="15.7109375" style="5" customWidth="1"/>
    <col min="3337" max="3337" width="10.7109375" style="5" customWidth="1"/>
    <col min="3338" max="3338" width="15.7109375" style="5" customWidth="1"/>
    <col min="3339" max="3339" width="10.7109375" style="5" customWidth="1"/>
    <col min="3340" max="3340" width="15.7109375" style="5" customWidth="1"/>
    <col min="3341" max="3341" width="10.7109375" style="5" customWidth="1"/>
    <col min="3342" max="3342" width="15.7109375" style="5" customWidth="1"/>
    <col min="3343" max="3584" width="9.140625" style="5"/>
    <col min="3585" max="3585" width="10.7109375" style="5" customWidth="1"/>
    <col min="3586" max="3586" width="34.28515625" style="5" customWidth="1"/>
    <col min="3587" max="3587" width="13.85546875" style="5" customWidth="1"/>
    <col min="3588" max="3588" width="7.7109375" style="5" customWidth="1"/>
    <col min="3589" max="3589" width="6.42578125" style="5" customWidth="1"/>
    <col min="3590" max="3590" width="17.7109375" style="5" customWidth="1"/>
    <col min="3591" max="3591" width="10.7109375" style="5" customWidth="1"/>
    <col min="3592" max="3592" width="15.7109375" style="5" customWidth="1"/>
    <col min="3593" max="3593" width="10.7109375" style="5" customWidth="1"/>
    <col min="3594" max="3594" width="15.7109375" style="5" customWidth="1"/>
    <col min="3595" max="3595" width="10.7109375" style="5" customWidth="1"/>
    <col min="3596" max="3596" width="15.7109375" style="5" customWidth="1"/>
    <col min="3597" max="3597" width="10.7109375" style="5" customWidth="1"/>
    <col min="3598" max="3598" width="15.7109375" style="5" customWidth="1"/>
    <col min="3599" max="3840" width="9.140625" style="5"/>
    <col min="3841" max="3841" width="10.7109375" style="5" customWidth="1"/>
    <col min="3842" max="3842" width="34.28515625" style="5" customWidth="1"/>
    <col min="3843" max="3843" width="13.85546875" style="5" customWidth="1"/>
    <col min="3844" max="3844" width="7.7109375" style="5" customWidth="1"/>
    <col min="3845" max="3845" width="6.42578125" style="5" customWidth="1"/>
    <col min="3846" max="3846" width="17.7109375" style="5" customWidth="1"/>
    <col min="3847" max="3847" width="10.7109375" style="5" customWidth="1"/>
    <col min="3848" max="3848" width="15.7109375" style="5" customWidth="1"/>
    <col min="3849" max="3849" width="10.7109375" style="5" customWidth="1"/>
    <col min="3850" max="3850" width="15.7109375" style="5" customWidth="1"/>
    <col min="3851" max="3851" width="10.7109375" style="5" customWidth="1"/>
    <col min="3852" max="3852" width="15.7109375" style="5" customWidth="1"/>
    <col min="3853" max="3853" width="10.7109375" style="5" customWidth="1"/>
    <col min="3854" max="3854" width="15.7109375" style="5" customWidth="1"/>
    <col min="3855" max="4096" width="9.140625" style="5"/>
    <col min="4097" max="4097" width="10.7109375" style="5" customWidth="1"/>
    <col min="4098" max="4098" width="34.28515625" style="5" customWidth="1"/>
    <col min="4099" max="4099" width="13.85546875" style="5" customWidth="1"/>
    <col min="4100" max="4100" width="7.7109375" style="5" customWidth="1"/>
    <col min="4101" max="4101" width="6.42578125" style="5" customWidth="1"/>
    <col min="4102" max="4102" width="17.7109375" style="5" customWidth="1"/>
    <col min="4103" max="4103" width="10.7109375" style="5" customWidth="1"/>
    <col min="4104" max="4104" width="15.7109375" style="5" customWidth="1"/>
    <col min="4105" max="4105" width="10.7109375" style="5" customWidth="1"/>
    <col min="4106" max="4106" width="15.7109375" style="5" customWidth="1"/>
    <col min="4107" max="4107" width="10.7109375" style="5" customWidth="1"/>
    <col min="4108" max="4108" width="15.7109375" style="5" customWidth="1"/>
    <col min="4109" max="4109" width="10.7109375" style="5" customWidth="1"/>
    <col min="4110" max="4110" width="15.7109375" style="5" customWidth="1"/>
    <col min="4111" max="4352" width="9.140625" style="5"/>
    <col min="4353" max="4353" width="10.7109375" style="5" customWidth="1"/>
    <col min="4354" max="4354" width="34.28515625" style="5" customWidth="1"/>
    <col min="4355" max="4355" width="13.85546875" style="5" customWidth="1"/>
    <col min="4356" max="4356" width="7.7109375" style="5" customWidth="1"/>
    <col min="4357" max="4357" width="6.42578125" style="5" customWidth="1"/>
    <col min="4358" max="4358" width="17.7109375" style="5" customWidth="1"/>
    <col min="4359" max="4359" width="10.7109375" style="5" customWidth="1"/>
    <col min="4360" max="4360" width="15.7109375" style="5" customWidth="1"/>
    <col min="4361" max="4361" width="10.7109375" style="5" customWidth="1"/>
    <col min="4362" max="4362" width="15.7109375" style="5" customWidth="1"/>
    <col min="4363" max="4363" width="10.7109375" style="5" customWidth="1"/>
    <col min="4364" max="4364" width="15.7109375" style="5" customWidth="1"/>
    <col min="4365" max="4365" width="10.7109375" style="5" customWidth="1"/>
    <col min="4366" max="4366" width="15.7109375" style="5" customWidth="1"/>
    <col min="4367" max="4608" width="9.140625" style="5"/>
    <col min="4609" max="4609" width="10.7109375" style="5" customWidth="1"/>
    <col min="4610" max="4610" width="34.28515625" style="5" customWidth="1"/>
    <col min="4611" max="4611" width="13.85546875" style="5" customWidth="1"/>
    <col min="4612" max="4612" width="7.7109375" style="5" customWidth="1"/>
    <col min="4613" max="4613" width="6.42578125" style="5" customWidth="1"/>
    <col min="4614" max="4614" width="17.7109375" style="5" customWidth="1"/>
    <col min="4615" max="4615" width="10.7109375" style="5" customWidth="1"/>
    <col min="4616" max="4616" width="15.7109375" style="5" customWidth="1"/>
    <col min="4617" max="4617" width="10.7109375" style="5" customWidth="1"/>
    <col min="4618" max="4618" width="15.7109375" style="5" customWidth="1"/>
    <col min="4619" max="4619" width="10.7109375" style="5" customWidth="1"/>
    <col min="4620" max="4620" width="15.7109375" style="5" customWidth="1"/>
    <col min="4621" max="4621" width="10.7109375" style="5" customWidth="1"/>
    <col min="4622" max="4622" width="15.7109375" style="5" customWidth="1"/>
    <col min="4623" max="4864" width="9.140625" style="5"/>
    <col min="4865" max="4865" width="10.7109375" style="5" customWidth="1"/>
    <col min="4866" max="4866" width="34.28515625" style="5" customWidth="1"/>
    <col min="4867" max="4867" width="13.85546875" style="5" customWidth="1"/>
    <col min="4868" max="4868" width="7.7109375" style="5" customWidth="1"/>
    <col min="4869" max="4869" width="6.42578125" style="5" customWidth="1"/>
    <col min="4870" max="4870" width="17.7109375" style="5" customWidth="1"/>
    <col min="4871" max="4871" width="10.7109375" style="5" customWidth="1"/>
    <col min="4872" max="4872" width="15.7109375" style="5" customWidth="1"/>
    <col min="4873" max="4873" width="10.7109375" style="5" customWidth="1"/>
    <col min="4874" max="4874" width="15.7109375" style="5" customWidth="1"/>
    <col min="4875" max="4875" width="10.7109375" style="5" customWidth="1"/>
    <col min="4876" max="4876" width="15.7109375" style="5" customWidth="1"/>
    <col min="4877" max="4877" width="10.7109375" style="5" customWidth="1"/>
    <col min="4878" max="4878" width="15.7109375" style="5" customWidth="1"/>
    <col min="4879" max="5120" width="9.140625" style="5"/>
    <col min="5121" max="5121" width="10.7109375" style="5" customWidth="1"/>
    <col min="5122" max="5122" width="34.28515625" style="5" customWidth="1"/>
    <col min="5123" max="5123" width="13.85546875" style="5" customWidth="1"/>
    <col min="5124" max="5124" width="7.7109375" style="5" customWidth="1"/>
    <col min="5125" max="5125" width="6.42578125" style="5" customWidth="1"/>
    <col min="5126" max="5126" width="17.7109375" style="5" customWidth="1"/>
    <col min="5127" max="5127" width="10.7109375" style="5" customWidth="1"/>
    <col min="5128" max="5128" width="15.7109375" style="5" customWidth="1"/>
    <col min="5129" max="5129" width="10.7109375" style="5" customWidth="1"/>
    <col min="5130" max="5130" width="15.7109375" style="5" customWidth="1"/>
    <col min="5131" max="5131" width="10.7109375" style="5" customWidth="1"/>
    <col min="5132" max="5132" width="15.7109375" style="5" customWidth="1"/>
    <col min="5133" max="5133" width="10.7109375" style="5" customWidth="1"/>
    <col min="5134" max="5134" width="15.7109375" style="5" customWidth="1"/>
    <col min="5135" max="5376" width="9.140625" style="5"/>
    <col min="5377" max="5377" width="10.7109375" style="5" customWidth="1"/>
    <col min="5378" max="5378" width="34.28515625" style="5" customWidth="1"/>
    <col min="5379" max="5379" width="13.85546875" style="5" customWidth="1"/>
    <col min="5380" max="5380" width="7.7109375" style="5" customWidth="1"/>
    <col min="5381" max="5381" width="6.42578125" style="5" customWidth="1"/>
    <col min="5382" max="5382" width="17.7109375" style="5" customWidth="1"/>
    <col min="5383" max="5383" width="10.7109375" style="5" customWidth="1"/>
    <col min="5384" max="5384" width="15.7109375" style="5" customWidth="1"/>
    <col min="5385" max="5385" width="10.7109375" style="5" customWidth="1"/>
    <col min="5386" max="5386" width="15.7109375" style="5" customWidth="1"/>
    <col min="5387" max="5387" width="10.7109375" style="5" customWidth="1"/>
    <col min="5388" max="5388" width="15.7109375" style="5" customWidth="1"/>
    <col min="5389" max="5389" width="10.7109375" style="5" customWidth="1"/>
    <col min="5390" max="5390" width="15.7109375" style="5" customWidth="1"/>
    <col min="5391" max="5632" width="9.140625" style="5"/>
    <col min="5633" max="5633" width="10.7109375" style="5" customWidth="1"/>
    <col min="5634" max="5634" width="34.28515625" style="5" customWidth="1"/>
    <col min="5635" max="5635" width="13.85546875" style="5" customWidth="1"/>
    <col min="5636" max="5636" width="7.7109375" style="5" customWidth="1"/>
    <col min="5637" max="5637" width="6.42578125" style="5" customWidth="1"/>
    <col min="5638" max="5638" width="17.7109375" style="5" customWidth="1"/>
    <col min="5639" max="5639" width="10.7109375" style="5" customWidth="1"/>
    <col min="5640" max="5640" width="15.7109375" style="5" customWidth="1"/>
    <col min="5641" max="5641" width="10.7109375" style="5" customWidth="1"/>
    <col min="5642" max="5642" width="15.7109375" style="5" customWidth="1"/>
    <col min="5643" max="5643" width="10.7109375" style="5" customWidth="1"/>
    <col min="5644" max="5644" width="15.7109375" style="5" customWidth="1"/>
    <col min="5645" max="5645" width="10.7109375" style="5" customWidth="1"/>
    <col min="5646" max="5646" width="15.7109375" style="5" customWidth="1"/>
    <col min="5647" max="5888" width="9.140625" style="5"/>
    <col min="5889" max="5889" width="10.7109375" style="5" customWidth="1"/>
    <col min="5890" max="5890" width="34.28515625" style="5" customWidth="1"/>
    <col min="5891" max="5891" width="13.85546875" style="5" customWidth="1"/>
    <col min="5892" max="5892" width="7.7109375" style="5" customWidth="1"/>
    <col min="5893" max="5893" width="6.42578125" style="5" customWidth="1"/>
    <col min="5894" max="5894" width="17.7109375" style="5" customWidth="1"/>
    <col min="5895" max="5895" width="10.7109375" style="5" customWidth="1"/>
    <col min="5896" max="5896" width="15.7109375" style="5" customWidth="1"/>
    <col min="5897" max="5897" width="10.7109375" style="5" customWidth="1"/>
    <col min="5898" max="5898" width="15.7109375" style="5" customWidth="1"/>
    <col min="5899" max="5899" width="10.7109375" style="5" customWidth="1"/>
    <col min="5900" max="5900" width="15.7109375" style="5" customWidth="1"/>
    <col min="5901" max="5901" width="10.7109375" style="5" customWidth="1"/>
    <col min="5902" max="5902" width="15.7109375" style="5" customWidth="1"/>
    <col min="5903" max="6144" width="9.140625" style="5"/>
    <col min="6145" max="6145" width="10.7109375" style="5" customWidth="1"/>
    <col min="6146" max="6146" width="34.28515625" style="5" customWidth="1"/>
    <col min="6147" max="6147" width="13.85546875" style="5" customWidth="1"/>
    <col min="6148" max="6148" width="7.7109375" style="5" customWidth="1"/>
    <col min="6149" max="6149" width="6.42578125" style="5" customWidth="1"/>
    <col min="6150" max="6150" width="17.7109375" style="5" customWidth="1"/>
    <col min="6151" max="6151" width="10.7109375" style="5" customWidth="1"/>
    <col min="6152" max="6152" width="15.7109375" style="5" customWidth="1"/>
    <col min="6153" max="6153" width="10.7109375" style="5" customWidth="1"/>
    <col min="6154" max="6154" width="15.7109375" style="5" customWidth="1"/>
    <col min="6155" max="6155" width="10.7109375" style="5" customWidth="1"/>
    <col min="6156" max="6156" width="15.7109375" style="5" customWidth="1"/>
    <col min="6157" max="6157" width="10.7109375" style="5" customWidth="1"/>
    <col min="6158" max="6158" width="15.7109375" style="5" customWidth="1"/>
    <col min="6159" max="6400" width="9.140625" style="5"/>
    <col min="6401" max="6401" width="10.7109375" style="5" customWidth="1"/>
    <col min="6402" max="6402" width="34.28515625" style="5" customWidth="1"/>
    <col min="6403" max="6403" width="13.85546875" style="5" customWidth="1"/>
    <col min="6404" max="6404" width="7.7109375" style="5" customWidth="1"/>
    <col min="6405" max="6405" width="6.42578125" style="5" customWidth="1"/>
    <col min="6406" max="6406" width="17.7109375" style="5" customWidth="1"/>
    <col min="6407" max="6407" width="10.7109375" style="5" customWidth="1"/>
    <col min="6408" max="6408" width="15.7109375" style="5" customWidth="1"/>
    <col min="6409" max="6409" width="10.7109375" style="5" customWidth="1"/>
    <col min="6410" max="6410" width="15.7109375" style="5" customWidth="1"/>
    <col min="6411" max="6411" width="10.7109375" style="5" customWidth="1"/>
    <col min="6412" max="6412" width="15.7109375" style="5" customWidth="1"/>
    <col min="6413" max="6413" width="10.7109375" style="5" customWidth="1"/>
    <col min="6414" max="6414" width="15.7109375" style="5" customWidth="1"/>
    <col min="6415" max="6656" width="9.140625" style="5"/>
    <col min="6657" max="6657" width="10.7109375" style="5" customWidth="1"/>
    <col min="6658" max="6658" width="34.28515625" style="5" customWidth="1"/>
    <col min="6659" max="6659" width="13.85546875" style="5" customWidth="1"/>
    <col min="6660" max="6660" width="7.7109375" style="5" customWidth="1"/>
    <col min="6661" max="6661" width="6.42578125" style="5" customWidth="1"/>
    <col min="6662" max="6662" width="17.7109375" style="5" customWidth="1"/>
    <col min="6663" max="6663" width="10.7109375" style="5" customWidth="1"/>
    <col min="6664" max="6664" width="15.7109375" style="5" customWidth="1"/>
    <col min="6665" max="6665" width="10.7109375" style="5" customWidth="1"/>
    <col min="6666" max="6666" width="15.7109375" style="5" customWidth="1"/>
    <col min="6667" max="6667" width="10.7109375" style="5" customWidth="1"/>
    <col min="6668" max="6668" width="15.7109375" style="5" customWidth="1"/>
    <col min="6669" max="6669" width="10.7109375" style="5" customWidth="1"/>
    <col min="6670" max="6670" width="15.7109375" style="5" customWidth="1"/>
    <col min="6671" max="6912" width="9.140625" style="5"/>
    <col min="6913" max="6913" width="10.7109375" style="5" customWidth="1"/>
    <col min="6914" max="6914" width="34.28515625" style="5" customWidth="1"/>
    <col min="6915" max="6915" width="13.85546875" style="5" customWidth="1"/>
    <col min="6916" max="6916" width="7.7109375" style="5" customWidth="1"/>
    <col min="6917" max="6917" width="6.42578125" style="5" customWidth="1"/>
    <col min="6918" max="6918" width="17.7109375" style="5" customWidth="1"/>
    <col min="6919" max="6919" width="10.7109375" style="5" customWidth="1"/>
    <col min="6920" max="6920" width="15.7109375" style="5" customWidth="1"/>
    <col min="6921" max="6921" width="10.7109375" style="5" customWidth="1"/>
    <col min="6922" max="6922" width="15.7109375" style="5" customWidth="1"/>
    <col min="6923" max="6923" width="10.7109375" style="5" customWidth="1"/>
    <col min="6924" max="6924" width="15.7109375" style="5" customWidth="1"/>
    <col min="6925" max="6925" width="10.7109375" style="5" customWidth="1"/>
    <col min="6926" max="6926" width="15.7109375" style="5" customWidth="1"/>
    <col min="6927" max="7168" width="9.140625" style="5"/>
    <col min="7169" max="7169" width="10.7109375" style="5" customWidth="1"/>
    <col min="7170" max="7170" width="34.28515625" style="5" customWidth="1"/>
    <col min="7171" max="7171" width="13.85546875" style="5" customWidth="1"/>
    <col min="7172" max="7172" width="7.7109375" style="5" customWidth="1"/>
    <col min="7173" max="7173" width="6.42578125" style="5" customWidth="1"/>
    <col min="7174" max="7174" width="17.7109375" style="5" customWidth="1"/>
    <col min="7175" max="7175" width="10.7109375" style="5" customWidth="1"/>
    <col min="7176" max="7176" width="15.7109375" style="5" customWidth="1"/>
    <col min="7177" max="7177" width="10.7109375" style="5" customWidth="1"/>
    <col min="7178" max="7178" width="15.7109375" style="5" customWidth="1"/>
    <col min="7179" max="7179" width="10.7109375" style="5" customWidth="1"/>
    <col min="7180" max="7180" width="15.7109375" style="5" customWidth="1"/>
    <col min="7181" max="7181" width="10.7109375" style="5" customWidth="1"/>
    <col min="7182" max="7182" width="15.7109375" style="5" customWidth="1"/>
    <col min="7183" max="7424" width="9.140625" style="5"/>
    <col min="7425" max="7425" width="10.7109375" style="5" customWidth="1"/>
    <col min="7426" max="7426" width="34.28515625" style="5" customWidth="1"/>
    <col min="7427" max="7427" width="13.85546875" style="5" customWidth="1"/>
    <col min="7428" max="7428" width="7.7109375" style="5" customWidth="1"/>
    <col min="7429" max="7429" width="6.42578125" style="5" customWidth="1"/>
    <col min="7430" max="7430" width="17.7109375" style="5" customWidth="1"/>
    <col min="7431" max="7431" width="10.7109375" style="5" customWidth="1"/>
    <col min="7432" max="7432" width="15.7109375" style="5" customWidth="1"/>
    <col min="7433" max="7433" width="10.7109375" style="5" customWidth="1"/>
    <col min="7434" max="7434" width="15.7109375" style="5" customWidth="1"/>
    <col min="7435" max="7435" width="10.7109375" style="5" customWidth="1"/>
    <col min="7436" max="7436" width="15.7109375" style="5" customWidth="1"/>
    <col min="7437" max="7437" width="10.7109375" style="5" customWidth="1"/>
    <col min="7438" max="7438" width="15.7109375" style="5" customWidth="1"/>
    <col min="7439" max="7680" width="9.140625" style="5"/>
    <col min="7681" max="7681" width="10.7109375" style="5" customWidth="1"/>
    <col min="7682" max="7682" width="34.28515625" style="5" customWidth="1"/>
    <col min="7683" max="7683" width="13.85546875" style="5" customWidth="1"/>
    <col min="7684" max="7684" width="7.7109375" style="5" customWidth="1"/>
    <col min="7685" max="7685" width="6.42578125" style="5" customWidth="1"/>
    <col min="7686" max="7686" width="17.7109375" style="5" customWidth="1"/>
    <col min="7687" max="7687" width="10.7109375" style="5" customWidth="1"/>
    <col min="7688" max="7688" width="15.7109375" style="5" customWidth="1"/>
    <col min="7689" max="7689" width="10.7109375" style="5" customWidth="1"/>
    <col min="7690" max="7690" width="15.7109375" style="5" customWidth="1"/>
    <col min="7691" max="7691" width="10.7109375" style="5" customWidth="1"/>
    <col min="7692" max="7692" width="15.7109375" style="5" customWidth="1"/>
    <col min="7693" max="7693" width="10.7109375" style="5" customWidth="1"/>
    <col min="7694" max="7694" width="15.7109375" style="5" customWidth="1"/>
    <col min="7695" max="7936" width="9.140625" style="5"/>
    <col min="7937" max="7937" width="10.7109375" style="5" customWidth="1"/>
    <col min="7938" max="7938" width="34.28515625" style="5" customWidth="1"/>
    <col min="7939" max="7939" width="13.85546875" style="5" customWidth="1"/>
    <col min="7940" max="7940" width="7.7109375" style="5" customWidth="1"/>
    <col min="7941" max="7941" width="6.42578125" style="5" customWidth="1"/>
    <col min="7942" max="7942" width="17.7109375" style="5" customWidth="1"/>
    <col min="7943" max="7943" width="10.7109375" style="5" customWidth="1"/>
    <col min="7944" max="7944" width="15.7109375" style="5" customWidth="1"/>
    <col min="7945" max="7945" width="10.7109375" style="5" customWidth="1"/>
    <col min="7946" max="7946" width="15.7109375" style="5" customWidth="1"/>
    <col min="7947" max="7947" width="10.7109375" style="5" customWidth="1"/>
    <col min="7948" max="7948" width="15.7109375" style="5" customWidth="1"/>
    <col min="7949" max="7949" width="10.7109375" style="5" customWidth="1"/>
    <col min="7950" max="7950" width="15.7109375" style="5" customWidth="1"/>
    <col min="7951" max="8192" width="9.140625" style="5"/>
    <col min="8193" max="8193" width="10.7109375" style="5" customWidth="1"/>
    <col min="8194" max="8194" width="34.28515625" style="5" customWidth="1"/>
    <col min="8195" max="8195" width="13.85546875" style="5" customWidth="1"/>
    <col min="8196" max="8196" width="7.7109375" style="5" customWidth="1"/>
    <col min="8197" max="8197" width="6.42578125" style="5" customWidth="1"/>
    <col min="8198" max="8198" width="17.7109375" style="5" customWidth="1"/>
    <col min="8199" max="8199" width="10.7109375" style="5" customWidth="1"/>
    <col min="8200" max="8200" width="15.7109375" style="5" customWidth="1"/>
    <col min="8201" max="8201" width="10.7109375" style="5" customWidth="1"/>
    <col min="8202" max="8202" width="15.7109375" style="5" customWidth="1"/>
    <col min="8203" max="8203" width="10.7109375" style="5" customWidth="1"/>
    <col min="8204" max="8204" width="15.7109375" style="5" customWidth="1"/>
    <col min="8205" max="8205" width="10.7109375" style="5" customWidth="1"/>
    <col min="8206" max="8206" width="15.7109375" style="5" customWidth="1"/>
    <col min="8207" max="8448" width="9.140625" style="5"/>
    <col min="8449" max="8449" width="10.7109375" style="5" customWidth="1"/>
    <col min="8450" max="8450" width="34.28515625" style="5" customWidth="1"/>
    <col min="8451" max="8451" width="13.85546875" style="5" customWidth="1"/>
    <col min="8452" max="8452" width="7.7109375" style="5" customWidth="1"/>
    <col min="8453" max="8453" width="6.42578125" style="5" customWidth="1"/>
    <col min="8454" max="8454" width="17.7109375" style="5" customWidth="1"/>
    <col min="8455" max="8455" width="10.7109375" style="5" customWidth="1"/>
    <col min="8456" max="8456" width="15.7109375" style="5" customWidth="1"/>
    <col min="8457" max="8457" width="10.7109375" style="5" customWidth="1"/>
    <col min="8458" max="8458" width="15.7109375" style="5" customWidth="1"/>
    <col min="8459" max="8459" width="10.7109375" style="5" customWidth="1"/>
    <col min="8460" max="8460" width="15.7109375" style="5" customWidth="1"/>
    <col min="8461" max="8461" width="10.7109375" style="5" customWidth="1"/>
    <col min="8462" max="8462" width="15.7109375" style="5" customWidth="1"/>
    <col min="8463" max="8704" width="9.140625" style="5"/>
    <col min="8705" max="8705" width="10.7109375" style="5" customWidth="1"/>
    <col min="8706" max="8706" width="34.28515625" style="5" customWidth="1"/>
    <col min="8707" max="8707" width="13.85546875" style="5" customWidth="1"/>
    <col min="8708" max="8708" width="7.7109375" style="5" customWidth="1"/>
    <col min="8709" max="8709" width="6.42578125" style="5" customWidth="1"/>
    <col min="8710" max="8710" width="17.7109375" style="5" customWidth="1"/>
    <col min="8711" max="8711" width="10.7109375" style="5" customWidth="1"/>
    <col min="8712" max="8712" width="15.7109375" style="5" customWidth="1"/>
    <col min="8713" max="8713" width="10.7109375" style="5" customWidth="1"/>
    <col min="8714" max="8714" width="15.7109375" style="5" customWidth="1"/>
    <col min="8715" max="8715" width="10.7109375" style="5" customWidth="1"/>
    <col min="8716" max="8716" width="15.7109375" style="5" customWidth="1"/>
    <col min="8717" max="8717" width="10.7109375" style="5" customWidth="1"/>
    <col min="8718" max="8718" width="15.7109375" style="5" customWidth="1"/>
    <col min="8719" max="8960" width="9.140625" style="5"/>
    <col min="8961" max="8961" width="10.7109375" style="5" customWidth="1"/>
    <col min="8962" max="8962" width="34.28515625" style="5" customWidth="1"/>
    <col min="8963" max="8963" width="13.85546875" style="5" customWidth="1"/>
    <col min="8964" max="8964" width="7.7109375" style="5" customWidth="1"/>
    <col min="8965" max="8965" width="6.42578125" style="5" customWidth="1"/>
    <col min="8966" max="8966" width="17.7109375" style="5" customWidth="1"/>
    <col min="8967" max="8967" width="10.7109375" style="5" customWidth="1"/>
    <col min="8968" max="8968" width="15.7109375" style="5" customWidth="1"/>
    <col min="8969" max="8969" width="10.7109375" style="5" customWidth="1"/>
    <col min="8970" max="8970" width="15.7109375" style="5" customWidth="1"/>
    <col min="8971" max="8971" width="10.7109375" style="5" customWidth="1"/>
    <col min="8972" max="8972" width="15.7109375" style="5" customWidth="1"/>
    <col min="8973" max="8973" width="10.7109375" style="5" customWidth="1"/>
    <col min="8974" max="8974" width="15.7109375" style="5" customWidth="1"/>
    <col min="8975" max="9216" width="9.140625" style="5"/>
    <col min="9217" max="9217" width="10.7109375" style="5" customWidth="1"/>
    <col min="9218" max="9218" width="34.28515625" style="5" customWidth="1"/>
    <col min="9219" max="9219" width="13.85546875" style="5" customWidth="1"/>
    <col min="9220" max="9220" width="7.7109375" style="5" customWidth="1"/>
    <col min="9221" max="9221" width="6.42578125" style="5" customWidth="1"/>
    <col min="9222" max="9222" width="17.7109375" style="5" customWidth="1"/>
    <col min="9223" max="9223" width="10.7109375" style="5" customWidth="1"/>
    <col min="9224" max="9224" width="15.7109375" style="5" customWidth="1"/>
    <col min="9225" max="9225" width="10.7109375" style="5" customWidth="1"/>
    <col min="9226" max="9226" width="15.7109375" style="5" customWidth="1"/>
    <col min="9227" max="9227" width="10.7109375" style="5" customWidth="1"/>
    <col min="9228" max="9228" width="15.7109375" style="5" customWidth="1"/>
    <col min="9229" max="9229" width="10.7109375" style="5" customWidth="1"/>
    <col min="9230" max="9230" width="15.7109375" style="5" customWidth="1"/>
    <col min="9231" max="9472" width="9.140625" style="5"/>
    <col min="9473" max="9473" width="10.7109375" style="5" customWidth="1"/>
    <col min="9474" max="9474" width="34.28515625" style="5" customWidth="1"/>
    <col min="9475" max="9475" width="13.85546875" style="5" customWidth="1"/>
    <col min="9476" max="9476" width="7.7109375" style="5" customWidth="1"/>
    <col min="9477" max="9477" width="6.42578125" style="5" customWidth="1"/>
    <col min="9478" max="9478" width="17.7109375" style="5" customWidth="1"/>
    <col min="9479" max="9479" width="10.7109375" style="5" customWidth="1"/>
    <col min="9480" max="9480" width="15.7109375" style="5" customWidth="1"/>
    <col min="9481" max="9481" width="10.7109375" style="5" customWidth="1"/>
    <col min="9482" max="9482" width="15.7109375" style="5" customWidth="1"/>
    <col min="9483" max="9483" width="10.7109375" style="5" customWidth="1"/>
    <col min="9484" max="9484" width="15.7109375" style="5" customWidth="1"/>
    <col min="9485" max="9485" width="10.7109375" style="5" customWidth="1"/>
    <col min="9486" max="9486" width="15.7109375" style="5" customWidth="1"/>
    <col min="9487" max="9728" width="9.140625" style="5"/>
    <col min="9729" max="9729" width="10.7109375" style="5" customWidth="1"/>
    <col min="9730" max="9730" width="34.28515625" style="5" customWidth="1"/>
    <col min="9731" max="9731" width="13.85546875" style="5" customWidth="1"/>
    <col min="9732" max="9732" width="7.7109375" style="5" customWidth="1"/>
    <col min="9733" max="9733" width="6.42578125" style="5" customWidth="1"/>
    <col min="9734" max="9734" width="17.7109375" style="5" customWidth="1"/>
    <col min="9735" max="9735" width="10.7109375" style="5" customWidth="1"/>
    <col min="9736" max="9736" width="15.7109375" style="5" customWidth="1"/>
    <col min="9737" max="9737" width="10.7109375" style="5" customWidth="1"/>
    <col min="9738" max="9738" width="15.7109375" style="5" customWidth="1"/>
    <col min="9739" max="9739" width="10.7109375" style="5" customWidth="1"/>
    <col min="9740" max="9740" width="15.7109375" style="5" customWidth="1"/>
    <col min="9741" max="9741" width="10.7109375" style="5" customWidth="1"/>
    <col min="9742" max="9742" width="15.7109375" style="5" customWidth="1"/>
    <col min="9743" max="9984" width="9.140625" style="5"/>
    <col min="9985" max="9985" width="10.7109375" style="5" customWidth="1"/>
    <col min="9986" max="9986" width="34.28515625" style="5" customWidth="1"/>
    <col min="9987" max="9987" width="13.85546875" style="5" customWidth="1"/>
    <col min="9988" max="9988" width="7.7109375" style="5" customWidth="1"/>
    <col min="9989" max="9989" width="6.42578125" style="5" customWidth="1"/>
    <col min="9990" max="9990" width="17.7109375" style="5" customWidth="1"/>
    <col min="9991" max="9991" width="10.7109375" style="5" customWidth="1"/>
    <col min="9992" max="9992" width="15.7109375" style="5" customWidth="1"/>
    <col min="9993" max="9993" width="10.7109375" style="5" customWidth="1"/>
    <col min="9994" max="9994" width="15.7109375" style="5" customWidth="1"/>
    <col min="9995" max="9995" width="10.7109375" style="5" customWidth="1"/>
    <col min="9996" max="9996" width="15.7109375" style="5" customWidth="1"/>
    <col min="9997" max="9997" width="10.7109375" style="5" customWidth="1"/>
    <col min="9998" max="9998" width="15.7109375" style="5" customWidth="1"/>
    <col min="9999" max="10240" width="9.140625" style="5"/>
    <col min="10241" max="10241" width="10.7109375" style="5" customWidth="1"/>
    <col min="10242" max="10242" width="34.28515625" style="5" customWidth="1"/>
    <col min="10243" max="10243" width="13.85546875" style="5" customWidth="1"/>
    <col min="10244" max="10244" width="7.7109375" style="5" customWidth="1"/>
    <col min="10245" max="10245" width="6.42578125" style="5" customWidth="1"/>
    <col min="10246" max="10246" width="17.7109375" style="5" customWidth="1"/>
    <col min="10247" max="10247" width="10.7109375" style="5" customWidth="1"/>
    <col min="10248" max="10248" width="15.7109375" style="5" customWidth="1"/>
    <col min="10249" max="10249" width="10.7109375" style="5" customWidth="1"/>
    <col min="10250" max="10250" width="15.7109375" style="5" customWidth="1"/>
    <col min="10251" max="10251" width="10.7109375" style="5" customWidth="1"/>
    <col min="10252" max="10252" width="15.7109375" style="5" customWidth="1"/>
    <col min="10253" max="10253" width="10.7109375" style="5" customWidth="1"/>
    <col min="10254" max="10254" width="15.7109375" style="5" customWidth="1"/>
    <col min="10255" max="10496" width="9.140625" style="5"/>
    <col min="10497" max="10497" width="10.7109375" style="5" customWidth="1"/>
    <col min="10498" max="10498" width="34.28515625" style="5" customWidth="1"/>
    <col min="10499" max="10499" width="13.85546875" style="5" customWidth="1"/>
    <col min="10500" max="10500" width="7.7109375" style="5" customWidth="1"/>
    <col min="10501" max="10501" width="6.42578125" style="5" customWidth="1"/>
    <col min="10502" max="10502" width="17.7109375" style="5" customWidth="1"/>
    <col min="10503" max="10503" width="10.7109375" style="5" customWidth="1"/>
    <col min="10504" max="10504" width="15.7109375" style="5" customWidth="1"/>
    <col min="10505" max="10505" width="10.7109375" style="5" customWidth="1"/>
    <col min="10506" max="10506" width="15.7109375" style="5" customWidth="1"/>
    <col min="10507" max="10507" width="10.7109375" style="5" customWidth="1"/>
    <col min="10508" max="10508" width="15.7109375" style="5" customWidth="1"/>
    <col min="10509" max="10509" width="10.7109375" style="5" customWidth="1"/>
    <col min="10510" max="10510" width="15.7109375" style="5" customWidth="1"/>
    <col min="10511" max="10752" width="9.140625" style="5"/>
    <col min="10753" max="10753" width="10.7109375" style="5" customWidth="1"/>
    <col min="10754" max="10754" width="34.28515625" style="5" customWidth="1"/>
    <col min="10755" max="10755" width="13.85546875" style="5" customWidth="1"/>
    <col min="10756" max="10756" width="7.7109375" style="5" customWidth="1"/>
    <col min="10757" max="10757" width="6.42578125" style="5" customWidth="1"/>
    <col min="10758" max="10758" width="17.7109375" style="5" customWidth="1"/>
    <col min="10759" max="10759" width="10.7109375" style="5" customWidth="1"/>
    <col min="10760" max="10760" width="15.7109375" style="5" customWidth="1"/>
    <col min="10761" max="10761" width="10.7109375" style="5" customWidth="1"/>
    <col min="10762" max="10762" width="15.7109375" style="5" customWidth="1"/>
    <col min="10763" max="10763" width="10.7109375" style="5" customWidth="1"/>
    <col min="10764" max="10764" width="15.7109375" style="5" customWidth="1"/>
    <col min="10765" max="10765" width="10.7109375" style="5" customWidth="1"/>
    <col min="10766" max="10766" width="15.7109375" style="5" customWidth="1"/>
    <col min="10767" max="11008" width="9.140625" style="5"/>
    <col min="11009" max="11009" width="10.7109375" style="5" customWidth="1"/>
    <col min="11010" max="11010" width="34.28515625" style="5" customWidth="1"/>
    <col min="11011" max="11011" width="13.85546875" style="5" customWidth="1"/>
    <col min="11012" max="11012" width="7.7109375" style="5" customWidth="1"/>
    <col min="11013" max="11013" width="6.42578125" style="5" customWidth="1"/>
    <col min="11014" max="11014" width="17.7109375" style="5" customWidth="1"/>
    <col min="11015" max="11015" width="10.7109375" style="5" customWidth="1"/>
    <col min="11016" max="11016" width="15.7109375" style="5" customWidth="1"/>
    <col min="11017" max="11017" width="10.7109375" style="5" customWidth="1"/>
    <col min="11018" max="11018" width="15.7109375" style="5" customWidth="1"/>
    <col min="11019" max="11019" width="10.7109375" style="5" customWidth="1"/>
    <col min="11020" max="11020" width="15.7109375" style="5" customWidth="1"/>
    <col min="11021" max="11021" width="10.7109375" style="5" customWidth="1"/>
    <col min="11022" max="11022" width="15.7109375" style="5" customWidth="1"/>
    <col min="11023" max="11264" width="9.140625" style="5"/>
    <col min="11265" max="11265" width="10.7109375" style="5" customWidth="1"/>
    <col min="11266" max="11266" width="34.28515625" style="5" customWidth="1"/>
    <col min="11267" max="11267" width="13.85546875" style="5" customWidth="1"/>
    <col min="11268" max="11268" width="7.7109375" style="5" customWidth="1"/>
    <col min="11269" max="11269" width="6.42578125" style="5" customWidth="1"/>
    <col min="11270" max="11270" width="17.7109375" style="5" customWidth="1"/>
    <col min="11271" max="11271" width="10.7109375" style="5" customWidth="1"/>
    <col min="11272" max="11272" width="15.7109375" style="5" customWidth="1"/>
    <col min="11273" max="11273" width="10.7109375" style="5" customWidth="1"/>
    <col min="11274" max="11274" width="15.7109375" style="5" customWidth="1"/>
    <col min="11275" max="11275" width="10.7109375" style="5" customWidth="1"/>
    <col min="11276" max="11276" width="15.7109375" style="5" customWidth="1"/>
    <col min="11277" max="11277" width="10.7109375" style="5" customWidth="1"/>
    <col min="11278" max="11278" width="15.7109375" style="5" customWidth="1"/>
    <col min="11279" max="11520" width="9.140625" style="5"/>
    <col min="11521" max="11521" width="10.7109375" style="5" customWidth="1"/>
    <col min="11522" max="11522" width="34.28515625" style="5" customWidth="1"/>
    <col min="11523" max="11523" width="13.85546875" style="5" customWidth="1"/>
    <col min="11524" max="11524" width="7.7109375" style="5" customWidth="1"/>
    <col min="11525" max="11525" width="6.42578125" style="5" customWidth="1"/>
    <col min="11526" max="11526" width="17.7109375" style="5" customWidth="1"/>
    <col min="11527" max="11527" width="10.7109375" style="5" customWidth="1"/>
    <col min="11528" max="11528" width="15.7109375" style="5" customWidth="1"/>
    <col min="11529" max="11529" width="10.7109375" style="5" customWidth="1"/>
    <col min="11530" max="11530" width="15.7109375" style="5" customWidth="1"/>
    <col min="11531" max="11531" width="10.7109375" style="5" customWidth="1"/>
    <col min="11532" max="11532" width="15.7109375" style="5" customWidth="1"/>
    <col min="11533" max="11533" width="10.7109375" style="5" customWidth="1"/>
    <col min="11534" max="11534" width="15.7109375" style="5" customWidth="1"/>
    <col min="11535" max="11776" width="9.140625" style="5"/>
    <col min="11777" max="11777" width="10.7109375" style="5" customWidth="1"/>
    <col min="11778" max="11778" width="34.28515625" style="5" customWidth="1"/>
    <col min="11779" max="11779" width="13.85546875" style="5" customWidth="1"/>
    <col min="11780" max="11780" width="7.7109375" style="5" customWidth="1"/>
    <col min="11781" max="11781" width="6.42578125" style="5" customWidth="1"/>
    <col min="11782" max="11782" width="17.7109375" style="5" customWidth="1"/>
    <col min="11783" max="11783" width="10.7109375" style="5" customWidth="1"/>
    <col min="11784" max="11784" width="15.7109375" style="5" customWidth="1"/>
    <col min="11785" max="11785" width="10.7109375" style="5" customWidth="1"/>
    <col min="11786" max="11786" width="15.7109375" style="5" customWidth="1"/>
    <col min="11787" max="11787" width="10.7109375" style="5" customWidth="1"/>
    <col min="11788" max="11788" width="15.7109375" style="5" customWidth="1"/>
    <col min="11789" max="11789" width="10.7109375" style="5" customWidth="1"/>
    <col min="11790" max="11790" width="15.7109375" style="5" customWidth="1"/>
    <col min="11791" max="12032" width="9.140625" style="5"/>
    <col min="12033" max="12033" width="10.7109375" style="5" customWidth="1"/>
    <col min="12034" max="12034" width="34.28515625" style="5" customWidth="1"/>
    <col min="12035" max="12035" width="13.85546875" style="5" customWidth="1"/>
    <col min="12036" max="12036" width="7.7109375" style="5" customWidth="1"/>
    <col min="12037" max="12037" width="6.42578125" style="5" customWidth="1"/>
    <col min="12038" max="12038" width="17.7109375" style="5" customWidth="1"/>
    <col min="12039" max="12039" width="10.7109375" style="5" customWidth="1"/>
    <col min="12040" max="12040" width="15.7109375" style="5" customWidth="1"/>
    <col min="12041" max="12041" width="10.7109375" style="5" customWidth="1"/>
    <col min="12042" max="12042" width="15.7109375" style="5" customWidth="1"/>
    <col min="12043" max="12043" width="10.7109375" style="5" customWidth="1"/>
    <col min="12044" max="12044" width="15.7109375" style="5" customWidth="1"/>
    <col min="12045" max="12045" width="10.7109375" style="5" customWidth="1"/>
    <col min="12046" max="12046" width="15.7109375" style="5" customWidth="1"/>
    <col min="12047" max="12288" width="9.140625" style="5"/>
    <col min="12289" max="12289" width="10.7109375" style="5" customWidth="1"/>
    <col min="12290" max="12290" width="34.28515625" style="5" customWidth="1"/>
    <col min="12291" max="12291" width="13.85546875" style="5" customWidth="1"/>
    <col min="12292" max="12292" width="7.7109375" style="5" customWidth="1"/>
    <col min="12293" max="12293" width="6.42578125" style="5" customWidth="1"/>
    <col min="12294" max="12294" width="17.7109375" style="5" customWidth="1"/>
    <col min="12295" max="12295" width="10.7109375" style="5" customWidth="1"/>
    <col min="12296" max="12296" width="15.7109375" style="5" customWidth="1"/>
    <col min="12297" max="12297" width="10.7109375" style="5" customWidth="1"/>
    <col min="12298" max="12298" width="15.7109375" style="5" customWidth="1"/>
    <col min="12299" max="12299" width="10.7109375" style="5" customWidth="1"/>
    <col min="12300" max="12300" width="15.7109375" style="5" customWidth="1"/>
    <col min="12301" max="12301" width="10.7109375" style="5" customWidth="1"/>
    <col min="12302" max="12302" width="15.7109375" style="5" customWidth="1"/>
    <col min="12303" max="12544" width="9.140625" style="5"/>
    <col min="12545" max="12545" width="10.7109375" style="5" customWidth="1"/>
    <col min="12546" max="12546" width="34.28515625" style="5" customWidth="1"/>
    <col min="12547" max="12547" width="13.85546875" style="5" customWidth="1"/>
    <col min="12548" max="12548" width="7.7109375" style="5" customWidth="1"/>
    <col min="12549" max="12549" width="6.42578125" style="5" customWidth="1"/>
    <col min="12550" max="12550" width="17.7109375" style="5" customWidth="1"/>
    <col min="12551" max="12551" width="10.7109375" style="5" customWidth="1"/>
    <col min="12552" max="12552" width="15.7109375" style="5" customWidth="1"/>
    <col min="12553" max="12553" width="10.7109375" style="5" customWidth="1"/>
    <col min="12554" max="12554" width="15.7109375" style="5" customWidth="1"/>
    <col min="12555" max="12555" width="10.7109375" style="5" customWidth="1"/>
    <col min="12556" max="12556" width="15.7109375" style="5" customWidth="1"/>
    <col min="12557" max="12557" width="10.7109375" style="5" customWidth="1"/>
    <col min="12558" max="12558" width="15.7109375" style="5" customWidth="1"/>
    <col min="12559" max="12800" width="9.140625" style="5"/>
    <col min="12801" max="12801" width="10.7109375" style="5" customWidth="1"/>
    <col min="12802" max="12802" width="34.28515625" style="5" customWidth="1"/>
    <col min="12803" max="12803" width="13.85546875" style="5" customWidth="1"/>
    <col min="12804" max="12804" width="7.7109375" style="5" customWidth="1"/>
    <col min="12805" max="12805" width="6.42578125" style="5" customWidth="1"/>
    <col min="12806" max="12806" width="17.7109375" style="5" customWidth="1"/>
    <col min="12807" max="12807" width="10.7109375" style="5" customWidth="1"/>
    <col min="12808" max="12808" width="15.7109375" style="5" customWidth="1"/>
    <col min="12809" max="12809" width="10.7109375" style="5" customWidth="1"/>
    <col min="12810" max="12810" width="15.7109375" style="5" customWidth="1"/>
    <col min="12811" max="12811" width="10.7109375" style="5" customWidth="1"/>
    <col min="12812" max="12812" width="15.7109375" style="5" customWidth="1"/>
    <col min="12813" max="12813" width="10.7109375" style="5" customWidth="1"/>
    <col min="12814" max="12814" width="15.7109375" style="5" customWidth="1"/>
    <col min="12815" max="13056" width="9.140625" style="5"/>
    <col min="13057" max="13057" width="10.7109375" style="5" customWidth="1"/>
    <col min="13058" max="13058" width="34.28515625" style="5" customWidth="1"/>
    <col min="13059" max="13059" width="13.85546875" style="5" customWidth="1"/>
    <col min="13060" max="13060" width="7.7109375" style="5" customWidth="1"/>
    <col min="13061" max="13061" width="6.42578125" style="5" customWidth="1"/>
    <col min="13062" max="13062" width="17.7109375" style="5" customWidth="1"/>
    <col min="13063" max="13063" width="10.7109375" style="5" customWidth="1"/>
    <col min="13064" max="13064" width="15.7109375" style="5" customWidth="1"/>
    <col min="13065" max="13065" width="10.7109375" style="5" customWidth="1"/>
    <col min="13066" max="13066" width="15.7109375" style="5" customWidth="1"/>
    <col min="13067" max="13067" width="10.7109375" style="5" customWidth="1"/>
    <col min="13068" max="13068" width="15.7109375" style="5" customWidth="1"/>
    <col min="13069" max="13069" width="10.7109375" style="5" customWidth="1"/>
    <col min="13070" max="13070" width="15.7109375" style="5" customWidth="1"/>
    <col min="13071" max="13312" width="9.140625" style="5"/>
    <col min="13313" max="13313" width="10.7109375" style="5" customWidth="1"/>
    <col min="13314" max="13314" width="34.28515625" style="5" customWidth="1"/>
    <col min="13315" max="13315" width="13.85546875" style="5" customWidth="1"/>
    <col min="13316" max="13316" width="7.7109375" style="5" customWidth="1"/>
    <col min="13317" max="13317" width="6.42578125" style="5" customWidth="1"/>
    <col min="13318" max="13318" width="17.7109375" style="5" customWidth="1"/>
    <col min="13319" max="13319" width="10.7109375" style="5" customWidth="1"/>
    <col min="13320" max="13320" width="15.7109375" style="5" customWidth="1"/>
    <col min="13321" max="13321" width="10.7109375" style="5" customWidth="1"/>
    <col min="13322" max="13322" width="15.7109375" style="5" customWidth="1"/>
    <col min="13323" max="13323" width="10.7109375" style="5" customWidth="1"/>
    <col min="13324" max="13324" width="15.7109375" style="5" customWidth="1"/>
    <col min="13325" max="13325" width="10.7109375" style="5" customWidth="1"/>
    <col min="13326" max="13326" width="15.7109375" style="5" customWidth="1"/>
    <col min="13327" max="13568" width="9.140625" style="5"/>
    <col min="13569" max="13569" width="10.7109375" style="5" customWidth="1"/>
    <col min="13570" max="13570" width="34.28515625" style="5" customWidth="1"/>
    <col min="13571" max="13571" width="13.85546875" style="5" customWidth="1"/>
    <col min="13572" max="13572" width="7.7109375" style="5" customWidth="1"/>
    <col min="13573" max="13573" width="6.42578125" style="5" customWidth="1"/>
    <col min="13574" max="13574" width="17.7109375" style="5" customWidth="1"/>
    <col min="13575" max="13575" width="10.7109375" style="5" customWidth="1"/>
    <col min="13576" max="13576" width="15.7109375" style="5" customWidth="1"/>
    <col min="13577" max="13577" width="10.7109375" style="5" customWidth="1"/>
    <col min="13578" max="13578" width="15.7109375" style="5" customWidth="1"/>
    <col min="13579" max="13579" width="10.7109375" style="5" customWidth="1"/>
    <col min="13580" max="13580" width="15.7109375" style="5" customWidth="1"/>
    <col min="13581" max="13581" width="10.7109375" style="5" customWidth="1"/>
    <col min="13582" max="13582" width="15.7109375" style="5" customWidth="1"/>
    <col min="13583" max="13824" width="9.140625" style="5"/>
    <col min="13825" max="13825" width="10.7109375" style="5" customWidth="1"/>
    <col min="13826" max="13826" width="34.28515625" style="5" customWidth="1"/>
    <col min="13827" max="13827" width="13.85546875" style="5" customWidth="1"/>
    <col min="13828" max="13828" width="7.7109375" style="5" customWidth="1"/>
    <col min="13829" max="13829" width="6.42578125" style="5" customWidth="1"/>
    <col min="13830" max="13830" width="17.7109375" style="5" customWidth="1"/>
    <col min="13831" max="13831" width="10.7109375" style="5" customWidth="1"/>
    <col min="13832" max="13832" width="15.7109375" style="5" customWidth="1"/>
    <col min="13833" max="13833" width="10.7109375" style="5" customWidth="1"/>
    <col min="13834" max="13834" width="15.7109375" style="5" customWidth="1"/>
    <col min="13835" max="13835" width="10.7109375" style="5" customWidth="1"/>
    <col min="13836" max="13836" width="15.7109375" style="5" customWidth="1"/>
    <col min="13837" max="13837" width="10.7109375" style="5" customWidth="1"/>
    <col min="13838" max="13838" width="15.7109375" style="5" customWidth="1"/>
    <col min="13839" max="14080" width="9.140625" style="5"/>
    <col min="14081" max="14081" width="10.7109375" style="5" customWidth="1"/>
    <col min="14082" max="14082" width="34.28515625" style="5" customWidth="1"/>
    <col min="14083" max="14083" width="13.85546875" style="5" customWidth="1"/>
    <col min="14084" max="14084" width="7.7109375" style="5" customWidth="1"/>
    <col min="14085" max="14085" width="6.42578125" style="5" customWidth="1"/>
    <col min="14086" max="14086" width="17.7109375" style="5" customWidth="1"/>
    <col min="14087" max="14087" width="10.7109375" style="5" customWidth="1"/>
    <col min="14088" max="14088" width="15.7109375" style="5" customWidth="1"/>
    <col min="14089" max="14089" width="10.7109375" style="5" customWidth="1"/>
    <col min="14090" max="14090" width="15.7109375" style="5" customWidth="1"/>
    <col min="14091" max="14091" width="10.7109375" style="5" customWidth="1"/>
    <col min="14092" max="14092" width="15.7109375" style="5" customWidth="1"/>
    <col min="14093" max="14093" width="10.7109375" style="5" customWidth="1"/>
    <col min="14094" max="14094" width="15.7109375" style="5" customWidth="1"/>
    <col min="14095" max="14336" width="9.140625" style="5"/>
    <col min="14337" max="14337" width="10.7109375" style="5" customWidth="1"/>
    <col min="14338" max="14338" width="34.28515625" style="5" customWidth="1"/>
    <col min="14339" max="14339" width="13.85546875" style="5" customWidth="1"/>
    <col min="14340" max="14340" width="7.7109375" style="5" customWidth="1"/>
    <col min="14341" max="14341" width="6.42578125" style="5" customWidth="1"/>
    <col min="14342" max="14342" width="17.7109375" style="5" customWidth="1"/>
    <col min="14343" max="14343" width="10.7109375" style="5" customWidth="1"/>
    <col min="14344" max="14344" width="15.7109375" style="5" customWidth="1"/>
    <col min="14345" max="14345" width="10.7109375" style="5" customWidth="1"/>
    <col min="14346" max="14346" width="15.7109375" style="5" customWidth="1"/>
    <col min="14347" max="14347" width="10.7109375" style="5" customWidth="1"/>
    <col min="14348" max="14348" width="15.7109375" style="5" customWidth="1"/>
    <col min="14349" max="14349" width="10.7109375" style="5" customWidth="1"/>
    <col min="14350" max="14350" width="15.7109375" style="5" customWidth="1"/>
    <col min="14351" max="14592" width="9.140625" style="5"/>
    <col min="14593" max="14593" width="10.7109375" style="5" customWidth="1"/>
    <col min="14594" max="14594" width="34.28515625" style="5" customWidth="1"/>
    <col min="14595" max="14595" width="13.85546875" style="5" customWidth="1"/>
    <col min="14596" max="14596" width="7.7109375" style="5" customWidth="1"/>
    <col min="14597" max="14597" width="6.42578125" style="5" customWidth="1"/>
    <col min="14598" max="14598" width="17.7109375" style="5" customWidth="1"/>
    <col min="14599" max="14599" width="10.7109375" style="5" customWidth="1"/>
    <col min="14600" max="14600" width="15.7109375" style="5" customWidth="1"/>
    <col min="14601" max="14601" width="10.7109375" style="5" customWidth="1"/>
    <col min="14602" max="14602" width="15.7109375" style="5" customWidth="1"/>
    <col min="14603" max="14603" width="10.7109375" style="5" customWidth="1"/>
    <col min="14604" max="14604" width="15.7109375" style="5" customWidth="1"/>
    <col min="14605" max="14605" width="10.7109375" style="5" customWidth="1"/>
    <col min="14606" max="14606" width="15.7109375" style="5" customWidth="1"/>
    <col min="14607" max="14848" width="9.140625" style="5"/>
    <col min="14849" max="14849" width="10.7109375" style="5" customWidth="1"/>
    <col min="14850" max="14850" width="34.28515625" style="5" customWidth="1"/>
    <col min="14851" max="14851" width="13.85546875" style="5" customWidth="1"/>
    <col min="14852" max="14852" width="7.7109375" style="5" customWidth="1"/>
    <col min="14853" max="14853" width="6.42578125" style="5" customWidth="1"/>
    <col min="14854" max="14854" width="17.7109375" style="5" customWidth="1"/>
    <col min="14855" max="14855" width="10.7109375" style="5" customWidth="1"/>
    <col min="14856" max="14856" width="15.7109375" style="5" customWidth="1"/>
    <col min="14857" max="14857" width="10.7109375" style="5" customWidth="1"/>
    <col min="14858" max="14858" width="15.7109375" style="5" customWidth="1"/>
    <col min="14859" max="14859" width="10.7109375" style="5" customWidth="1"/>
    <col min="14860" max="14860" width="15.7109375" style="5" customWidth="1"/>
    <col min="14861" max="14861" width="10.7109375" style="5" customWidth="1"/>
    <col min="14862" max="14862" width="15.7109375" style="5" customWidth="1"/>
    <col min="14863" max="15104" width="9.140625" style="5"/>
    <col min="15105" max="15105" width="10.7109375" style="5" customWidth="1"/>
    <col min="15106" max="15106" width="34.28515625" style="5" customWidth="1"/>
    <col min="15107" max="15107" width="13.85546875" style="5" customWidth="1"/>
    <col min="15108" max="15108" width="7.7109375" style="5" customWidth="1"/>
    <col min="15109" max="15109" width="6.42578125" style="5" customWidth="1"/>
    <col min="15110" max="15110" width="17.7109375" style="5" customWidth="1"/>
    <col min="15111" max="15111" width="10.7109375" style="5" customWidth="1"/>
    <col min="15112" max="15112" width="15.7109375" style="5" customWidth="1"/>
    <col min="15113" max="15113" width="10.7109375" style="5" customWidth="1"/>
    <col min="15114" max="15114" width="15.7109375" style="5" customWidth="1"/>
    <col min="15115" max="15115" width="10.7109375" style="5" customWidth="1"/>
    <col min="15116" max="15116" width="15.7109375" style="5" customWidth="1"/>
    <col min="15117" max="15117" width="10.7109375" style="5" customWidth="1"/>
    <col min="15118" max="15118" width="15.7109375" style="5" customWidth="1"/>
    <col min="15119" max="15360" width="9.140625" style="5"/>
    <col min="15361" max="15361" width="10.7109375" style="5" customWidth="1"/>
    <col min="15362" max="15362" width="34.28515625" style="5" customWidth="1"/>
    <col min="15363" max="15363" width="13.85546875" style="5" customWidth="1"/>
    <col min="15364" max="15364" width="7.7109375" style="5" customWidth="1"/>
    <col min="15365" max="15365" width="6.42578125" style="5" customWidth="1"/>
    <col min="15366" max="15366" width="17.7109375" style="5" customWidth="1"/>
    <col min="15367" max="15367" width="10.7109375" style="5" customWidth="1"/>
    <col min="15368" max="15368" width="15.7109375" style="5" customWidth="1"/>
    <col min="15369" max="15369" width="10.7109375" style="5" customWidth="1"/>
    <col min="15370" max="15370" width="15.7109375" style="5" customWidth="1"/>
    <col min="15371" max="15371" width="10.7109375" style="5" customWidth="1"/>
    <col min="15372" max="15372" width="15.7109375" style="5" customWidth="1"/>
    <col min="15373" max="15373" width="10.7109375" style="5" customWidth="1"/>
    <col min="15374" max="15374" width="15.7109375" style="5" customWidth="1"/>
    <col min="15375" max="15616" width="9.140625" style="5"/>
    <col min="15617" max="15617" width="10.7109375" style="5" customWidth="1"/>
    <col min="15618" max="15618" width="34.28515625" style="5" customWidth="1"/>
    <col min="15619" max="15619" width="13.85546875" style="5" customWidth="1"/>
    <col min="15620" max="15620" width="7.7109375" style="5" customWidth="1"/>
    <col min="15621" max="15621" width="6.42578125" style="5" customWidth="1"/>
    <col min="15622" max="15622" width="17.7109375" style="5" customWidth="1"/>
    <col min="15623" max="15623" width="10.7109375" style="5" customWidth="1"/>
    <col min="15624" max="15624" width="15.7109375" style="5" customWidth="1"/>
    <col min="15625" max="15625" width="10.7109375" style="5" customWidth="1"/>
    <col min="15626" max="15626" width="15.7109375" style="5" customWidth="1"/>
    <col min="15627" max="15627" width="10.7109375" style="5" customWidth="1"/>
    <col min="15628" max="15628" width="15.7109375" style="5" customWidth="1"/>
    <col min="15629" max="15629" width="10.7109375" style="5" customWidth="1"/>
    <col min="15630" max="15630" width="15.7109375" style="5" customWidth="1"/>
    <col min="15631" max="15872" width="9.140625" style="5"/>
    <col min="15873" max="15873" width="10.7109375" style="5" customWidth="1"/>
    <col min="15874" max="15874" width="34.28515625" style="5" customWidth="1"/>
    <col min="15875" max="15875" width="13.85546875" style="5" customWidth="1"/>
    <col min="15876" max="15876" width="7.7109375" style="5" customWidth="1"/>
    <col min="15877" max="15877" width="6.42578125" style="5" customWidth="1"/>
    <col min="15878" max="15878" width="17.7109375" style="5" customWidth="1"/>
    <col min="15879" max="15879" width="10.7109375" style="5" customWidth="1"/>
    <col min="15880" max="15880" width="15.7109375" style="5" customWidth="1"/>
    <col min="15881" max="15881" width="10.7109375" style="5" customWidth="1"/>
    <col min="15882" max="15882" width="15.7109375" style="5" customWidth="1"/>
    <col min="15883" max="15883" width="10.7109375" style="5" customWidth="1"/>
    <col min="15884" max="15884" width="15.7109375" style="5" customWidth="1"/>
    <col min="15885" max="15885" width="10.7109375" style="5" customWidth="1"/>
    <col min="15886" max="15886" width="15.7109375" style="5" customWidth="1"/>
    <col min="15887" max="16128" width="9.140625" style="5"/>
    <col min="16129" max="16129" width="10.7109375" style="5" customWidth="1"/>
    <col min="16130" max="16130" width="34.28515625" style="5" customWidth="1"/>
    <col min="16131" max="16131" width="13.85546875" style="5" customWidth="1"/>
    <col min="16132" max="16132" width="7.7109375" style="5" customWidth="1"/>
    <col min="16133" max="16133" width="6.42578125" style="5" customWidth="1"/>
    <col min="16134" max="16134" width="17.7109375" style="5" customWidth="1"/>
    <col min="16135" max="16135" width="10.7109375" style="5" customWidth="1"/>
    <col min="16136" max="16136" width="15.7109375" style="5" customWidth="1"/>
    <col min="16137" max="16137" width="10.7109375" style="5" customWidth="1"/>
    <col min="16138" max="16138" width="15.7109375" style="5" customWidth="1"/>
    <col min="16139" max="16139" width="10.7109375" style="5" customWidth="1"/>
    <col min="16140" max="16140" width="15.7109375" style="5" customWidth="1"/>
    <col min="16141" max="16141" width="10.7109375" style="5" customWidth="1"/>
    <col min="16142" max="16142" width="15.7109375" style="5" customWidth="1"/>
    <col min="16143" max="16384" width="9.140625" style="5"/>
  </cols>
  <sheetData>
    <row r="1" spans="1:15" x14ac:dyDescent="0.2">
      <c r="A1" s="1" t="s">
        <v>0</v>
      </c>
      <c r="K1" s="2" t="s">
        <v>1</v>
      </c>
      <c r="L1" s="3"/>
      <c r="M1" s="3"/>
      <c r="N1" s="4"/>
    </row>
    <row r="2" spans="1:15" x14ac:dyDescent="0.2">
      <c r="K2" s="6" t="s">
        <v>2</v>
      </c>
      <c r="L2" s="7"/>
      <c r="M2" s="7"/>
      <c r="N2" s="8"/>
    </row>
    <row r="3" spans="1:15" ht="13.5" thickBot="1" x14ac:dyDescent="0.25">
      <c r="K3" s="9" t="s">
        <v>3</v>
      </c>
      <c r="L3" s="10"/>
      <c r="M3" s="10"/>
      <c r="N3" s="11"/>
    </row>
    <row r="4" spans="1:15" x14ac:dyDescent="0.2">
      <c r="A4" s="1525" t="s">
        <v>4</v>
      </c>
      <c r="B4" s="1525"/>
      <c r="C4" s="1525"/>
      <c r="D4" s="1525"/>
      <c r="E4" s="1525"/>
      <c r="F4" s="1525"/>
      <c r="G4" s="1525"/>
      <c r="H4" s="1525"/>
      <c r="I4" s="1525"/>
      <c r="J4" s="1525"/>
      <c r="K4" s="1525"/>
      <c r="L4" s="1525"/>
      <c r="M4" s="1525"/>
      <c r="N4" s="1525"/>
      <c r="O4" s="12"/>
    </row>
    <row r="5" spans="1:15" x14ac:dyDescent="0.2">
      <c r="A5" s="1526" t="s">
        <v>5</v>
      </c>
      <c r="B5" s="1526"/>
      <c r="C5" s="1526"/>
      <c r="D5" s="1526"/>
      <c r="E5" s="1526"/>
      <c r="F5" s="1526"/>
      <c r="G5" s="1526"/>
      <c r="H5" s="1526"/>
      <c r="I5" s="1526"/>
      <c r="J5" s="1526"/>
      <c r="K5" s="1526"/>
      <c r="L5" s="1526"/>
      <c r="M5" s="1526"/>
      <c r="N5" s="1526"/>
      <c r="O5" s="13"/>
    </row>
    <row r="6" spans="1:15" x14ac:dyDescent="0.2">
      <c r="C6" s="14"/>
      <c r="D6" s="15"/>
      <c r="E6" s="16"/>
      <c r="F6" s="7"/>
    </row>
    <row r="7" spans="1:15" x14ac:dyDescent="0.2">
      <c r="A7" s="17" t="s">
        <v>6</v>
      </c>
      <c r="B7" s="17"/>
      <c r="C7" s="14"/>
      <c r="D7" s="15"/>
      <c r="E7" s="16"/>
    </row>
    <row r="8" spans="1:15" x14ac:dyDescent="0.2">
      <c r="A8" s="18" t="s">
        <v>7</v>
      </c>
      <c r="B8" s="19"/>
      <c r="C8" s="20"/>
      <c r="D8" s="21"/>
      <c r="E8" s="22"/>
      <c r="F8" s="23" t="s">
        <v>8</v>
      </c>
      <c r="G8" s="24"/>
      <c r="H8" s="24"/>
      <c r="I8" s="24"/>
      <c r="J8" s="25"/>
      <c r="K8" s="26" t="s">
        <v>9</v>
      </c>
      <c r="L8" s="26"/>
      <c r="M8" s="26"/>
      <c r="N8" s="27"/>
    </row>
    <row r="9" spans="1:15" x14ac:dyDescent="0.2">
      <c r="A9" s="28" t="s">
        <v>10</v>
      </c>
      <c r="B9" s="17"/>
      <c r="C9" s="29"/>
      <c r="D9" s="30"/>
      <c r="E9" s="31"/>
      <c r="F9" s="32" t="s">
        <v>11</v>
      </c>
      <c r="G9" s="32" t="s">
        <v>12</v>
      </c>
      <c r="H9" s="33"/>
      <c r="I9" s="23" t="s">
        <v>13</v>
      </c>
      <c r="J9" s="25"/>
      <c r="K9" s="34" t="s">
        <v>14</v>
      </c>
      <c r="L9" s="34"/>
      <c r="M9" s="34"/>
      <c r="N9" s="33"/>
    </row>
    <row r="10" spans="1:15" x14ac:dyDescent="0.2">
      <c r="A10" s="35"/>
      <c r="B10" s="18"/>
      <c r="C10" s="36"/>
      <c r="D10" s="37"/>
      <c r="E10" s="38"/>
      <c r="F10" s="18"/>
      <c r="G10" s="1527" t="s">
        <v>15</v>
      </c>
      <c r="H10" s="1528"/>
      <c r="I10" s="1528"/>
      <c r="J10" s="1528"/>
      <c r="K10" s="1528"/>
      <c r="L10" s="1528"/>
      <c r="M10" s="1528"/>
      <c r="N10" s="1529"/>
    </row>
    <row r="11" spans="1:15" x14ac:dyDescent="0.2">
      <c r="A11" s="39" t="s">
        <v>16</v>
      </c>
      <c r="B11" s="694" t="s">
        <v>17</v>
      </c>
      <c r="C11" s="41" t="s">
        <v>18</v>
      </c>
      <c r="D11" s="1530" t="s">
        <v>19</v>
      </c>
      <c r="E11" s="1531"/>
      <c r="F11" s="694" t="s">
        <v>20</v>
      </c>
      <c r="G11" s="1527" t="s">
        <v>21</v>
      </c>
      <c r="H11" s="1529"/>
      <c r="I11" s="1527" t="s">
        <v>22</v>
      </c>
      <c r="J11" s="1529"/>
      <c r="K11" s="1527" t="s">
        <v>23</v>
      </c>
      <c r="L11" s="1529"/>
      <c r="M11" s="1527" t="s">
        <v>24</v>
      </c>
      <c r="N11" s="1529"/>
    </row>
    <row r="12" spans="1:15" x14ac:dyDescent="0.2">
      <c r="A12" s="42"/>
      <c r="B12" s="32"/>
      <c r="C12" s="43"/>
      <c r="D12" s="44"/>
      <c r="E12" s="45"/>
      <c r="F12" s="32"/>
      <c r="G12" s="46" t="s">
        <v>25</v>
      </c>
      <c r="H12" s="46" t="s">
        <v>26</v>
      </c>
      <c r="I12" s="46" t="s">
        <v>25</v>
      </c>
      <c r="J12" s="46" t="s">
        <v>27</v>
      </c>
      <c r="K12" s="46" t="s">
        <v>25</v>
      </c>
      <c r="L12" s="47" t="s">
        <v>27</v>
      </c>
      <c r="M12" s="46" t="s">
        <v>25</v>
      </c>
      <c r="N12" s="46" t="s">
        <v>26</v>
      </c>
    </row>
    <row r="13" spans="1:15" x14ac:dyDescent="0.2">
      <c r="A13" s="1532" t="s">
        <v>28</v>
      </c>
      <c r="B13" s="1533"/>
      <c r="C13" s="1533"/>
      <c r="D13" s="1533"/>
      <c r="E13" s="1533"/>
      <c r="F13" s="1533"/>
      <c r="G13" s="1533"/>
      <c r="H13" s="1533"/>
      <c r="I13" s="1533"/>
      <c r="J13" s="1533"/>
      <c r="K13" s="1533"/>
      <c r="L13" s="1533"/>
      <c r="M13" s="1533"/>
      <c r="N13" s="1534"/>
    </row>
    <row r="14" spans="1:15" s="54" customFormat="1" x14ac:dyDescent="0.2">
      <c r="A14" s="48">
        <v>1</v>
      </c>
      <c r="B14" s="49" t="s">
        <v>1019</v>
      </c>
      <c r="C14" s="50">
        <v>179</v>
      </c>
      <c r="D14" s="51">
        <f t="shared" ref="D14:D53" si="0">G14+I14+K14+M14</f>
        <v>15</v>
      </c>
      <c r="E14" s="48" t="s">
        <v>30</v>
      </c>
      <c r="F14" s="52">
        <f t="shared" ref="F14:F53" si="1">H14+J14+L14+N14</f>
        <v>2685</v>
      </c>
      <c r="G14" s="48">
        <v>4</v>
      </c>
      <c r="H14" s="53">
        <f t="shared" ref="H14:H53" si="2">G14*C14</f>
        <v>716</v>
      </c>
      <c r="I14" s="48">
        <v>4</v>
      </c>
      <c r="J14" s="53">
        <f t="shared" ref="J14:J53" si="3">I14*C14</f>
        <v>716</v>
      </c>
      <c r="K14" s="48">
        <v>3</v>
      </c>
      <c r="L14" s="53">
        <f t="shared" ref="L14:L53" si="4">K14*C14</f>
        <v>537</v>
      </c>
      <c r="M14" s="48">
        <v>4</v>
      </c>
      <c r="N14" s="53">
        <f t="shared" ref="N14:N53" si="5">M14*C14</f>
        <v>716</v>
      </c>
    </row>
    <row r="15" spans="1:15" s="54" customFormat="1" x14ac:dyDescent="0.2">
      <c r="A15" s="48">
        <v>2</v>
      </c>
      <c r="B15" s="49" t="s">
        <v>1020</v>
      </c>
      <c r="C15" s="50">
        <v>171</v>
      </c>
      <c r="D15" s="51">
        <f t="shared" si="0"/>
        <v>15</v>
      </c>
      <c r="E15" s="48" t="s">
        <v>30</v>
      </c>
      <c r="F15" s="52">
        <f t="shared" si="1"/>
        <v>2565</v>
      </c>
      <c r="G15" s="48">
        <v>3</v>
      </c>
      <c r="H15" s="53">
        <f t="shared" si="2"/>
        <v>513</v>
      </c>
      <c r="I15" s="48">
        <v>4</v>
      </c>
      <c r="J15" s="53">
        <f t="shared" si="3"/>
        <v>684</v>
      </c>
      <c r="K15" s="48">
        <v>4</v>
      </c>
      <c r="L15" s="53">
        <f t="shared" si="4"/>
        <v>684</v>
      </c>
      <c r="M15" s="48">
        <v>4</v>
      </c>
      <c r="N15" s="53">
        <f t="shared" si="5"/>
        <v>684</v>
      </c>
    </row>
    <row r="16" spans="1:15" s="54" customFormat="1" x14ac:dyDescent="0.2">
      <c r="A16" s="48">
        <v>3</v>
      </c>
      <c r="B16" s="49" t="s">
        <v>1021</v>
      </c>
      <c r="C16" s="50">
        <v>6.5</v>
      </c>
      <c r="D16" s="51">
        <f t="shared" si="0"/>
        <v>34</v>
      </c>
      <c r="E16" s="48" t="s">
        <v>30</v>
      </c>
      <c r="F16" s="52">
        <f t="shared" si="1"/>
        <v>221</v>
      </c>
      <c r="G16" s="48">
        <v>10</v>
      </c>
      <c r="H16" s="53">
        <f t="shared" si="2"/>
        <v>65</v>
      </c>
      <c r="I16" s="48">
        <v>8</v>
      </c>
      <c r="J16" s="53">
        <f t="shared" si="3"/>
        <v>52</v>
      </c>
      <c r="K16" s="48">
        <v>8</v>
      </c>
      <c r="L16" s="53">
        <f t="shared" si="4"/>
        <v>52</v>
      </c>
      <c r="M16" s="48">
        <v>8</v>
      </c>
      <c r="N16" s="53">
        <f t="shared" si="5"/>
        <v>52</v>
      </c>
    </row>
    <row r="17" spans="1:14" s="54" customFormat="1" x14ac:dyDescent="0.2">
      <c r="A17" s="48">
        <v>4</v>
      </c>
      <c r="B17" s="49" t="s">
        <v>1022</v>
      </c>
      <c r="C17" s="55">
        <v>6.5</v>
      </c>
      <c r="D17" s="51">
        <f t="shared" si="0"/>
        <v>34</v>
      </c>
      <c r="E17" s="48" t="s">
        <v>34</v>
      </c>
      <c r="F17" s="52">
        <f t="shared" si="1"/>
        <v>221</v>
      </c>
      <c r="G17" s="48">
        <v>10</v>
      </c>
      <c r="H17" s="53">
        <f t="shared" si="2"/>
        <v>65</v>
      </c>
      <c r="I17" s="48">
        <v>8</v>
      </c>
      <c r="J17" s="53">
        <f t="shared" si="3"/>
        <v>52</v>
      </c>
      <c r="K17" s="48">
        <v>8</v>
      </c>
      <c r="L17" s="53">
        <f t="shared" si="4"/>
        <v>52</v>
      </c>
      <c r="M17" s="48">
        <v>8</v>
      </c>
      <c r="N17" s="53">
        <f t="shared" si="5"/>
        <v>52</v>
      </c>
    </row>
    <row r="18" spans="1:14" s="54" customFormat="1" x14ac:dyDescent="0.2">
      <c r="A18" s="48">
        <v>5</v>
      </c>
      <c r="B18" s="49" t="s">
        <v>1023</v>
      </c>
      <c r="C18" s="55">
        <v>4.5</v>
      </c>
      <c r="D18" s="51">
        <f t="shared" si="0"/>
        <v>24</v>
      </c>
      <c r="E18" s="48" t="s">
        <v>34</v>
      </c>
      <c r="F18" s="52">
        <f t="shared" si="1"/>
        <v>108</v>
      </c>
      <c r="G18" s="48">
        <v>6</v>
      </c>
      <c r="H18" s="53">
        <f t="shared" si="2"/>
        <v>27</v>
      </c>
      <c r="I18" s="48">
        <v>6</v>
      </c>
      <c r="J18" s="53">
        <f t="shared" si="3"/>
        <v>27</v>
      </c>
      <c r="K18" s="48">
        <v>6</v>
      </c>
      <c r="L18" s="53">
        <f t="shared" si="4"/>
        <v>27</v>
      </c>
      <c r="M18" s="48">
        <v>6</v>
      </c>
      <c r="N18" s="53">
        <f t="shared" si="5"/>
        <v>27</v>
      </c>
    </row>
    <row r="19" spans="1:14" s="54" customFormat="1" x14ac:dyDescent="0.2">
      <c r="A19" s="48">
        <v>6</v>
      </c>
      <c r="B19" s="49" t="s">
        <v>1024</v>
      </c>
      <c r="C19" s="50">
        <v>4.5</v>
      </c>
      <c r="D19" s="51">
        <f t="shared" si="0"/>
        <v>25</v>
      </c>
      <c r="E19" s="48" t="s">
        <v>34</v>
      </c>
      <c r="F19" s="52">
        <f t="shared" si="1"/>
        <v>112.5</v>
      </c>
      <c r="G19" s="48">
        <v>7</v>
      </c>
      <c r="H19" s="53">
        <f t="shared" si="2"/>
        <v>31.5</v>
      </c>
      <c r="I19" s="48">
        <v>6</v>
      </c>
      <c r="J19" s="53">
        <f t="shared" si="3"/>
        <v>27</v>
      </c>
      <c r="K19" s="48">
        <v>6</v>
      </c>
      <c r="L19" s="53">
        <f t="shared" si="4"/>
        <v>27</v>
      </c>
      <c r="M19" s="48">
        <v>6</v>
      </c>
      <c r="N19" s="53">
        <f t="shared" si="5"/>
        <v>27</v>
      </c>
    </row>
    <row r="20" spans="1:14" s="54" customFormat="1" x14ac:dyDescent="0.2">
      <c r="A20" s="48">
        <v>7</v>
      </c>
      <c r="B20" s="49" t="s">
        <v>160</v>
      </c>
      <c r="C20" s="50">
        <v>47.15</v>
      </c>
      <c r="D20" s="51">
        <f t="shared" si="0"/>
        <v>1</v>
      </c>
      <c r="E20" s="48" t="s">
        <v>34</v>
      </c>
      <c r="F20" s="52">
        <f t="shared" si="1"/>
        <v>47.15</v>
      </c>
      <c r="G20" s="48">
        <v>1</v>
      </c>
      <c r="H20" s="53">
        <f t="shared" si="2"/>
        <v>47.15</v>
      </c>
      <c r="I20" s="48"/>
      <c r="J20" s="53">
        <f t="shared" si="3"/>
        <v>0</v>
      </c>
      <c r="K20" s="48"/>
      <c r="L20" s="53">
        <f t="shared" si="4"/>
        <v>0</v>
      </c>
      <c r="M20" s="48"/>
      <c r="N20" s="53">
        <f t="shared" si="5"/>
        <v>0</v>
      </c>
    </row>
    <row r="21" spans="1:14" s="54" customFormat="1" x14ac:dyDescent="0.2">
      <c r="A21" s="48">
        <v>8</v>
      </c>
      <c r="B21" s="49" t="s">
        <v>40</v>
      </c>
      <c r="C21" s="50">
        <v>75</v>
      </c>
      <c r="D21" s="51">
        <f t="shared" si="0"/>
        <v>5</v>
      </c>
      <c r="E21" s="48" t="s">
        <v>39</v>
      </c>
      <c r="F21" s="52">
        <f t="shared" si="1"/>
        <v>375</v>
      </c>
      <c r="G21" s="48">
        <v>2</v>
      </c>
      <c r="H21" s="53">
        <f t="shared" si="2"/>
        <v>150</v>
      </c>
      <c r="I21" s="48">
        <v>1</v>
      </c>
      <c r="J21" s="53">
        <f t="shared" si="3"/>
        <v>75</v>
      </c>
      <c r="K21" s="48">
        <v>1</v>
      </c>
      <c r="L21" s="53">
        <f t="shared" si="4"/>
        <v>75</v>
      </c>
      <c r="M21" s="48">
        <v>1</v>
      </c>
      <c r="N21" s="53">
        <f t="shared" si="5"/>
        <v>75</v>
      </c>
    </row>
    <row r="22" spans="1:14" s="54" customFormat="1" x14ac:dyDescent="0.2">
      <c r="A22" s="48">
        <v>9</v>
      </c>
      <c r="B22" s="49" t="s">
        <v>1025</v>
      </c>
      <c r="C22" s="50">
        <v>25</v>
      </c>
      <c r="D22" s="51">
        <f t="shared" si="0"/>
        <v>6</v>
      </c>
      <c r="E22" s="48" t="s">
        <v>39</v>
      </c>
      <c r="F22" s="52">
        <f t="shared" si="1"/>
        <v>150</v>
      </c>
      <c r="G22" s="48">
        <v>2</v>
      </c>
      <c r="H22" s="53">
        <f t="shared" si="2"/>
        <v>50</v>
      </c>
      <c r="I22" s="48">
        <v>1</v>
      </c>
      <c r="J22" s="53">
        <f t="shared" si="3"/>
        <v>25</v>
      </c>
      <c r="K22" s="48">
        <v>2</v>
      </c>
      <c r="L22" s="53">
        <f t="shared" si="4"/>
        <v>50</v>
      </c>
      <c r="M22" s="48">
        <v>1</v>
      </c>
      <c r="N22" s="53">
        <f t="shared" si="5"/>
        <v>25</v>
      </c>
    </row>
    <row r="23" spans="1:14" s="54" customFormat="1" x14ac:dyDescent="0.2">
      <c r="A23" s="48">
        <v>10</v>
      </c>
      <c r="B23" s="49" t="s">
        <v>1026</v>
      </c>
      <c r="C23" s="50">
        <v>394</v>
      </c>
      <c r="D23" s="51">
        <f t="shared" si="0"/>
        <v>4</v>
      </c>
      <c r="E23" s="48" t="s">
        <v>42</v>
      </c>
      <c r="F23" s="52">
        <f t="shared" si="1"/>
        <v>1576</v>
      </c>
      <c r="G23" s="48">
        <v>1</v>
      </c>
      <c r="H23" s="53">
        <f t="shared" si="2"/>
        <v>394</v>
      </c>
      <c r="I23" s="48">
        <v>1</v>
      </c>
      <c r="J23" s="53">
        <f t="shared" si="3"/>
        <v>394</v>
      </c>
      <c r="K23" s="48">
        <v>1</v>
      </c>
      <c r="L23" s="53">
        <f t="shared" si="4"/>
        <v>394</v>
      </c>
      <c r="M23" s="48">
        <v>1</v>
      </c>
      <c r="N23" s="53">
        <f t="shared" si="5"/>
        <v>394</v>
      </c>
    </row>
    <row r="24" spans="1:14" s="54" customFormat="1" x14ac:dyDescent="0.2">
      <c r="A24" s="48">
        <v>11</v>
      </c>
      <c r="B24" s="49" t="s">
        <v>1027</v>
      </c>
      <c r="C24" s="50">
        <v>110</v>
      </c>
      <c r="D24" s="51">
        <f t="shared" si="0"/>
        <v>1</v>
      </c>
      <c r="E24" s="48" t="s">
        <v>42</v>
      </c>
      <c r="F24" s="52">
        <f t="shared" si="1"/>
        <v>110</v>
      </c>
      <c r="G24" s="48">
        <v>1</v>
      </c>
      <c r="H24" s="53">
        <f t="shared" si="2"/>
        <v>110</v>
      </c>
      <c r="I24" s="48"/>
      <c r="J24" s="53">
        <f t="shared" si="3"/>
        <v>0</v>
      </c>
      <c r="K24" s="48"/>
      <c r="L24" s="53">
        <f t="shared" si="4"/>
        <v>0</v>
      </c>
      <c r="M24" s="48"/>
      <c r="N24" s="53">
        <f t="shared" si="5"/>
        <v>0</v>
      </c>
    </row>
    <row r="25" spans="1:14" s="54" customFormat="1" x14ac:dyDescent="0.2">
      <c r="A25" s="48">
        <v>12</v>
      </c>
      <c r="B25" s="49" t="s">
        <v>1028</v>
      </c>
      <c r="C25" s="50">
        <v>43</v>
      </c>
      <c r="D25" s="51">
        <f t="shared" si="0"/>
        <v>2</v>
      </c>
      <c r="E25" s="48" t="s">
        <v>45</v>
      </c>
      <c r="F25" s="52">
        <f t="shared" si="1"/>
        <v>86</v>
      </c>
      <c r="G25" s="48">
        <v>1</v>
      </c>
      <c r="H25" s="53">
        <f t="shared" si="2"/>
        <v>43</v>
      </c>
      <c r="I25" s="48"/>
      <c r="J25" s="53">
        <f t="shared" si="3"/>
        <v>0</v>
      </c>
      <c r="K25" s="48">
        <v>1</v>
      </c>
      <c r="L25" s="53">
        <f t="shared" si="4"/>
        <v>43</v>
      </c>
      <c r="M25" s="48"/>
      <c r="N25" s="53">
        <f t="shared" si="5"/>
        <v>0</v>
      </c>
    </row>
    <row r="26" spans="1:14" s="54" customFormat="1" x14ac:dyDescent="0.2">
      <c r="A26" s="48">
        <v>13</v>
      </c>
      <c r="B26" s="49" t="s">
        <v>170</v>
      </c>
      <c r="C26" s="50">
        <v>79.8</v>
      </c>
      <c r="D26" s="51">
        <f t="shared" si="0"/>
        <v>4</v>
      </c>
      <c r="E26" s="48" t="s">
        <v>42</v>
      </c>
      <c r="F26" s="52">
        <f t="shared" si="1"/>
        <v>319.2</v>
      </c>
      <c r="G26" s="48">
        <v>1</v>
      </c>
      <c r="H26" s="53">
        <f t="shared" si="2"/>
        <v>79.8</v>
      </c>
      <c r="I26" s="48">
        <v>1</v>
      </c>
      <c r="J26" s="53">
        <f t="shared" si="3"/>
        <v>79.8</v>
      </c>
      <c r="K26" s="48">
        <v>1</v>
      </c>
      <c r="L26" s="53">
        <f t="shared" si="4"/>
        <v>79.8</v>
      </c>
      <c r="M26" s="48">
        <v>1</v>
      </c>
      <c r="N26" s="53">
        <f t="shared" si="5"/>
        <v>79.8</v>
      </c>
    </row>
    <row r="27" spans="1:14" s="54" customFormat="1" x14ac:dyDescent="0.2">
      <c r="A27" s="48">
        <v>14</v>
      </c>
      <c r="B27" s="49" t="s">
        <v>46</v>
      </c>
      <c r="C27" s="50">
        <v>45</v>
      </c>
      <c r="D27" s="51">
        <f t="shared" si="0"/>
        <v>4</v>
      </c>
      <c r="E27" s="48" t="s">
        <v>39</v>
      </c>
      <c r="F27" s="52">
        <f t="shared" si="1"/>
        <v>180</v>
      </c>
      <c r="G27" s="48">
        <v>1</v>
      </c>
      <c r="H27" s="53">
        <f t="shared" si="2"/>
        <v>45</v>
      </c>
      <c r="I27" s="48">
        <v>1</v>
      </c>
      <c r="J27" s="53">
        <f t="shared" si="3"/>
        <v>45</v>
      </c>
      <c r="K27" s="48">
        <v>1</v>
      </c>
      <c r="L27" s="53">
        <f t="shared" si="4"/>
        <v>45</v>
      </c>
      <c r="M27" s="48">
        <v>1</v>
      </c>
      <c r="N27" s="53">
        <f t="shared" si="5"/>
        <v>45</v>
      </c>
    </row>
    <row r="28" spans="1:14" s="54" customFormat="1" x14ac:dyDescent="0.2">
      <c r="A28" s="48">
        <v>15</v>
      </c>
      <c r="B28" s="49" t="s">
        <v>1029</v>
      </c>
      <c r="C28" s="50">
        <v>75</v>
      </c>
      <c r="D28" s="51">
        <f t="shared" si="0"/>
        <v>1</v>
      </c>
      <c r="E28" s="48" t="s">
        <v>39</v>
      </c>
      <c r="F28" s="52">
        <f t="shared" si="1"/>
        <v>75</v>
      </c>
      <c r="G28" s="48"/>
      <c r="H28" s="53">
        <f t="shared" si="2"/>
        <v>0</v>
      </c>
      <c r="I28" s="48"/>
      <c r="J28" s="53">
        <f t="shared" si="3"/>
        <v>0</v>
      </c>
      <c r="K28" s="48">
        <v>1</v>
      </c>
      <c r="L28" s="53">
        <f t="shared" si="4"/>
        <v>75</v>
      </c>
      <c r="M28" s="48"/>
      <c r="N28" s="53">
        <f t="shared" si="5"/>
        <v>0</v>
      </c>
    </row>
    <row r="29" spans="1:14" s="54" customFormat="1" x14ac:dyDescent="0.2">
      <c r="A29" s="48">
        <v>16</v>
      </c>
      <c r="B29" s="49" t="s">
        <v>58</v>
      </c>
      <c r="C29" s="50">
        <v>69.599999999999994</v>
      </c>
      <c r="D29" s="51">
        <f t="shared" si="0"/>
        <v>2</v>
      </c>
      <c r="E29" s="48" t="s">
        <v>39</v>
      </c>
      <c r="F29" s="52">
        <f t="shared" si="1"/>
        <v>139.19999999999999</v>
      </c>
      <c r="G29" s="48">
        <v>1</v>
      </c>
      <c r="H29" s="53">
        <f t="shared" si="2"/>
        <v>69.599999999999994</v>
      </c>
      <c r="I29" s="48"/>
      <c r="J29" s="53">
        <f t="shared" si="3"/>
        <v>0</v>
      </c>
      <c r="K29" s="48">
        <v>1</v>
      </c>
      <c r="L29" s="53">
        <f t="shared" si="4"/>
        <v>69.599999999999994</v>
      </c>
      <c r="M29" s="48"/>
      <c r="N29" s="53">
        <f t="shared" si="5"/>
        <v>0</v>
      </c>
    </row>
    <row r="30" spans="1:14" s="54" customFormat="1" x14ac:dyDescent="0.2">
      <c r="A30" s="48">
        <v>17</v>
      </c>
      <c r="B30" s="49" t="s">
        <v>1030</v>
      </c>
      <c r="C30" s="50">
        <v>38.5</v>
      </c>
      <c r="D30" s="51">
        <f t="shared" si="0"/>
        <v>2</v>
      </c>
      <c r="E30" s="48" t="s">
        <v>39</v>
      </c>
      <c r="F30" s="52">
        <f t="shared" si="1"/>
        <v>77</v>
      </c>
      <c r="G30" s="48">
        <v>1</v>
      </c>
      <c r="H30" s="53">
        <f t="shared" si="2"/>
        <v>38.5</v>
      </c>
      <c r="I30" s="48"/>
      <c r="J30" s="53">
        <f t="shared" si="3"/>
        <v>0</v>
      </c>
      <c r="K30" s="48"/>
      <c r="L30" s="53">
        <f t="shared" si="4"/>
        <v>0</v>
      </c>
      <c r="M30" s="48">
        <v>1</v>
      </c>
      <c r="N30" s="53">
        <f t="shared" si="5"/>
        <v>38.5</v>
      </c>
    </row>
    <row r="31" spans="1:14" s="54" customFormat="1" x14ac:dyDescent="0.2">
      <c r="A31" s="48">
        <v>18</v>
      </c>
      <c r="B31" s="49" t="s">
        <v>298</v>
      </c>
      <c r="C31" s="50">
        <v>44</v>
      </c>
      <c r="D31" s="51">
        <f t="shared" si="0"/>
        <v>4</v>
      </c>
      <c r="E31" s="48" t="s">
        <v>52</v>
      </c>
      <c r="F31" s="52">
        <f t="shared" si="1"/>
        <v>176</v>
      </c>
      <c r="G31" s="48">
        <v>1</v>
      </c>
      <c r="H31" s="53">
        <f t="shared" si="2"/>
        <v>44</v>
      </c>
      <c r="I31" s="48">
        <v>1</v>
      </c>
      <c r="J31" s="53">
        <f t="shared" si="3"/>
        <v>44</v>
      </c>
      <c r="K31" s="48">
        <v>1</v>
      </c>
      <c r="L31" s="53">
        <f t="shared" si="4"/>
        <v>44</v>
      </c>
      <c r="M31" s="48">
        <v>1</v>
      </c>
      <c r="N31" s="53">
        <f t="shared" si="5"/>
        <v>44</v>
      </c>
    </row>
    <row r="32" spans="1:14" s="54" customFormat="1" x14ac:dyDescent="0.2">
      <c r="A32" s="48">
        <v>19</v>
      </c>
      <c r="B32" s="49" t="s">
        <v>1031</v>
      </c>
      <c r="C32" s="55">
        <v>75</v>
      </c>
      <c r="D32" s="51">
        <f t="shared" si="0"/>
        <v>1</v>
      </c>
      <c r="E32" s="48" t="s">
        <v>39</v>
      </c>
      <c r="F32" s="52">
        <f t="shared" si="1"/>
        <v>75</v>
      </c>
      <c r="G32" s="48">
        <v>1</v>
      </c>
      <c r="H32" s="53">
        <f t="shared" si="2"/>
        <v>75</v>
      </c>
      <c r="I32" s="48"/>
      <c r="J32" s="53">
        <f t="shared" si="3"/>
        <v>0</v>
      </c>
      <c r="K32" s="48"/>
      <c r="L32" s="53">
        <f t="shared" si="4"/>
        <v>0</v>
      </c>
      <c r="M32" s="48"/>
      <c r="N32" s="53">
        <f t="shared" si="5"/>
        <v>0</v>
      </c>
    </row>
    <row r="33" spans="1:14" s="54" customFormat="1" x14ac:dyDescent="0.2">
      <c r="A33" s="48">
        <v>20</v>
      </c>
      <c r="B33" s="49" t="s">
        <v>440</v>
      </c>
      <c r="C33" s="55">
        <v>200</v>
      </c>
      <c r="D33" s="51">
        <f t="shared" si="0"/>
        <v>1</v>
      </c>
      <c r="E33" s="48" t="s">
        <v>39</v>
      </c>
      <c r="F33" s="52">
        <f t="shared" si="1"/>
        <v>200</v>
      </c>
      <c r="G33" s="48">
        <v>1</v>
      </c>
      <c r="H33" s="53">
        <f t="shared" si="2"/>
        <v>200</v>
      </c>
      <c r="I33" s="48"/>
      <c r="J33" s="53">
        <f t="shared" si="3"/>
        <v>0</v>
      </c>
      <c r="K33" s="48"/>
      <c r="L33" s="53">
        <f t="shared" si="4"/>
        <v>0</v>
      </c>
      <c r="M33" s="48"/>
      <c r="N33" s="53">
        <f t="shared" si="5"/>
        <v>0</v>
      </c>
    </row>
    <row r="34" spans="1:14" s="54" customFormat="1" x14ac:dyDescent="0.2">
      <c r="A34" s="48">
        <v>21</v>
      </c>
      <c r="B34" s="49" t="s">
        <v>142</v>
      </c>
      <c r="C34" s="55">
        <v>150</v>
      </c>
      <c r="D34" s="51">
        <f t="shared" si="0"/>
        <v>1</v>
      </c>
      <c r="E34" s="48" t="s">
        <v>39</v>
      </c>
      <c r="F34" s="52">
        <f t="shared" si="1"/>
        <v>150</v>
      </c>
      <c r="G34" s="48">
        <v>1</v>
      </c>
      <c r="H34" s="53">
        <f t="shared" si="2"/>
        <v>150</v>
      </c>
      <c r="I34" s="48"/>
      <c r="J34" s="53">
        <f t="shared" si="3"/>
        <v>0</v>
      </c>
      <c r="K34" s="48"/>
      <c r="L34" s="53">
        <f t="shared" si="4"/>
        <v>0</v>
      </c>
      <c r="M34" s="48"/>
      <c r="N34" s="53">
        <f t="shared" si="5"/>
        <v>0</v>
      </c>
    </row>
    <row r="35" spans="1:14" s="54" customFormat="1" x14ac:dyDescent="0.2">
      <c r="A35" s="48">
        <v>22</v>
      </c>
      <c r="B35" s="49" t="s">
        <v>1032</v>
      </c>
      <c r="C35" s="55">
        <v>600</v>
      </c>
      <c r="D35" s="51">
        <f t="shared" si="0"/>
        <v>2</v>
      </c>
      <c r="E35" s="48" t="s">
        <v>39</v>
      </c>
      <c r="F35" s="52">
        <f t="shared" si="1"/>
        <v>1200</v>
      </c>
      <c r="G35" s="48">
        <v>1</v>
      </c>
      <c r="H35" s="53">
        <f t="shared" si="2"/>
        <v>600</v>
      </c>
      <c r="I35" s="48">
        <v>1</v>
      </c>
      <c r="J35" s="53">
        <f t="shared" si="3"/>
        <v>600</v>
      </c>
      <c r="K35" s="48"/>
      <c r="L35" s="53">
        <f t="shared" si="4"/>
        <v>0</v>
      </c>
      <c r="M35" s="48"/>
      <c r="N35" s="53">
        <f t="shared" si="5"/>
        <v>0</v>
      </c>
    </row>
    <row r="36" spans="1:14" s="54" customFormat="1" x14ac:dyDescent="0.2">
      <c r="A36" s="48">
        <v>23</v>
      </c>
      <c r="B36" s="49" t="s">
        <v>1033</v>
      </c>
      <c r="C36" s="55">
        <v>200</v>
      </c>
      <c r="D36" s="51">
        <f t="shared" si="0"/>
        <v>2</v>
      </c>
      <c r="E36" s="48" t="s">
        <v>39</v>
      </c>
      <c r="F36" s="52">
        <f t="shared" si="1"/>
        <v>400</v>
      </c>
      <c r="G36" s="48">
        <v>1</v>
      </c>
      <c r="H36" s="53">
        <f t="shared" si="2"/>
        <v>200</v>
      </c>
      <c r="I36" s="48"/>
      <c r="J36" s="53">
        <f t="shared" si="3"/>
        <v>0</v>
      </c>
      <c r="K36" s="48">
        <v>1</v>
      </c>
      <c r="L36" s="53">
        <f t="shared" si="4"/>
        <v>200</v>
      </c>
      <c r="M36" s="48"/>
      <c r="N36" s="53">
        <f t="shared" si="5"/>
        <v>0</v>
      </c>
    </row>
    <row r="37" spans="1:14" s="54" customFormat="1" x14ac:dyDescent="0.2">
      <c r="A37" s="48">
        <v>24</v>
      </c>
      <c r="B37" s="49" t="s">
        <v>1034</v>
      </c>
      <c r="C37" s="55">
        <v>300</v>
      </c>
      <c r="D37" s="51">
        <f t="shared" si="0"/>
        <v>2</v>
      </c>
      <c r="E37" s="48" t="s">
        <v>39</v>
      </c>
      <c r="F37" s="52">
        <f t="shared" si="1"/>
        <v>600</v>
      </c>
      <c r="G37" s="48">
        <v>1</v>
      </c>
      <c r="H37" s="53">
        <f t="shared" si="2"/>
        <v>300</v>
      </c>
      <c r="I37" s="48"/>
      <c r="J37" s="53">
        <f t="shared" si="3"/>
        <v>0</v>
      </c>
      <c r="K37" s="48"/>
      <c r="L37" s="53">
        <f t="shared" si="4"/>
        <v>0</v>
      </c>
      <c r="M37" s="48">
        <v>1</v>
      </c>
      <c r="N37" s="53">
        <f t="shared" si="5"/>
        <v>300</v>
      </c>
    </row>
    <row r="38" spans="1:14" s="54" customFormat="1" x14ac:dyDescent="0.2">
      <c r="A38" s="48">
        <v>25</v>
      </c>
      <c r="B38" s="49" t="s">
        <v>572</v>
      </c>
      <c r="C38" s="55">
        <v>60</v>
      </c>
      <c r="D38" s="51">
        <f t="shared" si="0"/>
        <v>4</v>
      </c>
      <c r="E38" s="48" t="s">
        <v>39</v>
      </c>
      <c r="F38" s="52">
        <f t="shared" si="1"/>
        <v>240</v>
      </c>
      <c r="G38" s="48">
        <v>1</v>
      </c>
      <c r="H38" s="53">
        <f t="shared" si="2"/>
        <v>60</v>
      </c>
      <c r="I38" s="48">
        <v>1</v>
      </c>
      <c r="J38" s="53">
        <f t="shared" si="3"/>
        <v>60</v>
      </c>
      <c r="K38" s="48">
        <v>1</v>
      </c>
      <c r="L38" s="53">
        <f t="shared" si="4"/>
        <v>60</v>
      </c>
      <c r="M38" s="48">
        <v>1</v>
      </c>
      <c r="N38" s="53">
        <f t="shared" si="5"/>
        <v>60</v>
      </c>
    </row>
    <row r="39" spans="1:14" s="54" customFormat="1" x14ac:dyDescent="0.2">
      <c r="A39" s="48">
        <v>26</v>
      </c>
      <c r="B39" s="49" t="s">
        <v>1035</v>
      </c>
      <c r="C39" s="55">
        <v>60</v>
      </c>
      <c r="D39" s="51">
        <f t="shared" si="0"/>
        <v>2</v>
      </c>
      <c r="E39" s="48" t="s">
        <v>39</v>
      </c>
      <c r="F39" s="52">
        <f t="shared" si="1"/>
        <v>120</v>
      </c>
      <c r="G39" s="48">
        <v>1</v>
      </c>
      <c r="H39" s="53">
        <f t="shared" si="2"/>
        <v>60</v>
      </c>
      <c r="I39" s="48"/>
      <c r="J39" s="53">
        <f t="shared" si="3"/>
        <v>0</v>
      </c>
      <c r="K39" s="48">
        <v>1</v>
      </c>
      <c r="L39" s="53">
        <f t="shared" si="4"/>
        <v>60</v>
      </c>
      <c r="M39" s="48"/>
      <c r="N39" s="53">
        <f t="shared" si="5"/>
        <v>0</v>
      </c>
    </row>
    <row r="40" spans="1:14" s="54" customFormat="1" x14ac:dyDescent="0.2">
      <c r="A40" s="48">
        <v>27</v>
      </c>
      <c r="B40" s="49" t="s">
        <v>1036</v>
      </c>
      <c r="C40" s="50">
        <v>80</v>
      </c>
      <c r="D40" s="51">
        <f t="shared" si="0"/>
        <v>2</v>
      </c>
      <c r="E40" s="48" t="s">
        <v>39</v>
      </c>
      <c r="F40" s="52">
        <f t="shared" si="1"/>
        <v>160</v>
      </c>
      <c r="G40" s="48">
        <v>1</v>
      </c>
      <c r="H40" s="53">
        <f t="shared" si="2"/>
        <v>80</v>
      </c>
      <c r="I40" s="48"/>
      <c r="J40" s="53">
        <f t="shared" si="3"/>
        <v>0</v>
      </c>
      <c r="K40" s="48">
        <v>1</v>
      </c>
      <c r="L40" s="53">
        <f t="shared" si="4"/>
        <v>80</v>
      </c>
      <c r="M40" s="48"/>
      <c r="N40" s="53">
        <f t="shared" si="5"/>
        <v>0</v>
      </c>
    </row>
    <row r="41" spans="1:14" s="54" customFormat="1" x14ac:dyDescent="0.2">
      <c r="A41" s="48">
        <v>28</v>
      </c>
      <c r="B41" s="49" t="s">
        <v>1037</v>
      </c>
      <c r="C41" s="50">
        <v>5</v>
      </c>
      <c r="D41" s="51">
        <f t="shared" si="0"/>
        <v>4</v>
      </c>
      <c r="E41" s="48" t="s">
        <v>39</v>
      </c>
      <c r="F41" s="52">
        <f t="shared" si="1"/>
        <v>20</v>
      </c>
      <c r="G41" s="48">
        <v>1</v>
      </c>
      <c r="H41" s="53">
        <f t="shared" si="2"/>
        <v>5</v>
      </c>
      <c r="I41" s="48">
        <v>1</v>
      </c>
      <c r="J41" s="53">
        <f t="shared" si="3"/>
        <v>5</v>
      </c>
      <c r="K41" s="48">
        <v>1</v>
      </c>
      <c r="L41" s="53">
        <f t="shared" si="4"/>
        <v>5</v>
      </c>
      <c r="M41" s="48">
        <v>1</v>
      </c>
      <c r="N41" s="53">
        <f t="shared" si="5"/>
        <v>5</v>
      </c>
    </row>
    <row r="42" spans="1:14" s="54" customFormat="1" x14ac:dyDescent="0.2">
      <c r="A42" s="48">
        <v>29</v>
      </c>
      <c r="B42" s="49" t="s">
        <v>1038</v>
      </c>
      <c r="C42" s="50">
        <v>10</v>
      </c>
      <c r="D42" s="51">
        <f t="shared" si="0"/>
        <v>4</v>
      </c>
      <c r="E42" s="48" t="s">
        <v>52</v>
      </c>
      <c r="F42" s="52">
        <f t="shared" si="1"/>
        <v>40</v>
      </c>
      <c r="G42" s="48">
        <v>1</v>
      </c>
      <c r="H42" s="53">
        <f t="shared" si="2"/>
        <v>10</v>
      </c>
      <c r="I42" s="48">
        <v>1</v>
      </c>
      <c r="J42" s="53">
        <f t="shared" si="3"/>
        <v>10</v>
      </c>
      <c r="K42" s="48">
        <v>1</v>
      </c>
      <c r="L42" s="53">
        <f t="shared" si="4"/>
        <v>10</v>
      </c>
      <c r="M42" s="48">
        <v>1</v>
      </c>
      <c r="N42" s="53">
        <f t="shared" si="5"/>
        <v>10</v>
      </c>
    </row>
    <row r="43" spans="1:14" s="54" customFormat="1" x14ac:dyDescent="0.2">
      <c r="A43" s="48">
        <v>30</v>
      </c>
      <c r="B43" s="49" t="s">
        <v>1039</v>
      </c>
      <c r="C43" s="55">
        <v>7</v>
      </c>
      <c r="D43" s="51">
        <f t="shared" si="0"/>
        <v>10</v>
      </c>
      <c r="E43" s="48" t="s">
        <v>39</v>
      </c>
      <c r="F43" s="52">
        <f t="shared" si="1"/>
        <v>70</v>
      </c>
      <c r="G43" s="48">
        <v>3</v>
      </c>
      <c r="H43" s="53">
        <f t="shared" si="2"/>
        <v>21</v>
      </c>
      <c r="I43" s="48">
        <v>2</v>
      </c>
      <c r="J43" s="53">
        <f t="shared" si="3"/>
        <v>14</v>
      </c>
      <c r="K43" s="48">
        <v>3</v>
      </c>
      <c r="L43" s="53">
        <f t="shared" si="4"/>
        <v>21</v>
      </c>
      <c r="M43" s="48">
        <v>2</v>
      </c>
      <c r="N43" s="53">
        <f t="shared" si="5"/>
        <v>14</v>
      </c>
    </row>
    <row r="44" spans="1:14" s="54" customFormat="1" x14ac:dyDescent="0.2">
      <c r="A44" s="48">
        <v>31</v>
      </c>
      <c r="B44" s="49" t="s">
        <v>1040</v>
      </c>
      <c r="C44" s="50">
        <v>7</v>
      </c>
      <c r="D44" s="51">
        <f t="shared" si="0"/>
        <v>10</v>
      </c>
      <c r="E44" s="48" t="s">
        <v>39</v>
      </c>
      <c r="F44" s="52">
        <f t="shared" si="1"/>
        <v>70</v>
      </c>
      <c r="G44" s="48">
        <v>2</v>
      </c>
      <c r="H44" s="53">
        <f t="shared" si="2"/>
        <v>14</v>
      </c>
      <c r="I44" s="48">
        <v>2</v>
      </c>
      <c r="J44" s="53">
        <f t="shared" si="3"/>
        <v>14</v>
      </c>
      <c r="K44" s="48">
        <v>3</v>
      </c>
      <c r="L44" s="53">
        <f t="shared" si="4"/>
        <v>21</v>
      </c>
      <c r="M44" s="48">
        <v>3</v>
      </c>
      <c r="N44" s="53">
        <f t="shared" si="5"/>
        <v>21</v>
      </c>
    </row>
    <row r="45" spans="1:14" ht="10.5" customHeight="1" x14ac:dyDescent="0.2">
      <c r="A45" s="48">
        <v>32</v>
      </c>
      <c r="B45" s="49" t="s">
        <v>1041</v>
      </c>
      <c r="C45" s="50">
        <v>7</v>
      </c>
      <c r="D45" s="51">
        <f t="shared" si="0"/>
        <v>10</v>
      </c>
      <c r="E45" s="48" t="s">
        <v>52</v>
      </c>
      <c r="F45" s="52">
        <f t="shared" si="1"/>
        <v>70</v>
      </c>
      <c r="G45" s="48">
        <v>5</v>
      </c>
      <c r="H45" s="53">
        <f t="shared" si="2"/>
        <v>35</v>
      </c>
      <c r="I45" s="48">
        <v>1</v>
      </c>
      <c r="J45" s="53">
        <f t="shared" si="3"/>
        <v>7</v>
      </c>
      <c r="K45" s="48">
        <v>1</v>
      </c>
      <c r="L45" s="53">
        <f t="shared" si="4"/>
        <v>7</v>
      </c>
      <c r="M45" s="48">
        <v>3</v>
      </c>
      <c r="N45" s="53">
        <f t="shared" si="5"/>
        <v>21</v>
      </c>
    </row>
    <row r="46" spans="1:14" ht="10.5" customHeight="1" x14ac:dyDescent="0.2">
      <c r="A46" s="48">
        <v>33</v>
      </c>
      <c r="B46" s="49" t="s">
        <v>44</v>
      </c>
      <c r="C46" s="50">
        <v>52</v>
      </c>
      <c r="D46" s="51">
        <f t="shared" si="0"/>
        <v>4</v>
      </c>
      <c r="E46" s="48" t="s">
        <v>52</v>
      </c>
      <c r="F46" s="52">
        <f t="shared" si="1"/>
        <v>208</v>
      </c>
      <c r="G46" s="48">
        <v>1</v>
      </c>
      <c r="H46" s="53">
        <f t="shared" si="2"/>
        <v>52</v>
      </c>
      <c r="I46" s="48">
        <v>1</v>
      </c>
      <c r="J46" s="53">
        <f t="shared" si="3"/>
        <v>52</v>
      </c>
      <c r="K46" s="48">
        <v>1</v>
      </c>
      <c r="L46" s="53">
        <f t="shared" si="4"/>
        <v>52</v>
      </c>
      <c r="M46" s="48">
        <v>1</v>
      </c>
      <c r="N46" s="53">
        <f t="shared" si="5"/>
        <v>52</v>
      </c>
    </row>
    <row r="47" spans="1:14" ht="12" customHeight="1" x14ac:dyDescent="0.2">
      <c r="A47" s="48">
        <v>34</v>
      </c>
      <c r="B47" s="49" t="s">
        <v>1042</v>
      </c>
      <c r="C47" s="50">
        <v>10</v>
      </c>
      <c r="D47" s="51">
        <f t="shared" si="0"/>
        <v>4</v>
      </c>
      <c r="E47" s="48" t="s">
        <v>39</v>
      </c>
      <c r="F47" s="52">
        <f t="shared" si="1"/>
        <v>40</v>
      </c>
      <c r="G47" s="48">
        <v>1</v>
      </c>
      <c r="H47" s="53">
        <f t="shared" si="2"/>
        <v>10</v>
      </c>
      <c r="I47" s="48">
        <v>1</v>
      </c>
      <c r="J47" s="53">
        <f t="shared" si="3"/>
        <v>10</v>
      </c>
      <c r="K47" s="48">
        <v>1</v>
      </c>
      <c r="L47" s="53">
        <f t="shared" si="4"/>
        <v>10</v>
      </c>
      <c r="M47" s="48">
        <v>1</v>
      </c>
      <c r="N47" s="53">
        <f t="shared" si="5"/>
        <v>10</v>
      </c>
    </row>
    <row r="48" spans="1:14" x14ac:dyDescent="0.2">
      <c r="A48" s="48">
        <v>35</v>
      </c>
      <c r="B48" s="49" t="s">
        <v>1043</v>
      </c>
      <c r="C48" s="50">
        <v>50</v>
      </c>
      <c r="D48" s="51">
        <f t="shared" si="0"/>
        <v>1</v>
      </c>
      <c r="E48" s="48" t="s">
        <v>39</v>
      </c>
      <c r="F48" s="52">
        <f t="shared" si="1"/>
        <v>50</v>
      </c>
      <c r="G48" s="48">
        <v>1</v>
      </c>
      <c r="H48" s="53">
        <f t="shared" si="2"/>
        <v>50</v>
      </c>
      <c r="I48" s="48"/>
      <c r="J48" s="53">
        <f t="shared" si="3"/>
        <v>0</v>
      </c>
      <c r="K48" s="48"/>
      <c r="L48" s="53">
        <f t="shared" si="4"/>
        <v>0</v>
      </c>
      <c r="M48" s="48"/>
      <c r="N48" s="53">
        <f t="shared" si="5"/>
        <v>0</v>
      </c>
    </row>
    <row r="49" spans="1:14" x14ac:dyDescent="0.2">
      <c r="A49" s="48">
        <v>36</v>
      </c>
      <c r="B49" s="49" t="s">
        <v>1044</v>
      </c>
      <c r="C49" s="50">
        <v>200</v>
      </c>
      <c r="D49" s="51">
        <f t="shared" si="0"/>
        <v>2</v>
      </c>
      <c r="E49" s="48" t="s">
        <v>39</v>
      </c>
      <c r="F49" s="52">
        <f t="shared" si="1"/>
        <v>400</v>
      </c>
      <c r="G49" s="48">
        <v>1</v>
      </c>
      <c r="H49" s="53">
        <f t="shared" si="2"/>
        <v>200</v>
      </c>
      <c r="I49" s="48"/>
      <c r="J49" s="53">
        <f t="shared" si="3"/>
        <v>0</v>
      </c>
      <c r="K49" s="48">
        <v>1</v>
      </c>
      <c r="L49" s="53">
        <f t="shared" si="4"/>
        <v>200</v>
      </c>
      <c r="M49" s="48"/>
      <c r="N49" s="53">
        <f t="shared" si="5"/>
        <v>0</v>
      </c>
    </row>
    <row r="50" spans="1:14" x14ac:dyDescent="0.2">
      <c r="A50" s="48">
        <v>37</v>
      </c>
      <c r="B50" s="49" t="s">
        <v>139</v>
      </c>
      <c r="C50" s="50">
        <v>200</v>
      </c>
      <c r="D50" s="51">
        <f t="shared" si="0"/>
        <v>2</v>
      </c>
      <c r="E50" s="48" t="s">
        <v>39</v>
      </c>
      <c r="F50" s="52">
        <f>D50*C50</f>
        <v>400</v>
      </c>
      <c r="G50" s="48">
        <v>1</v>
      </c>
      <c r="H50" s="53">
        <f t="shared" si="2"/>
        <v>200</v>
      </c>
      <c r="I50" s="48"/>
      <c r="J50" s="53">
        <f t="shared" si="3"/>
        <v>0</v>
      </c>
      <c r="K50" s="48">
        <v>1</v>
      </c>
      <c r="L50" s="53">
        <f t="shared" si="4"/>
        <v>200</v>
      </c>
      <c r="M50" s="48"/>
      <c r="N50" s="53">
        <f t="shared" si="5"/>
        <v>0</v>
      </c>
    </row>
    <row r="51" spans="1:14" x14ac:dyDescent="0.2">
      <c r="A51" s="48">
        <v>38</v>
      </c>
      <c r="B51" s="49" t="s">
        <v>1045</v>
      </c>
      <c r="C51" s="50">
        <v>100</v>
      </c>
      <c r="D51" s="51">
        <f t="shared" si="0"/>
        <v>2</v>
      </c>
      <c r="E51" s="48" t="s">
        <v>39</v>
      </c>
      <c r="F51" s="52">
        <f t="shared" si="1"/>
        <v>200</v>
      </c>
      <c r="G51" s="48">
        <v>1</v>
      </c>
      <c r="H51" s="53">
        <f t="shared" si="2"/>
        <v>100</v>
      </c>
      <c r="I51" s="48"/>
      <c r="J51" s="53">
        <f t="shared" si="3"/>
        <v>0</v>
      </c>
      <c r="K51" s="48">
        <v>1</v>
      </c>
      <c r="L51" s="53">
        <f t="shared" si="4"/>
        <v>100</v>
      </c>
      <c r="M51" s="48"/>
      <c r="N51" s="53">
        <f t="shared" si="5"/>
        <v>0</v>
      </c>
    </row>
    <row r="52" spans="1:14" x14ac:dyDescent="0.2">
      <c r="A52" s="48">
        <v>39</v>
      </c>
      <c r="B52" s="49" t="s">
        <v>125</v>
      </c>
      <c r="C52" s="50">
        <v>50</v>
      </c>
      <c r="D52" s="51">
        <f t="shared" si="0"/>
        <v>2</v>
      </c>
      <c r="E52" s="48" t="s">
        <v>52</v>
      </c>
      <c r="F52" s="52">
        <f t="shared" si="1"/>
        <v>100</v>
      </c>
      <c r="G52" s="48">
        <v>1</v>
      </c>
      <c r="H52" s="53">
        <f t="shared" si="2"/>
        <v>50</v>
      </c>
      <c r="I52" s="48"/>
      <c r="J52" s="53">
        <f t="shared" si="3"/>
        <v>0</v>
      </c>
      <c r="K52" s="48">
        <v>1</v>
      </c>
      <c r="L52" s="53">
        <f t="shared" si="4"/>
        <v>50</v>
      </c>
      <c r="M52" s="48"/>
      <c r="N52" s="53">
        <f t="shared" si="5"/>
        <v>0</v>
      </c>
    </row>
    <row r="53" spans="1:14" x14ac:dyDescent="0.2">
      <c r="A53" s="48">
        <v>40</v>
      </c>
      <c r="B53" s="49" t="s">
        <v>1046</v>
      </c>
      <c r="C53" s="50">
        <v>97</v>
      </c>
      <c r="D53" s="51">
        <f t="shared" si="0"/>
        <v>10</v>
      </c>
      <c r="E53" s="48" t="s">
        <v>42</v>
      </c>
      <c r="F53" s="52">
        <f t="shared" si="1"/>
        <v>970</v>
      </c>
      <c r="G53" s="48">
        <v>10</v>
      </c>
      <c r="H53" s="53">
        <f t="shared" si="2"/>
        <v>970</v>
      </c>
      <c r="I53" s="48"/>
      <c r="J53" s="53">
        <f t="shared" si="3"/>
        <v>0</v>
      </c>
      <c r="K53" s="48"/>
      <c r="L53" s="53">
        <f t="shared" si="4"/>
        <v>0</v>
      </c>
      <c r="M53" s="48"/>
      <c r="N53" s="53">
        <f t="shared" si="5"/>
        <v>0</v>
      </c>
    </row>
    <row r="54" spans="1:14" s="83" customFormat="1" x14ac:dyDescent="0.2">
      <c r="A54" s="1535" t="s">
        <v>94</v>
      </c>
      <c r="B54" s="1536"/>
      <c r="C54" s="71">
        <f t="shared" ref="C54:N54" si="6">SUM(C14:C53)</f>
        <v>3938.05</v>
      </c>
      <c r="D54" s="71">
        <f t="shared" si="6"/>
        <v>265</v>
      </c>
      <c r="E54" s="71">
        <f t="shared" si="6"/>
        <v>0</v>
      </c>
      <c r="F54" s="71">
        <f t="shared" si="6"/>
        <v>15006.050000000001</v>
      </c>
      <c r="G54" s="71">
        <f t="shared" si="6"/>
        <v>91</v>
      </c>
      <c r="H54" s="71">
        <f t="shared" si="6"/>
        <v>5930.55</v>
      </c>
      <c r="I54" s="71">
        <f t="shared" si="6"/>
        <v>53</v>
      </c>
      <c r="J54" s="71">
        <f t="shared" si="6"/>
        <v>2992.8</v>
      </c>
      <c r="K54" s="71">
        <f t="shared" si="6"/>
        <v>64</v>
      </c>
      <c r="L54" s="71">
        <f t="shared" si="6"/>
        <v>3330.4</v>
      </c>
      <c r="M54" s="71">
        <f t="shared" si="6"/>
        <v>57</v>
      </c>
      <c r="N54" s="71">
        <f t="shared" si="6"/>
        <v>2752.3</v>
      </c>
    </row>
    <row r="55" spans="1:14" x14ac:dyDescent="0.2">
      <c r="A55" s="18"/>
      <c r="B55" s="26"/>
      <c r="C55" s="59"/>
      <c r="D55" s="60"/>
      <c r="E55" s="61"/>
      <c r="F55" s="62"/>
      <c r="G55" s="62"/>
      <c r="H55" s="26"/>
      <c r="I55" s="26"/>
      <c r="J55" s="26"/>
      <c r="K55" s="26"/>
      <c r="L55" s="26"/>
      <c r="M55" s="26"/>
      <c r="N55" s="27"/>
    </row>
    <row r="56" spans="1:14" x14ac:dyDescent="0.2">
      <c r="A56" s="63"/>
      <c r="B56" s="62" t="s">
        <v>67</v>
      </c>
      <c r="C56" s="64"/>
      <c r="D56" s="65"/>
      <c r="E56" s="66"/>
      <c r="F56" s="62"/>
      <c r="G56" s="62"/>
      <c r="H56" s="62"/>
      <c r="I56" s="62"/>
      <c r="J56" s="62"/>
      <c r="K56" s="62"/>
      <c r="L56" s="62"/>
      <c r="M56" s="62"/>
      <c r="N56" s="67"/>
    </row>
    <row r="57" spans="1:14" x14ac:dyDescent="0.2">
      <c r="A57" s="63"/>
      <c r="B57" s="62"/>
      <c r="C57" s="64"/>
      <c r="D57" s="65"/>
      <c r="E57" s="66"/>
      <c r="F57" s="62"/>
      <c r="G57" s="62"/>
      <c r="H57" s="62" t="s">
        <v>691</v>
      </c>
      <c r="I57" s="62"/>
      <c r="J57" s="1537" t="s">
        <v>69</v>
      </c>
      <c r="K57" s="1537"/>
      <c r="L57" s="1537"/>
      <c r="M57" s="62"/>
      <c r="N57" s="67"/>
    </row>
    <row r="58" spans="1:14" x14ac:dyDescent="0.2">
      <c r="A58" s="63"/>
      <c r="B58" s="62"/>
      <c r="C58" s="64"/>
      <c r="D58" s="65"/>
      <c r="E58" s="66"/>
      <c r="F58" s="62"/>
      <c r="G58" s="62"/>
      <c r="H58" s="62"/>
      <c r="I58" s="62"/>
      <c r="J58" s="1524" t="s">
        <v>70</v>
      </c>
      <c r="K58" s="1524"/>
      <c r="L58" s="1524"/>
      <c r="M58" s="62"/>
      <c r="N58" s="67"/>
    </row>
    <row r="59" spans="1:14" x14ac:dyDescent="0.2">
      <c r="A59" s="32"/>
      <c r="B59" s="34"/>
      <c r="C59" s="29"/>
      <c r="D59" s="30"/>
      <c r="E59" s="31"/>
      <c r="F59" s="34"/>
      <c r="G59" s="34"/>
      <c r="H59" s="34"/>
      <c r="I59" s="34"/>
      <c r="J59" s="34"/>
      <c r="K59" s="34"/>
      <c r="L59" s="34"/>
      <c r="M59" s="34"/>
      <c r="N59" s="33"/>
    </row>
  </sheetData>
  <sheetProtection algorithmName="SHA-512" hashValue="PLL5E87Dpn1XhKKlN3BZi9psQP95TGDGeAMp2N6i/5Bwy120M/gvjJgEokt2sZMLO08FloSoRYe9UEDwnbxcMA==" saltValue="DV8GVO+/yr9sj/nDcBBR4w==" spinCount="100000" sheet="1" objects="1" scenarios="1" selectLockedCells="1" selectUnlockedCells="1"/>
  <mergeCells count="12">
    <mergeCell ref="J58:L58"/>
    <mergeCell ref="A4:N4"/>
    <mergeCell ref="A5:N5"/>
    <mergeCell ref="G10:N10"/>
    <mergeCell ref="D11:E11"/>
    <mergeCell ref="G11:H11"/>
    <mergeCell ref="I11:J11"/>
    <mergeCell ref="K11:L11"/>
    <mergeCell ref="M11:N11"/>
    <mergeCell ref="A13:N13"/>
    <mergeCell ref="A54:B54"/>
    <mergeCell ref="J57:L57"/>
  </mergeCells>
  <printOptions verticalCentered="1"/>
  <pageMargins left="0.25" right="0.25" top="0.75" bottom="0.75" header="0.3" footer="0.3"/>
  <pageSetup paperSize="5" scale="80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11</vt:i4>
      </vt:variant>
    </vt:vector>
  </HeadingPairs>
  <TitlesOfParts>
    <vt:vector size="36" baseType="lpstr">
      <vt:lpstr>Summary-Office</vt:lpstr>
      <vt:lpstr>MO</vt:lpstr>
      <vt:lpstr>MO-MVM</vt:lpstr>
      <vt:lpstr>MO-PNP</vt:lpstr>
      <vt:lpstr>MO-BFP</vt:lpstr>
      <vt:lpstr>MO-HRMO</vt:lpstr>
      <vt:lpstr>MO-PIWAS</vt:lpstr>
      <vt:lpstr>MO-COMELEC</vt:lpstr>
      <vt:lpstr>MO-Nutrition</vt:lpstr>
      <vt:lpstr>MO-Tourism</vt:lpstr>
      <vt:lpstr>MPDO</vt:lpstr>
      <vt:lpstr>MPDO-KALAHI</vt:lpstr>
      <vt:lpstr>MBO</vt:lpstr>
      <vt:lpstr>MSWDO</vt:lpstr>
      <vt:lpstr>MSWDO(OSCA-PWD)</vt:lpstr>
      <vt:lpstr>LCRO</vt:lpstr>
      <vt:lpstr>VM&amp;SB</vt:lpstr>
      <vt:lpstr>ACCTNG</vt:lpstr>
      <vt:lpstr>RHU</vt:lpstr>
      <vt:lpstr>MAO</vt:lpstr>
      <vt:lpstr>ENGINEERING</vt:lpstr>
      <vt:lpstr>MTO</vt:lpstr>
      <vt:lpstr>ASSESSORS</vt:lpstr>
      <vt:lpstr>LDRRMO Supplies</vt:lpstr>
      <vt:lpstr>MENRO</vt:lpstr>
      <vt:lpstr>ACCTNG!Print_Area</vt:lpstr>
      <vt:lpstr>ENGINEERING!Print_Area</vt:lpstr>
      <vt:lpstr>LCRO!Print_Area</vt:lpstr>
      <vt:lpstr>'LDRRMO Supplies'!Print_Area</vt:lpstr>
      <vt:lpstr>MAO!Print_Area</vt:lpstr>
      <vt:lpstr>MENRO!Print_Area</vt:lpstr>
      <vt:lpstr>'MO-Nutrition'!Print_Area</vt:lpstr>
      <vt:lpstr>'MO-PIWAS'!Print_Area</vt:lpstr>
      <vt:lpstr>'MO-Tourism'!Print_Area</vt:lpstr>
      <vt:lpstr>'VM&amp;SB'!Print_Area</vt:lpstr>
      <vt:lpstr>ACCTNG!Print_Titles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LGU PILAR</dc:creator>
  <cp:lastModifiedBy>DILG-327</cp:lastModifiedBy>
  <dcterms:created xsi:type="dcterms:W3CDTF">2019-03-20T05:52:48Z</dcterms:created>
  <dcterms:modified xsi:type="dcterms:W3CDTF">2019-03-28T14:51:36Z</dcterms:modified>
</cp:coreProperties>
</file>