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Current2017" sheetId="8" r:id="rId1"/>
    <sheet name="contg17" sheetId="9" r:id="rId2"/>
  </sheets>
  <calcPr calcId="144525"/>
</workbook>
</file>

<file path=xl/calcChain.xml><?xml version="1.0" encoding="utf-8"?>
<calcChain xmlns="http://schemas.openxmlformats.org/spreadsheetml/2006/main">
  <c r="I64" i="9" l="1"/>
  <c r="I63" i="9"/>
  <c r="I62" i="9"/>
  <c r="I61" i="9"/>
  <c r="I60" i="9"/>
  <c r="I59" i="9"/>
  <c r="I58" i="9"/>
  <c r="I57" i="9"/>
  <c r="I56" i="9"/>
  <c r="I55" i="9"/>
  <c r="I54" i="9"/>
  <c r="C40" i="9"/>
  <c r="G39" i="9"/>
  <c r="G42" i="9" s="1"/>
  <c r="C39" i="9"/>
  <c r="C37" i="9"/>
  <c r="C42" i="9" s="1"/>
  <c r="G32" i="9"/>
  <c r="C28" i="9"/>
  <c r="C32" i="9" s="1"/>
  <c r="F25" i="9"/>
  <c r="E25" i="9"/>
  <c r="D25" i="9"/>
  <c r="C22" i="9"/>
  <c r="C21" i="9"/>
  <c r="C20" i="9"/>
  <c r="C19" i="9"/>
  <c r="G17" i="9"/>
  <c r="G25" i="9" s="1"/>
  <c r="G43" i="9" s="1"/>
  <c r="G46" i="9" s="1"/>
  <c r="C17" i="9"/>
  <c r="C15" i="9"/>
  <c r="C13" i="9"/>
  <c r="C12" i="9"/>
  <c r="C11" i="9"/>
  <c r="C25" i="9" s="1"/>
  <c r="D53" i="8"/>
  <c r="E53" i="8"/>
  <c r="F53" i="8"/>
  <c r="C48" i="8"/>
  <c r="G48" i="8"/>
  <c r="C52" i="8"/>
  <c r="G52" i="8"/>
  <c r="C53" i="8"/>
  <c r="C32" i="8"/>
  <c r="G32" i="8"/>
  <c r="G53" i="8" s="1"/>
  <c r="C43" i="9" l="1"/>
</calcChain>
</file>

<file path=xl/sharedStrings.xml><?xml version="1.0" encoding="utf-8"?>
<sst xmlns="http://schemas.openxmlformats.org/spreadsheetml/2006/main" count="118" uniqueCount="83">
  <si>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</si>
  <si>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</si>
  <si>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</si>
  <si>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</si>
  <si>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</si>
  <si>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</si>
  <si>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</si>
  <si>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</si>
  <si>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</si>
  <si>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</si>
  <si>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LCE</t>
  </si>
  <si>
    <t>20% COMPONENT OF THE IRA UTILIZATION</t>
  </si>
  <si>
    <t>FDP Form 7 - 20% Component of the IRA Utilization</t>
  </si>
  <si>
    <t>We hereby certify that we have reviewed the contents and hereby attest to the veracity and correctness of the data or information contained in this document.</t>
  </si>
  <si>
    <t>Social Development:</t>
  </si>
  <si>
    <t>Loan Amort.-LOGOFIND</t>
  </si>
  <si>
    <t>KALAHI-CIDSS:KKB Counterpart</t>
  </si>
  <si>
    <t>Rural Eletrification</t>
  </si>
  <si>
    <t>KOICA-Integrated Modern Rice  Processing</t>
  </si>
  <si>
    <t>Const. of Pob. Mun. road</t>
  </si>
  <si>
    <t>Concreting of FMR</t>
  </si>
  <si>
    <t>PTVHS Bldg.</t>
  </si>
  <si>
    <t>Pob. Pilar(facing the RC Church)</t>
  </si>
  <si>
    <t>Lundag, Pilar</t>
  </si>
  <si>
    <t>Poblacion, Pilar</t>
  </si>
  <si>
    <t>Loan Amort.-CBRMP</t>
  </si>
  <si>
    <t>Improvement of Bus Terminal</t>
  </si>
  <si>
    <t>PIWAS waterworks</t>
  </si>
  <si>
    <t>Pob. Public Market</t>
  </si>
  <si>
    <t>Economic Development:</t>
  </si>
  <si>
    <t>Environmental Management:</t>
  </si>
  <si>
    <t>Integrated Solid Waste Management</t>
  </si>
  <si>
    <t>LGSP-LED Equity</t>
  </si>
  <si>
    <t>Landcare Program</t>
  </si>
  <si>
    <t>ICRAF - Environmental and Natural Resource</t>
  </si>
  <si>
    <t>PILAR DAM Program</t>
  </si>
  <si>
    <t>NECITAS T. CUBRADO</t>
  </si>
  <si>
    <t>Continuing Appropriation</t>
  </si>
  <si>
    <t>Const. of Multi-Purpose Hall for OSY</t>
  </si>
  <si>
    <t>DA/DENR Counterpart</t>
  </si>
  <si>
    <t>Rep. and Rehab. Of Mun and Brgy. Roads</t>
  </si>
  <si>
    <t>Procurement of Mechanical Power Generator</t>
  </si>
  <si>
    <t>Purchase of Land for Relocation and Evacution</t>
  </si>
  <si>
    <t xml:space="preserve">Concreting of Municipal St. (FCB-PNP) </t>
  </si>
  <si>
    <t>Loan Amort.-LandBank</t>
  </si>
  <si>
    <t>Total</t>
  </si>
  <si>
    <t>Sub-Total</t>
  </si>
  <si>
    <t>Current Appropriation</t>
  </si>
  <si>
    <t>Repair and Rehab of Barangay Roads</t>
  </si>
  <si>
    <t>Repair and Rehab of Municipal Roads</t>
  </si>
  <si>
    <t>Rehabilitation of 3 Markets</t>
  </si>
  <si>
    <t>Maintenance of Street Light System</t>
  </si>
  <si>
    <t>Ecological/Environment Services</t>
  </si>
  <si>
    <t>BUB Counterpart 2016</t>
  </si>
  <si>
    <t>JEAN JANIOLA-DELA PEÑA</t>
  </si>
  <si>
    <t>Mun. Accountant/MBO Designate</t>
  </si>
  <si>
    <t>AS OF 1st  QUARTER, CY 2017</t>
  </si>
  <si>
    <t>Rep. and Rehab. Of Mun. Roads</t>
  </si>
  <si>
    <t>Rehabilation of 3 Markets</t>
  </si>
  <si>
    <t>Maint. Of Street Light</t>
  </si>
  <si>
    <t>Ecological/ Environmental services</t>
  </si>
  <si>
    <t>Improvement of Public Markets</t>
  </si>
  <si>
    <t>BIARPS/ARCDP/ ARISP/ FMR &amp; Sch. Bldg.</t>
  </si>
  <si>
    <t>Rep. and Rehab. Of  Brgy. Roads</t>
  </si>
  <si>
    <t>Rep. and Maint. Of Mun. St. Light</t>
  </si>
  <si>
    <t>Imp. And Rehab of Pub Markts. Access Roads</t>
  </si>
  <si>
    <t>BUB /GPB/ADM  Counterpart</t>
  </si>
  <si>
    <t>NHA/Pilar Resettlement Project Counterpart</t>
  </si>
  <si>
    <t>Comp. of KC-NCCDP MP Bldg.- Ilaud</t>
  </si>
  <si>
    <t>Comp. of KC-NCCDP MP Bldg.- Lumbay</t>
  </si>
  <si>
    <t>Comp. of KC-NCCDP MP Bldg.- Pamacsalan</t>
  </si>
  <si>
    <t>Comp. of KC-NCCDP MP Bldg.- Poblacion</t>
  </si>
  <si>
    <t>Comp. of KC-NCCDP MP Bldg.- Bagacay</t>
  </si>
  <si>
    <t>Comp. of KC-NCCDP MP Bldg.- Cagawasan</t>
  </si>
  <si>
    <t>Comp. of KC-NCCDP MP Bldg.- Cansungay</t>
  </si>
  <si>
    <t>Repair and Rehab of San Carlos MP Bldg.</t>
  </si>
  <si>
    <t>Repair and Rehab of Estaca MP Bldg.</t>
  </si>
  <si>
    <t>Repair and Rehab of Inaghuban MP Bldg.</t>
  </si>
  <si>
    <t>Repair and Rehab of San Isidro MP Bldg.</t>
  </si>
  <si>
    <t>Repair and Rehab of San Vicente MP Bldg.</t>
  </si>
  <si>
    <t>Concreting of B-Suerte Brgy. Roads</t>
  </si>
  <si>
    <t>AS OF 1st QUARTER, CY 2016</t>
  </si>
  <si>
    <t>BUB 2014 -2016 Counterpart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</si>
</sst>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0" xfId="0" applyFont="1" applyBorder="1"/>
    <xf numFmtId="43" fontId="2" fillId="0" borderId="0" xfId="1" applyFont="1"/>
    <xf numFmtId="43" fontId="0" fillId="0" borderId="0" xfId="1" applyFont="1"/>
    <xf numFmtId="43" fontId="0" fillId="0" borderId="1" xfId="1" applyFont="1" applyBorder="1"/>
    <xf numFmtId="43" fontId="1" fillId="0" borderId="1" xfId="1" applyFont="1" applyBorder="1"/>
    <xf numFmtId="0" fontId="5" fillId="0" borderId="0" xfId="0" applyFont="1" applyBorder="1" applyAlignment="1">
      <alignment horizontal="centerContinuous"/>
    </xf>
    <xf numFmtId="14" fontId="0" fillId="0" borderId="1" xfId="0" applyNumberFormat="1" applyFont="1" applyBorder="1"/>
    <xf numFmtId="10" fontId="0" fillId="0" borderId="1" xfId="0" applyNumberFormat="1" applyFont="1" applyBorder="1"/>
    <xf numFmtId="0" fontId="0" fillId="0" borderId="5" xfId="0" applyFont="1" applyBorder="1"/>
    <xf numFmtId="43" fontId="0" fillId="0" borderId="0" xfId="1" applyFont="1" applyBorder="1"/>
    <xf numFmtId="0" fontId="0" fillId="0" borderId="6" xfId="0" applyFont="1" applyBorder="1"/>
    <xf numFmtId="0" fontId="1" fillId="0" borderId="7" xfId="0" applyFont="1" applyBorder="1" applyAlignment="1">
      <alignment wrapText="1"/>
    </xf>
    <xf numFmtId="0" fontId="7" fillId="0" borderId="8" xfId="0" applyFont="1" applyBorder="1"/>
    <xf numFmtId="0" fontId="0" fillId="0" borderId="7" xfId="0" applyFont="1" applyBorder="1" applyAlignment="1"/>
    <xf numFmtId="0" fontId="1" fillId="0" borderId="7" xfId="0" applyFont="1" applyBorder="1" applyAlignment="1">
      <alignment vertical="top" wrapText="1"/>
    </xf>
    <xf numFmtId="0" fontId="6" fillId="0" borderId="8" xfId="0" applyFont="1" applyBorder="1"/>
    <xf numFmtId="0" fontId="8" fillId="0" borderId="8" xfId="0" applyFont="1" applyBorder="1"/>
    <xf numFmtId="0" fontId="0" fillId="0" borderId="7" xfId="0" applyBorder="1" applyAlignment="1"/>
    <xf numFmtId="0" fontId="0" fillId="0" borderId="7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9" xfId="0" applyFont="1" applyBorder="1" applyAlignment="1"/>
    <xf numFmtId="0" fontId="0" fillId="0" borderId="10" xfId="0" applyFont="1" applyBorder="1"/>
    <xf numFmtId="43" fontId="1" fillId="0" borderId="10" xfId="1" applyFont="1" applyBorder="1"/>
    <xf numFmtId="0" fontId="7" fillId="0" borderId="11" xfId="0" applyFont="1" applyBorder="1"/>
    <xf numFmtId="0" fontId="0" fillId="0" borderId="7" xfId="0" applyBorder="1" applyAlignment="1">
      <alignment horizontal="left"/>
    </xf>
    <xf numFmtId="43" fontId="0" fillId="0" borderId="0" xfId="0" applyNumberFormat="1" applyFont="1" applyBorder="1"/>
    <xf numFmtId="43" fontId="0" fillId="0" borderId="0" xfId="0" applyNumberFormat="1"/>
    <xf numFmtId="0" fontId="1" fillId="0" borderId="7" xfId="0" applyFont="1" applyBorder="1" applyAlignment="1">
      <alignment horizontal="left"/>
    </xf>
    <xf numFmtId="14" fontId="0" fillId="0" borderId="0" xfId="0" applyNumberFormat="1" applyFont="1" applyBorder="1"/>
    <xf numFmtId="10" fontId="0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43" fontId="4" fillId="0" borderId="0" xfId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6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55</xdr:row>
      <xdr:rowOff>66674</xdr:rowOff>
    </xdr:from>
    <xdr:to>
      <xdr:col>7</xdr:col>
      <xdr:colOff>398118</xdr:colOff>
      <xdr:row>58</xdr:row>
      <xdr:rowOff>57215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0" y="10963274"/>
          <a:ext cx="1722093" cy="562041"/>
        </a:xfrm>
        <a:prstGeom prst="rect">
          <a:avLst/>
        </a:prstGeom>
      </xdr:spPr>
    </xdr:pic>
    <xdr:clientData/>
  </xdr:twoCellAnchor>
  <xdr:twoCellAnchor editAs="oneCell">
    <xdr:from>
      <xdr:col>0</xdr:col>
      <xdr:colOff>1438276</xdr:colOff>
      <xdr:row>54</xdr:row>
      <xdr:rowOff>133350</xdr:rowOff>
    </xdr:from>
    <xdr:to>
      <xdr:col>0</xdr:col>
      <xdr:colOff>1971676</xdr:colOff>
      <xdr:row>61</xdr:row>
      <xdr:rowOff>120233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929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38276" y="10839450"/>
          <a:ext cx="533400" cy="1320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2590800</xdr:colOff>
      <xdr:row>44</xdr:row>
      <xdr:rowOff>104776</xdr:rowOff>
    </xdr:from>
    <xdr:to>
      <xdr:col>0</xdr:col>
      <xdr:colOff>2990850</xdr:colOff>
      <xdr:row>49</xdr:row>
      <xdr:rowOff>150102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8905876"/>
          <a:ext cx="400050" cy="997826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45</xdr:row>
      <xdr:rowOff>104775</xdr:rowOff>
    </xdr:from>
    <xdr:to>
      <xdr:col>7</xdr:col>
      <xdr:colOff>706143</xdr:colOff>
      <xdr:row>48</xdr:row>
      <xdr:rowOff>100252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44025" y="9096375"/>
          <a:ext cx="1725318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0" workbookViewId="0">
      <selection activeCell="E64" sqref="E64"/>
    </sheetView>
  </sheetViews>
  <sheetFormatPr defaultRowHeight="15" x14ac:dyDescent="0.25"/>
  <cols>
    <col min="1" max="1" width="51.42578125" customWidth="1"/>
    <col min="2" max="2" width="19.5703125" customWidth="1"/>
    <col min="3" max="3" width="14.140625" style="6" customWidth="1"/>
    <col min="4" max="4" width="10.140625" customWidth="1"/>
    <col min="5" max="5" width="12" customWidth="1"/>
    <col min="6" max="6" width="12.140625" customWidth="1"/>
    <col min="7" max="7" width="13.28515625" customWidth="1"/>
    <col min="8" max="8" width="12" customWidth="1"/>
    <col min="9" max="9" width="17.140625" customWidth="1"/>
    <col min="11" max="11" width="11.5703125" customWidth="1"/>
  </cols>
  <sheetData>
    <row r="1" spans="1:9" ht="15.75" x14ac:dyDescent="0.25">
      <c r="A1" s="2" t="s">
        <v>12</v>
      </c>
      <c r="B1" s="2"/>
      <c r="C1" s="5"/>
      <c r="D1" s="1"/>
      <c r="E1" s="1"/>
      <c r="F1" s="1"/>
      <c r="G1" s="1"/>
      <c r="H1" s="1"/>
      <c r="I1" s="1"/>
    </row>
    <row r="2" spans="1:9" ht="16.5" thickBot="1" x14ac:dyDescent="0.3">
      <c r="A2" s="1"/>
      <c r="B2" s="1"/>
      <c r="C2" s="5"/>
      <c r="D2" s="1"/>
      <c r="E2" s="1"/>
      <c r="F2" s="1"/>
      <c r="G2" s="1"/>
      <c r="H2" s="1"/>
      <c r="I2" s="1"/>
    </row>
    <row r="3" spans="1:9" x14ac:dyDescent="0.25">
      <c r="A3" s="52" t="s">
        <v>11</v>
      </c>
      <c r="B3" s="53"/>
      <c r="C3" s="53"/>
      <c r="D3" s="53"/>
      <c r="E3" s="53"/>
      <c r="F3" s="53"/>
      <c r="G3" s="53"/>
      <c r="H3" s="53"/>
      <c r="I3" s="54"/>
    </row>
    <row r="4" spans="1:9" x14ac:dyDescent="0.25">
      <c r="A4" s="55" t="s">
        <v>47</v>
      </c>
      <c r="B4" s="56"/>
      <c r="C4" s="56"/>
      <c r="D4" s="56"/>
      <c r="E4" s="56"/>
      <c r="F4" s="56"/>
      <c r="G4" s="56"/>
      <c r="H4" s="56"/>
      <c r="I4" s="57"/>
    </row>
    <row r="5" spans="1:9" x14ac:dyDescent="0.25">
      <c r="A5" s="55" t="s">
        <v>81</v>
      </c>
      <c r="B5" s="56"/>
      <c r="C5" s="56"/>
      <c r="D5" s="56"/>
      <c r="E5" s="56"/>
      <c r="F5" s="56"/>
      <c r="G5" s="56"/>
      <c r="H5" s="56"/>
      <c r="I5" s="57"/>
    </row>
    <row r="6" spans="1:9" x14ac:dyDescent="0.25">
      <c r="A6" s="12"/>
      <c r="B6" s="4"/>
      <c r="C6" s="13"/>
      <c r="D6" s="4"/>
      <c r="E6" s="4"/>
      <c r="F6" s="4"/>
      <c r="G6" s="4"/>
      <c r="H6" s="4"/>
      <c r="I6" s="14"/>
    </row>
    <row r="7" spans="1:9" x14ac:dyDescent="0.25">
      <c r="A7" s="58" t="s">
        <v>0</v>
      </c>
      <c r="B7" s="59" t="s">
        <v>1</v>
      </c>
      <c r="C7" s="60" t="s">
        <v>2</v>
      </c>
      <c r="D7" s="59" t="s">
        <v>3</v>
      </c>
      <c r="E7" s="59" t="s">
        <v>4</v>
      </c>
      <c r="F7" s="59" t="s">
        <v>5</v>
      </c>
      <c r="G7" s="59"/>
      <c r="H7" s="59" t="s">
        <v>8</v>
      </c>
      <c r="I7" s="61" t="s">
        <v>9</v>
      </c>
    </row>
    <row r="8" spans="1:9" ht="45" x14ac:dyDescent="0.25">
      <c r="A8" s="58"/>
      <c r="B8" s="59"/>
      <c r="C8" s="60"/>
      <c r="D8" s="59"/>
      <c r="E8" s="59"/>
      <c r="F8" s="25" t="s">
        <v>6</v>
      </c>
      <c r="G8" s="25" t="s">
        <v>7</v>
      </c>
      <c r="H8" s="59"/>
      <c r="I8" s="61"/>
    </row>
    <row r="9" spans="1:9" x14ac:dyDescent="0.25">
      <c r="A9" s="15" t="s">
        <v>14</v>
      </c>
      <c r="B9" s="3"/>
      <c r="C9" s="7"/>
      <c r="D9" s="3"/>
      <c r="E9" s="3"/>
      <c r="F9" s="3"/>
      <c r="G9" s="7"/>
      <c r="H9" s="3"/>
      <c r="I9" s="16"/>
    </row>
    <row r="10" spans="1:9" x14ac:dyDescent="0.25">
      <c r="A10" s="17" t="s">
        <v>15</v>
      </c>
      <c r="B10" s="3"/>
      <c r="C10" s="7">
        <v>1450000</v>
      </c>
      <c r="D10" s="3"/>
      <c r="E10" s="3"/>
      <c r="F10" s="3"/>
      <c r="G10" s="7"/>
      <c r="H10" s="3"/>
      <c r="I10" s="16"/>
    </row>
    <row r="11" spans="1:9" x14ac:dyDescent="0.25">
      <c r="A11" s="21" t="s">
        <v>62</v>
      </c>
      <c r="B11" s="3"/>
      <c r="C11" s="7">
        <v>428469</v>
      </c>
      <c r="D11" s="3"/>
      <c r="E11" s="3"/>
      <c r="F11" s="3"/>
      <c r="G11" s="7"/>
      <c r="H11" s="3"/>
      <c r="I11" s="16"/>
    </row>
    <row r="12" spans="1:9" x14ac:dyDescent="0.25">
      <c r="A12" s="17" t="s">
        <v>16</v>
      </c>
      <c r="B12" s="3"/>
      <c r="C12" s="7">
        <v>2000000</v>
      </c>
      <c r="D12" s="3"/>
      <c r="E12" s="3"/>
      <c r="F12" s="11"/>
      <c r="G12" s="7"/>
      <c r="H12" s="3"/>
      <c r="I12" s="20"/>
    </row>
    <row r="13" spans="1:9" x14ac:dyDescent="0.25">
      <c r="A13" s="21" t="s">
        <v>63</v>
      </c>
      <c r="B13" s="3"/>
      <c r="C13" s="7">
        <v>1050000</v>
      </c>
      <c r="D13" s="10"/>
      <c r="E13" s="10"/>
      <c r="F13" s="11"/>
      <c r="G13" s="7">
        <v>66725</v>
      </c>
      <c r="H13" s="3"/>
      <c r="I13" s="19"/>
    </row>
    <row r="14" spans="1:9" x14ac:dyDescent="0.25">
      <c r="A14" s="21" t="s">
        <v>57</v>
      </c>
      <c r="B14" s="3"/>
      <c r="C14" s="7">
        <v>200000</v>
      </c>
      <c r="D14" s="10"/>
      <c r="E14" s="10"/>
      <c r="F14" s="11"/>
      <c r="G14" s="7">
        <v>115880</v>
      </c>
      <c r="H14" s="3"/>
      <c r="I14" s="19"/>
    </row>
    <row r="15" spans="1:9" x14ac:dyDescent="0.25">
      <c r="A15" s="21" t="s">
        <v>66</v>
      </c>
      <c r="B15" s="3"/>
      <c r="C15" s="7">
        <v>1000000</v>
      </c>
      <c r="D15" s="10"/>
      <c r="E15" s="10"/>
      <c r="F15" s="11"/>
      <c r="G15" s="7"/>
      <c r="H15" s="3"/>
      <c r="I15" s="19"/>
    </row>
    <row r="16" spans="1:9" x14ac:dyDescent="0.25">
      <c r="A16" s="17" t="s">
        <v>39</v>
      </c>
      <c r="B16" s="3"/>
      <c r="C16" s="7">
        <v>2500000</v>
      </c>
      <c r="D16" s="10"/>
      <c r="E16" s="10"/>
      <c r="F16" s="11"/>
      <c r="G16" s="7"/>
      <c r="H16" s="3"/>
      <c r="I16" s="19"/>
    </row>
    <row r="17" spans="1:9" x14ac:dyDescent="0.25">
      <c r="A17" s="21" t="s">
        <v>67</v>
      </c>
      <c r="B17" s="3"/>
      <c r="C17" s="7">
        <v>3400000</v>
      </c>
      <c r="D17" s="10"/>
      <c r="E17" s="10"/>
      <c r="F17" s="11"/>
      <c r="G17" s="7">
        <v>4476</v>
      </c>
      <c r="H17" s="3"/>
      <c r="I17" s="19"/>
    </row>
    <row r="18" spans="1:9" x14ac:dyDescent="0.25">
      <c r="A18" s="21" t="s">
        <v>64</v>
      </c>
      <c r="B18" s="3"/>
      <c r="C18" s="7">
        <v>150000</v>
      </c>
      <c r="D18" s="10"/>
      <c r="E18" s="10"/>
      <c r="F18" s="11"/>
      <c r="G18" s="7">
        <v>36449</v>
      </c>
      <c r="H18" s="3"/>
      <c r="I18" s="19"/>
    </row>
    <row r="19" spans="1:9" x14ac:dyDescent="0.25">
      <c r="A19" s="21" t="s">
        <v>68</v>
      </c>
      <c r="B19" s="3"/>
      <c r="C19" s="7">
        <v>250000</v>
      </c>
      <c r="D19" s="10"/>
      <c r="E19" s="10"/>
      <c r="F19" s="11"/>
      <c r="G19" s="7"/>
      <c r="H19" s="3"/>
      <c r="I19" s="19"/>
    </row>
    <row r="20" spans="1:9" x14ac:dyDescent="0.25">
      <c r="A20" s="21" t="s">
        <v>69</v>
      </c>
      <c r="B20" s="3"/>
      <c r="C20" s="7">
        <v>200000</v>
      </c>
      <c r="D20" s="10"/>
      <c r="E20" s="10"/>
      <c r="F20" s="11"/>
      <c r="G20" s="7"/>
      <c r="H20" s="3"/>
      <c r="I20" s="19"/>
    </row>
    <row r="21" spans="1:9" x14ac:dyDescent="0.25">
      <c r="A21" s="21" t="s">
        <v>70</v>
      </c>
      <c r="B21" s="3"/>
      <c r="C21" s="7">
        <v>300000</v>
      </c>
      <c r="D21" s="10"/>
      <c r="E21" s="10"/>
      <c r="F21" s="11"/>
      <c r="G21" s="7"/>
      <c r="H21" s="3"/>
      <c r="I21" s="19"/>
    </row>
    <row r="22" spans="1:9" x14ac:dyDescent="0.25">
      <c r="A22" s="21" t="s">
        <v>71</v>
      </c>
      <c r="B22" s="3"/>
      <c r="C22" s="7">
        <v>200000</v>
      </c>
      <c r="D22" s="10"/>
      <c r="E22" s="10"/>
      <c r="F22" s="11"/>
      <c r="G22" s="7"/>
      <c r="H22" s="3"/>
      <c r="I22" s="19"/>
    </row>
    <row r="23" spans="1:9" x14ac:dyDescent="0.25">
      <c r="A23" s="21" t="s">
        <v>72</v>
      </c>
      <c r="B23" s="3"/>
      <c r="C23" s="7">
        <v>317000</v>
      </c>
      <c r="D23" s="10"/>
      <c r="E23" s="10"/>
      <c r="F23" s="11"/>
      <c r="G23" s="7"/>
      <c r="H23" s="3"/>
      <c r="I23" s="19"/>
    </row>
    <row r="24" spans="1:9" x14ac:dyDescent="0.25">
      <c r="A24" s="21" t="s">
        <v>73</v>
      </c>
      <c r="B24" s="3"/>
      <c r="C24" s="7">
        <v>200000</v>
      </c>
      <c r="D24" s="10"/>
      <c r="E24" s="10"/>
      <c r="F24" s="11"/>
      <c r="G24" s="7"/>
      <c r="H24" s="3"/>
      <c r="I24" s="19"/>
    </row>
    <row r="25" spans="1:9" x14ac:dyDescent="0.25">
      <c r="A25" s="21" t="s">
        <v>74</v>
      </c>
      <c r="B25" s="3"/>
      <c r="C25" s="7">
        <v>234000</v>
      </c>
      <c r="D25" s="10"/>
      <c r="E25" s="10"/>
      <c r="F25" s="11"/>
      <c r="G25" s="7"/>
      <c r="H25" s="3"/>
      <c r="I25" s="19"/>
    </row>
    <row r="26" spans="1:9" x14ac:dyDescent="0.25">
      <c r="A26" s="21" t="s">
        <v>75</v>
      </c>
      <c r="B26" s="3"/>
      <c r="C26" s="7">
        <v>226000</v>
      </c>
      <c r="D26" s="10"/>
      <c r="E26" s="10"/>
      <c r="F26" s="11"/>
      <c r="G26" s="7"/>
      <c r="H26" s="3"/>
      <c r="I26" s="19"/>
    </row>
    <row r="27" spans="1:9" x14ac:dyDescent="0.25">
      <c r="A27" s="21" t="s">
        <v>76</v>
      </c>
      <c r="B27" s="3"/>
      <c r="C27" s="7">
        <v>200000</v>
      </c>
      <c r="D27" s="10"/>
      <c r="E27" s="10"/>
      <c r="F27" s="11"/>
      <c r="G27" s="7"/>
      <c r="H27" s="3"/>
      <c r="I27" s="19"/>
    </row>
    <row r="28" spans="1:9" x14ac:dyDescent="0.25">
      <c r="A28" s="21" t="s">
        <v>77</v>
      </c>
      <c r="B28" s="3"/>
      <c r="C28" s="7">
        <v>200000</v>
      </c>
      <c r="D28" s="10"/>
      <c r="E28" s="10"/>
      <c r="F28" s="11"/>
      <c r="G28" s="7"/>
      <c r="H28" s="3"/>
      <c r="I28" s="19"/>
    </row>
    <row r="29" spans="1:9" x14ac:dyDescent="0.25">
      <c r="A29" s="21" t="s">
        <v>78</v>
      </c>
      <c r="B29" s="3"/>
      <c r="C29" s="7">
        <v>450000</v>
      </c>
      <c r="D29" s="10"/>
      <c r="E29" s="10"/>
      <c r="F29" s="11"/>
      <c r="G29" s="7"/>
      <c r="H29" s="3"/>
      <c r="I29" s="19"/>
    </row>
    <row r="30" spans="1:9" x14ac:dyDescent="0.25">
      <c r="A30" s="21" t="s">
        <v>79</v>
      </c>
      <c r="B30" s="3"/>
      <c r="C30" s="7">
        <v>225000</v>
      </c>
      <c r="D30" s="10"/>
      <c r="E30" s="10"/>
      <c r="F30" s="11"/>
      <c r="G30" s="7"/>
      <c r="H30" s="3"/>
      <c r="I30" s="19"/>
    </row>
    <row r="31" spans="1:9" x14ac:dyDescent="0.25">
      <c r="A31" s="21" t="s">
        <v>80</v>
      </c>
      <c r="B31" s="3"/>
      <c r="C31" s="7">
        <v>200000</v>
      </c>
      <c r="D31" s="10"/>
      <c r="E31" s="10"/>
      <c r="F31" s="11"/>
      <c r="G31" s="7"/>
      <c r="H31" s="3"/>
      <c r="I31" s="19"/>
    </row>
    <row r="32" spans="1:9" x14ac:dyDescent="0.25">
      <c r="A32" s="35" t="s">
        <v>46</v>
      </c>
      <c r="B32" s="3"/>
      <c r="C32" s="8">
        <f>SUM(C10:C31)</f>
        <v>15380469</v>
      </c>
      <c r="D32" s="8"/>
      <c r="E32" s="8"/>
      <c r="F32" s="8"/>
      <c r="G32" s="8">
        <f>SUM(G10:G18)</f>
        <v>223530</v>
      </c>
      <c r="H32" s="3"/>
      <c r="I32" s="19"/>
    </row>
    <row r="33" spans="1:9" x14ac:dyDescent="0.25">
      <c r="A33" s="40"/>
      <c r="B33" s="4"/>
      <c r="C33" s="13"/>
      <c r="D33" s="36"/>
      <c r="E33" s="36"/>
      <c r="F33" s="37"/>
      <c r="G33" s="13"/>
      <c r="H33" s="4"/>
      <c r="I33" s="38"/>
    </row>
    <row r="34" spans="1:9" x14ac:dyDescent="0.25">
      <c r="A34" s="41"/>
      <c r="B34" s="4"/>
      <c r="C34" s="42"/>
      <c r="D34" s="36"/>
      <c r="E34" s="36"/>
      <c r="F34" s="37"/>
      <c r="G34" s="42"/>
      <c r="H34" s="4"/>
      <c r="I34" s="38"/>
    </row>
    <row r="35" spans="1:9" x14ac:dyDescent="0.25">
      <c r="A35" s="40"/>
      <c r="B35" s="4"/>
      <c r="C35" s="42"/>
      <c r="D35" s="36"/>
      <c r="E35" s="36"/>
      <c r="F35" s="37"/>
      <c r="G35" s="42"/>
      <c r="H35" s="4"/>
      <c r="I35" s="38"/>
    </row>
    <row r="36" spans="1:9" x14ac:dyDescent="0.25">
      <c r="A36" s="40"/>
      <c r="B36" s="4"/>
      <c r="C36" s="42"/>
      <c r="D36" s="36"/>
      <c r="E36" s="36"/>
      <c r="F36" s="37"/>
      <c r="G36" s="42"/>
      <c r="H36" s="4"/>
      <c r="I36" s="38"/>
    </row>
    <row r="37" spans="1:9" x14ac:dyDescent="0.25">
      <c r="A37" s="43"/>
      <c r="B37" s="4"/>
      <c r="C37" s="42"/>
      <c r="D37" s="42"/>
      <c r="E37" s="42"/>
      <c r="F37" s="42"/>
      <c r="G37" s="42"/>
      <c r="H37" s="4"/>
      <c r="I37" s="39"/>
    </row>
    <row r="38" spans="1:9" x14ac:dyDescent="0.25">
      <c r="A38" s="40"/>
      <c r="B38" s="4"/>
      <c r="C38" s="42"/>
      <c r="D38" s="4"/>
      <c r="E38" s="4"/>
      <c r="F38" s="37"/>
      <c r="G38" s="42"/>
      <c r="H38" s="4"/>
      <c r="I38" s="39"/>
    </row>
    <row r="39" spans="1:9" x14ac:dyDescent="0.25">
      <c r="A39" s="44"/>
      <c r="B39" s="4"/>
      <c r="C39" s="42"/>
      <c r="D39" s="4"/>
      <c r="E39" s="4"/>
      <c r="F39" s="37"/>
      <c r="G39" s="42"/>
      <c r="H39" s="4"/>
      <c r="I39" s="39"/>
    </row>
    <row r="40" spans="1:9" x14ac:dyDescent="0.25">
      <c r="A40" s="40"/>
      <c r="B40" s="4"/>
      <c r="C40" s="42"/>
      <c r="D40" s="4"/>
      <c r="E40" s="4"/>
      <c r="F40" s="37"/>
      <c r="G40" s="42"/>
      <c r="H40" s="4"/>
      <c r="I40" s="39"/>
    </row>
    <row r="41" spans="1:9" x14ac:dyDescent="0.25">
      <c r="A41" s="43"/>
      <c r="B41" s="4"/>
      <c r="C41" s="42"/>
      <c r="D41" s="42"/>
      <c r="E41" s="42"/>
      <c r="F41" s="42"/>
      <c r="G41" s="42"/>
      <c r="H41" s="4"/>
      <c r="I41" s="39"/>
    </row>
    <row r="42" spans="1:9" x14ac:dyDescent="0.25">
      <c r="A42" s="40"/>
      <c r="B42" s="4"/>
      <c r="C42" s="42"/>
      <c r="D42" s="42"/>
      <c r="E42" s="42"/>
      <c r="F42" s="42"/>
      <c r="G42" s="42"/>
      <c r="H42" s="4"/>
      <c r="I42" s="39"/>
    </row>
    <row r="43" spans="1:9" x14ac:dyDescent="0.25">
      <c r="A43" s="4"/>
      <c r="B43" s="4"/>
      <c r="C43" s="13"/>
      <c r="D43" s="4"/>
      <c r="E43" s="4"/>
      <c r="F43" s="4"/>
      <c r="G43" s="4"/>
      <c r="H43" s="4"/>
      <c r="I43" s="4"/>
    </row>
    <row r="44" spans="1:9" ht="15" customHeight="1" x14ac:dyDescent="0.25">
      <c r="A44" s="43"/>
      <c r="B44" s="4"/>
      <c r="C44" s="42"/>
      <c r="D44" s="42"/>
      <c r="E44" s="42"/>
      <c r="F44" s="42"/>
      <c r="G44" s="42"/>
      <c r="H44" s="43"/>
      <c r="I44" s="4"/>
    </row>
    <row r="45" spans="1:9" x14ac:dyDescent="0.25">
      <c r="A45" s="45" t="s">
        <v>29</v>
      </c>
      <c r="B45" s="3"/>
      <c r="C45" s="7"/>
      <c r="D45" s="10"/>
      <c r="E45" s="10"/>
      <c r="F45" s="11"/>
      <c r="G45" s="7"/>
      <c r="H45" s="3"/>
      <c r="I45" s="46"/>
    </row>
    <row r="46" spans="1:9" x14ac:dyDescent="0.25">
      <c r="A46" s="21" t="s">
        <v>61</v>
      </c>
      <c r="B46" s="3"/>
      <c r="C46" s="6">
        <v>400000</v>
      </c>
      <c r="D46" s="10"/>
      <c r="E46" s="10"/>
      <c r="F46" s="11"/>
      <c r="G46" s="7"/>
      <c r="H46" s="3"/>
      <c r="I46" s="19"/>
    </row>
    <row r="47" spans="1:9" x14ac:dyDescent="0.25">
      <c r="A47" s="21" t="s">
        <v>65</v>
      </c>
      <c r="B47" s="3"/>
      <c r="C47" s="7">
        <v>700000</v>
      </c>
      <c r="D47" s="10"/>
      <c r="E47" s="10"/>
      <c r="F47" s="11"/>
      <c r="G47" s="7"/>
      <c r="H47" s="3"/>
      <c r="I47" s="19"/>
    </row>
    <row r="48" spans="1:9" x14ac:dyDescent="0.25">
      <c r="A48" s="35" t="s">
        <v>46</v>
      </c>
      <c r="B48" s="3"/>
      <c r="C48" s="8">
        <f>SUM(C46:C47)</f>
        <v>1100000</v>
      </c>
      <c r="D48" s="8"/>
      <c r="E48" s="8"/>
      <c r="F48" s="8"/>
      <c r="G48" s="8">
        <f t="shared" ref="G48" si="0">SUM(G46:G47)</f>
        <v>0</v>
      </c>
      <c r="H48" s="3"/>
      <c r="I48" s="16"/>
    </row>
    <row r="49" spans="1:9" x14ac:dyDescent="0.25">
      <c r="A49" s="21"/>
      <c r="B49" s="3"/>
      <c r="C49" s="7"/>
      <c r="D49" s="3"/>
      <c r="E49" s="3"/>
      <c r="F49" s="11"/>
      <c r="G49" s="7"/>
      <c r="H49" s="3"/>
      <c r="I49" s="16"/>
    </row>
    <row r="50" spans="1:9" x14ac:dyDescent="0.25">
      <c r="A50" s="18" t="s">
        <v>30</v>
      </c>
      <c r="B50" s="3"/>
      <c r="C50" s="7"/>
      <c r="D50" s="3"/>
      <c r="E50" s="3"/>
      <c r="F50" s="11"/>
      <c r="G50" s="7"/>
      <c r="H50" s="3"/>
      <c r="I50" s="16"/>
    </row>
    <row r="51" spans="1:9" x14ac:dyDescent="0.25">
      <c r="A51" s="21" t="s">
        <v>60</v>
      </c>
      <c r="B51" s="3"/>
      <c r="C51" s="7">
        <v>82816</v>
      </c>
      <c r="D51" s="3"/>
      <c r="E51" s="3"/>
      <c r="F51" s="11"/>
      <c r="G51" s="7"/>
      <c r="H51" s="3"/>
      <c r="I51" s="16"/>
    </row>
    <row r="52" spans="1:9" x14ac:dyDescent="0.25">
      <c r="A52" s="35" t="s">
        <v>46</v>
      </c>
      <c r="B52" s="3"/>
      <c r="C52" s="8">
        <f>SUM(C51)</f>
        <v>82816</v>
      </c>
      <c r="D52" s="8"/>
      <c r="E52" s="8"/>
      <c r="F52" s="8"/>
      <c r="G52" s="8">
        <f t="shared" ref="G52" si="1">SUM(G51)</f>
        <v>0</v>
      </c>
      <c r="H52" s="3"/>
      <c r="I52" s="16"/>
    </row>
    <row r="53" spans="1:9" ht="15.75" thickBot="1" x14ac:dyDescent="0.3">
      <c r="A53" s="28" t="s">
        <v>45</v>
      </c>
      <c r="B53" s="29"/>
      <c r="C53" s="30">
        <f>+C43+C48+C52</f>
        <v>1182816</v>
      </c>
      <c r="D53" s="30">
        <f t="shared" ref="D53:F53" si="2">+D43+D48+D52</f>
        <v>0</v>
      </c>
      <c r="E53" s="30">
        <f t="shared" si="2"/>
        <v>0</v>
      </c>
      <c r="F53" s="30">
        <f t="shared" si="2"/>
        <v>0</v>
      </c>
      <c r="G53" s="30">
        <f>+G52+G48+G32</f>
        <v>223530</v>
      </c>
      <c r="H53" s="29"/>
      <c r="I53" s="31"/>
    </row>
    <row r="54" spans="1:9" x14ac:dyDescent="0.25">
      <c r="A54" s="4"/>
      <c r="B54" s="4"/>
      <c r="C54" s="13"/>
      <c r="D54" s="4"/>
      <c r="E54" s="4"/>
      <c r="F54" s="4"/>
      <c r="G54" s="4"/>
      <c r="H54" s="4"/>
      <c r="I54" s="4"/>
    </row>
    <row r="55" spans="1:9" x14ac:dyDescent="0.25">
      <c r="A55" s="48" t="s">
        <v>13</v>
      </c>
      <c r="B55" s="48"/>
      <c r="C55" s="48"/>
      <c r="D55" s="48"/>
      <c r="E55" s="48"/>
      <c r="F55" s="48"/>
      <c r="G55" s="48"/>
      <c r="H55" s="48"/>
      <c r="I55" s="4"/>
    </row>
    <row r="56" spans="1:9" x14ac:dyDescent="0.25">
      <c r="A56" s="4"/>
      <c r="B56" s="4"/>
      <c r="C56" s="13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13"/>
      <c r="D57" s="4"/>
      <c r="E57" s="4"/>
      <c r="F57" s="4"/>
      <c r="G57" s="4"/>
      <c r="H57" s="4"/>
      <c r="I57" s="4"/>
    </row>
    <row r="58" spans="1:9" x14ac:dyDescent="0.25">
      <c r="A58" s="23" t="s">
        <v>54</v>
      </c>
      <c r="B58" s="23"/>
      <c r="C58" s="13"/>
      <c r="D58" s="4"/>
      <c r="E58" s="4"/>
      <c r="F58" s="4"/>
      <c r="G58" s="23" t="s">
        <v>36</v>
      </c>
      <c r="H58" s="23"/>
      <c r="I58" s="4"/>
    </row>
    <row r="59" spans="1:9" x14ac:dyDescent="0.25">
      <c r="A59" s="26" t="s">
        <v>55</v>
      </c>
      <c r="B59" s="24"/>
      <c r="C59" s="13"/>
      <c r="D59" s="4"/>
      <c r="E59" s="4"/>
      <c r="F59" s="4"/>
      <c r="G59" s="24" t="s">
        <v>10</v>
      </c>
      <c r="H59" s="24"/>
      <c r="I59" s="4"/>
    </row>
    <row r="60" spans="1:9" x14ac:dyDescent="0.25">
      <c r="A60" s="27"/>
      <c r="B60" s="27"/>
      <c r="C60" s="13"/>
      <c r="D60" s="27"/>
      <c r="E60" s="27"/>
      <c r="F60" s="27"/>
      <c r="G60" s="27"/>
      <c r="H60" s="27"/>
    </row>
  </sheetData>
  <sheetProtection password="CCFC" sheet="1" objects="1" scenarios="1" selectLockedCells="1" selectUnlockedCells="1"/>
  <mergeCells count="12">
    <mergeCell ref="A3:I3"/>
    <mergeCell ref="A55:H55"/>
    <mergeCell ref="A4:I4"/>
    <mergeCell ref="A5:I5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/>
  <pageMargins left="0.7" right="0.7" top="0.75" bottom="0.75" header="0.3" footer="0.3"/>
  <pageSetup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1" workbookViewId="0">
      <selection activeCell="D49" sqref="D49"/>
    </sheetView>
  </sheetViews>
  <sheetFormatPr defaultRowHeight="15" x14ac:dyDescent="0.25"/>
  <cols>
    <col min="1" max="1" width="51" customWidth="1"/>
    <col min="2" max="2" width="36" customWidth="1"/>
    <col min="3" max="3" width="19" style="6" customWidth="1"/>
    <col min="4" max="4" width="12" customWidth="1"/>
    <col min="5" max="5" width="11.140625" customWidth="1"/>
    <col min="6" max="6" width="12.140625" customWidth="1"/>
    <col min="7" max="7" width="14.140625" customWidth="1"/>
    <col min="8" max="8" width="14" customWidth="1"/>
    <col min="9" max="9" width="23.42578125" customWidth="1"/>
    <col min="11" max="11" width="11.5703125" customWidth="1"/>
  </cols>
  <sheetData>
    <row r="1" spans="1:9" ht="15.75" x14ac:dyDescent="0.25">
      <c r="A1" s="2" t="s">
        <v>12</v>
      </c>
      <c r="B1" s="2"/>
      <c r="C1" s="5"/>
      <c r="D1" s="1"/>
      <c r="E1" s="1"/>
      <c r="F1" s="1"/>
      <c r="G1" s="1"/>
      <c r="H1" s="1"/>
      <c r="I1" s="1"/>
    </row>
    <row r="2" spans="1:9" ht="16.5" thickBot="1" x14ac:dyDescent="0.3">
      <c r="A2" s="1"/>
      <c r="B2" s="1"/>
      <c r="C2" s="5"/>
      <c r="D2" s="1"/>
      <c r="E2" s="1"/>
      <c r="F2" s="1"/>
      <c r="G2" s="1"/>
      <c r="H2" s="1"/>
      <c r="I2" s="1"/>
    </row>
    <row r="3" spans="1:9" x14ac:dyDescent="0.25">
      <c r="A3" s="52" t="s">
        <v>11</v>
      </c>
      <c r="B3" s="53"/>
      <c r="C3" s="53"/>
      <c r="D3" s="53"/>
      <c r="E3" s="53"/>
      <c r="F3" s="53"/>
      <c r="G3" s="53"/>
      <c r="H3" s="53"/>
      <c r="I3" s="54"/>
    </row>
    <row r="4" spans="1:9" x14ac:dyDescent="0.25">
      <c r="A4" s="55" t="s">
        <v>37</v>
      </c>
      <c r="B4" s="56"/>
      <c r="C4" s="56"/>
      <c r="D4" s="56"/>
      <c r="E4" s="56"/>
      <c r="F4" s="56"/>
      <c r="G4" s="56"/>
      <c r="H4" s="56"/>
      <c r="I4" s="57"/>
    </row>
    <row r="5" spans="1:9" x14ac:dyDescent="0.25">
      <c r="A5" s="55" t="s">
        <v>56</v>
      </c>
      <c r="B5" s="56"/>
      <c r="C5" s="56"/>
      <c r="D5" s="56"/>
      <c r="E5" s="56"/>
      <c r="F5" s="56"/>
      <c r="G5" s="56"/>
      <c r="H5" s="56"/>
      <c r="I5" s="57"/>
    </row>
    <row r="6" spans="1:9" x14ac:dyDescent="0.25">
      <c r="A6" s="12"/>
      <c r="B6" s="4"/>
      <c r="C6" s="13"/>
      <c r="D6" s="4"/>
      <c r="E6" s="4"/>
      <c r="F6" s="4"/>
      <c r="G6" s="4"/>
      <c r="H6" s="4"/>
      <c r="I6" s="14"/>
    </row>
    <row r="7" spans="1:9" x14ac:dyDescent="0.25">
      <c r="A7" s="12"/>
      <c r="B7" s="4"/>
      <c r="C7" s="13"/>
      <c r="D7" s="4"/>
      <c r="E7" s="4"/>
      <c r="F7" s="4"/>
      <c r="G7" s="4"/>
      <c r="H7" s="4"/>
      <c r="I7" s="14"/>
    </row>
    <row r="8" spans="1:9" x14ac:dyDescent="0.25">
      <c r="A8" s="58" t="s">
        <v>0</v>
      </c>
      <c r="B8" s="59" t="s">
        <v>1</v>
      </c>
      <c r="C8" s="60" t="s">
        <v>2</v>
      </c>
      <c r="D8" s="59" t="s">
        <v>3</v>
      </c>
      <c r="E8" s="59" t="s">
        <v>4</v>
      </c>
      <c r="F8" s="59" t="s">
        <v>5</v>
      </c>
      <c r="G8" s="59"/>
      <c r="H8" s="59" t="s">
        <v>8</v>
      </c>
      <c r="I8" s="61" t="s">
        <v>9</v>
      </c>
    </row>
    <row r="9" spans="1:9" ht="45" x14ac:dyDescent="0.25">
      <c r="A9" s="58"/>
      <c r="B9" s="59"/>
      <c r="C9" s="60"/>
      <c r="D9" s="59"/>
      <c r="E9" s="59"/>
      <c r="F9" s="47" t="s">
        <v>6</v>
      </c>
      <c r="G9" s="47" t="s">
        <v>7</v>
      </c>
      <c r="H9" s="59"/>
      <c r="I9" s="61"/>
    </row>
    <row r="10" spans="1:9" x14ac:dyDescent="0.25">
      <c r="A10" s="15" t="s">
        <v>14</v>
      </c>
      <c r="B10" s="3"/>
      <c r="C10" s="7"/>
      <c r="D10" s="3"/>
      <c r="E10" s="3"/>
      <c r="F10" s="3"/>
      <c r="G10" s="7"/>
      <c r="H10" s="3"/>
      <c r="I10" s="16"/>
    </row>
    <row r="11" spans="1:9" x14ac:dyDescent="0.25">
      <c r="A11" s="17" t="s">
        <v>15</v>
      </c>
      <c r="B11" s="3" t="s">
        <v>21</v>
      </c>
      <c r="C11" s="7">
        <f>1027866.72-548334.99+784825.91</f>
        <v>1264357.6400000001</v>
      </c>
      <c r="D11" s="3"/>
      <c r="E11" s="3"/>
      <c r="F11" s="11"/>
      <c r="G11" s="7"/>
      <c r="H11" s="3"/>
      <c r="I11" s="20"/>
    </row>
    <row r="12" spans="1:9" x14ac:dyDescent="0.25">
      <c r="A12" s="17" t="s">
        <v>16</v>
      </c>
      <c r="B12" s="3"/>
      <c r="C12" s="7">
        <f>73.66+1025+1431500-1350000+853733</f>
        <v>936331.65999999992</v>
      </c>
      <c r="D12" s="3"/>
      <c r="E12" s="3"/>
      <c r="F12" s="11"/>
      <c r="G12" s="7"/>
      <c r="H12" s="3"/>
      <c r="I12" s="16"/>
    </row>
    <row r="13" spans="1:9" x14ac:dyDescent="0.25">
      <c r="A13" s="17" t="s">
        <v>17</v>
      </c>
      <c r="B13" s="3"/>
      <c r="C13" s="7">
        <f>68819+300000</f>
        <v>368819</v>
      </c>
      <c r="D13" s="3"/>
      <c r="E13" s="3"/>
      <c r="F13" s="11"/>
      <c r="G13" s="7"/>
      <c r="H13" s="3"/>
      <c r="I13" s="16"/>
    </row>
    <row r="14" spans="1:9" x14ac:dyDescent="0.25">
      <c r="A14" s="17" t="s">
        <v>18</v>
      </c>
      <c r="B14" s="3" t="s">
        <v>24</v>
      </c>
      <c r="C14" s="7">
        <v>106489.04</v>
      </c>
      <c r="D14" s="3"/>
      <c r="E14" s="3"/>
      <c r="F14" s="11"/>
      <c r="G14" s="7"/>
      <c r="H14" s="3"/>
      <c r="I14" s="16"/>
    </row>
    <row r="15" spans="1:9" x14ac:dyDescent="0.25">
      <c r="A15" s="17" t="s">
        <v>19</v>
      </c>
      <c r="B15" s="3" t="s">
        <v>22</v>
      </c>
      <c r="C15" s="7">
        <f>40374.4-29400</f>
        <v>10974.400000000001</v>
      </c>
      <c r="D15" s="3"/>
      <c r="E15" s="3"/>
      <c r="F15" s="11"/>
      <c r="G15" s="7"/>
      <c r="H15" s="3"/>
      <c r="I15" s="16"/>
    </row>
    <row r="16" spans="1:9" x14ac:dyDescent="0.25">
      <c r="A16" s="17" t="s">
        <v>20</v>
      </c>
      <c r="B16" s="3" t="s">
        <v>23</v>
      </c>
      <c r="C16" s="7">
        <v>13426</v>
      </c>
      <c r="D16" s="10"/>
      <c r="E16" s="10"/>
      <c r="F16" s="11"/>
      <c r="G16" s="7"/>
      <c r="H16" s="3"/>
      <c r="I16" s="19"/>
    </row>
    <row r="17" spans="1:9" x14ac:dyDescent="0.25">
      <c r="A17" s="17" t="s">
        <v>40</v>
      </c>
      <c r="B17" s="3"/>
      <c r="C17" s="7">
        <f>35821.4+113308.5+31947.84-182833.93+403433.62</f>
        <v>401677.43</v>
      </c>
      <c r="D17" s="10"/>
      <c r="E17" s="10"/>
      <c r="F17" s="11"/>
      <c r="G17" s="7">
        <f>24000+8610+12150+19216.5</f>
        <v>63976.5</v>
      </c>
      <c r="H17" s="3"/>
      <c r="I17" s="19"/>
    </row>
    <row r="18" spans="1:9" x14ac:dyDescent="0.25">
      <c r="A18" s="21" t="s">
        <v>57</v>
      </c>
      <c r="B18" s="3"/>
      <c r="C18" s="7">
        <v>11528.94</v>
      </c>
      <c r="D18" s="10"/>
      <c r="E18" s="10"/>
      <c r="F18" s="11"/>
      <c r="G18" s="7"/>
      <c r="H18" s="3"/>
      <c r="I18" s="19"/>
    </row>
    <row r="19" spans="1:9" x14ac:dyDescent="0.25">
      <c r="A19" s="17" t="s">
        <v>38</v>
      </c>
      <c r="B19" s="3"/>
      <c r="C19" s="7">
        <f>400000+100000</f>
        <v>500000</v>
      </c>
      <c r="D19" s="10"/>
      <c r="E19" s="10"/>
      <c r="F19" s="11"/>
      <c r="G19" s="7"/>
      <c r="H19" s="3"/>
      <c r="I19" s="19"/>
    </row>
    <row r="20" spans="1:9" x14ac:dyDescent="0.25">
      <c r="A20" s="21" t="s">
        <v>82</v>
      </c>
      <c r="B20" s="3"/>
      <c r="C20" s="7">
        <f>401870.74+1497040-754422.79+5000000</f>
        <v>6144487.9500000002</v>
      </c>
      <c r="D20" s="10"/>
      <c r="E20" s="10"/>
      <c r="F20" s="11"/>
      <c r="G20" s="7">
        <v>1100</v>
      </c>
      <c r="H20" s="3"/>
      <c r="I20" s="19"/>
    </row>
    <row r="21" spans="1:9" x14ac:dyDescent="0.25">
      <c r="A21" s="17" t="s">
        <v>39</v>
      </c>
      <c r="B21" s="3"/>
      <c r="C21" s="7">
        <f>218610+800000-11900+3196825.4</f>
        <v>4203535.4000000004</v>
      </c>
      <c r="D21" s="10"/>
      <c r="E21" s="10"/>
      <c r="F21" s="11"/>
      <c r="G21" s="7"/>
      <c r="H21" s="3"/>
      <c r="I21" s="19"/>
    </row>
    <row r="22" spans="1:9" x14ac:dyDescent="0.25">
      <c r="A22" s="17" t="s">
        <v>43</v>
      </c>
      <c r="B22" s="3"/>
      <c r="C22" s="7">
        <f>330000-327077.96</f>
        <v>2922.039999999979</v>
      </c>
      <c r="D22" s="10"/>
      <c r="E22" s="10"/>
      <c r="F22" s="11"/>
      <c r="G22" s="7"/>
      <c r="H22" s="3"/>
      <c r="I22" s="19"/>
    </row>
    <row r="23" spans="1:9" x14ac:dyDescent="0.25">
      <c r="A23" s="17" t="s">
        <v>42</v>
      </c>
      <c r="B23" s="3"/>
      <c r="C23" s="7">
        <v>450000</v>
      </c>
      <c r="D23" s="10"/>
      <c r="E23" s="10"/>
      <c r="F23" s="11"/>
      <c r="G23" s="7"/>
      <c r="H23" s="3"/>
      <c r="I23" s="19"/>
    </row>
    <row r="24" spans="1:9" x14ac:dyDescent="0.25">
      <c r="A24" s="21" t="s">
        <v>59</v>
      </c>
      <c r="B24" s="3"/>
      <c r="C24" s="7">
        <v>3115.99</v>
      </c>
      <c r="D24" s="10"/>
      <c r="E24" s="10"/>
      <c r="F24" s="11"/>
      <c r="G24" s="7"/>
      <c r="H24" s="3"/>
      <c r="I24" s="19"/>
    </row>
    <row r="25" spans="1:9" x14ac:dyDescent="0.25">
      <c r="A25" s="32" t="s">
        <v>46</v>
      </c>
      <c r="B25" s="3"/>
      <c r="C25" s="8">
        <f>SUM(C11:C24)</f>
        <v>14417665.49</v>
      </c>
      <c r="D25" s="8">
        <f t="shared" ref="D25:G25" si="0">SUM(D11:D23)</f>
        <v>0</v>
      </c>
      <c r="E25" s="8">
        <f t="shared" si="0"/>
        <v>0</v>
      </c>
      <c r="F25" s="8">
        <f t="shared" si="0"/>
        <v>0</v>
      </c>
      <c r="G25" s="8">
        <f t="shared" si="0"/>
        <v>65076.5</v>
      </c>
      <c r="H25" s="3"/>
      <c r="I25" s="19"/>
    </row>
    <row r="26" spans="1:9" x14ac:dyDescent="0.25">
      <c r="A26" s="17"/>
      <c r="B26" s="3"/>
      <c r="C26" s="7"/>
      <c r="D26" s="3"/>
      <c r="E26" s="3"/>
      <c r="F26" s="11"/>
      <c r="G26" s="7"/>
      <c r="H26" s="3"/>
      <c r="I26" s="19"/>
    </row>
    <row r="27" spans="1:9" x14ac:dyDescent="0.25">
      <c r="A27" s="15" t="s">
        <v>29</v>
      </c>
      <c r="B27" s="3"/>
      <c r="C27" s="7"/>
      <c r="D27" s="3"/>
      <c r="E27" s="3"/>
      <c r="F27" s="11"/>
      <c r="G27" s="7"/>
      <c r="H27" s="3"/>
      <c r="I27" s="19"/>
    </row>
    <row r="28" spans="1:9" x14ac:dyDescent="0.25">
      <c r="A28" s="17" t="s">
        <v>25</v>
      </c>
      <c r="B28" s="3" t="s">
        <v>27</v>
      </c>
      <c r="C28" s="7">
        <f>449328.07-329396.34+350000</f>
        <v>469931.73</v>
      </c>
      <c r="D28" s="3"/>
      <c r="E28" s="3"/>
      <c r="F28" s="11"/>
      <c r="G28" s="7"/>
      <c r="H28" s="3"/>
      <c r="I28" s="20"/>
    </row>
    <row r="29" spans="1:9" x14ac:dyDescent="0.25">
      <c r="A29" s="17" t="s">
        <v>44</v>
      </c>
      <c r="B29" s="3"/>
      <c r="C29" s="7">
        <v>1885462.87</v>
      </c>
      <c r="D29" s="3"/>
      <c r="E29" s="3"/>
      <c r="F29" s="11"/>
      <c r="G29" s="7"/>
      <c r="H29" s="3"/>
      <c r="I29" s="20"/>
    </row>
    <row r="30" spans="1:9" x14ac:dyDescent="0.25">
      <c r="A30" s="17" t="s">
        <v>26</v>
      </c>
      <c r="B30" s="3" t="s">
        <v>28</v>
      </c>
      <c r="C30" s="7">
        <v>32891.599999999999</v>
      </c>
      <c r="D30" s="10"/>
      <c r="E30" s="10"/>
      <c r="F30" s="11"/>
      <c r="G30" s="7"/>
      <c r="H30" s="3"/>
      <c r="I30" s="19"/>
    </row>
    <row r="31" spans="1:9" x14ac:dyDescent="0.25">
      <c r="A31" s="21" t="s">
        <v>58</v>
      </c>
      <c r="B31" s="3"/>
      <c r="C31" s="7">
        <v>1953.02</v>
      </c>
      <c r="D31" s="10"/>
      <c r="E31" s="10"/>
      <c r="F31" s="11"/>
      <c r="G31" s="7"/>
      <c r="H31" s="3"/>
      <c r="I31" s="19"/>
    </row>
    <row r="32" spans="1:9" x14ac:dyDescent="0.25">
      <c r="A32" s="32" t="s">
        <v>46</v>
      </c>
      <c r="B32" s="3"/>
      <c r="C32" s="8">
        <f>SUM(C28:C31)</f>
        <v>2390239.2200000002</v>
      </c>
      <c r="D32" s="3"/>
      <c r="E32" s="3"/>
      <c r="F32" s="11"/>
      <c r="G32" s="8">
        <f>SUM(G28:G30)</f>
        <v>0</v>
      </c>
      <c r="H32" s="3"/>
      <c r="I32" s="16"/>
    </row>
    <row r="33" spans="1:11" x14ac:dyDescent="0.25">
      <c r="A33" s="17"/>
      <c r="B33" s="3"/>
      <c r="C33" s="7"/>
      <c r="D33" s="3"/>
      <c r="E33" s="3"/>
      <c r="F33" s="11"/>
      <c r="G33" s="7"/>
      <c r="H33" s="3"/>
      <c r="I33" s="16"/>
    </row>
    <row r="34" spans="1:11" x14ac:dyDescent="0.25">
      <c r="A34" s="18" t="s">
        <v>30</v>
      </c>
      <c r="B34" s="3"/>
      <c r="C34" s="7"/>
      <c r="D34" s="3"/>
      <c r="E34" s="3"/>
      <c r="F34" s="11"/>
      <c r="G34" s="7"/>
      <c r="H34" s="3"/>
      <c r="I34" s="16"/>
    </row>
    <row r="35" spans="1:11" x14ac:dyDescent="0.25">
      <c r="A35" s="17" t="s">
        <v>32</v>
      </c>
      <c r="B35" s="3"/>
      <c r="C35" s="7">
        <v>50000</v>
      </c>
      <c r="D35" s="3"/>
      <c r="E35" s="3"/>
      <c r="F35" s="11"/>
      <c r="G35" s="7">
        <v>0</v>
      </c>
      <c r="H35" s="3"/>
      <c r="I35" s="16"/>
    </row>
    <row r="36" spans="1:11" x14ac:dyDescent="0.25">
      <c r="A36" s="17" t="s">
        <v>33</v>
      </c>
      <c r="B36" s="3"/>
      <c r="C36" s="7">
        <v>27320</v>
      </c>
      <c r="D36" s="3"/>
      <c r="E36" s="3"/>
      <c r="F36" s="11"/>
      <c r="G36" s="7"/>
      <c r="H36" s="3"/>
      <c r="I36" s="16"/>
    </row>
    <row r="37" spans="1:11" x14ac:dyDescent="0.25">
      <c r="A37" s="17" t="s">
        <v>31</v>
      </c>
      <c r="B37" s="3"/>
      <c r="C37" s="7">
        <f>59769.9+342357.96-47556</f>
        <v>354571.86000000004</v>
      </c>
      <c r="D37" s="3"/>
      <c r="E37" s="3"/>
      <c r="F37" s="11"/>
      <c r="G37" s="7"/>
      <c r="H37" s="3"/>
      <c r="I37" s="16"/>
    </row>
    <row r="38" spans="1:11" x14ac:dyDescent="0.25">
      <c r="A38" s="17" t="s">
        <v>34</v>
      </c>
      <c r="B38" s="3"/>
      <c r="C38" s="7">
        <v>49388</v>
      </c>
      <c r="D38" s="3"/>
      <c r="E38" s="3"/>
      <c r="F38" s="11"/>
      <c r="G38" s="7"/>
      <c r="H38" s="3"/>
      <c r="I38" s="16"/>
      <c r="K38" s="6"/>
    </row>
    <row r="39" spans="1:11" x14ac:dyDescent="0.25">
      <c r="A39" s="17" t="s">
        <v>35</v>
      </c>
      <c r="B39" s="3"/>
      <c r="C39" s="7">
        <f>100200+95052</f>
        <v>195252</v>
      </c>
      <c r="D39" s="3"/>
      <c r="E39" s="3"/>
      <c r="F39" s="11"/>
      <c r="G39" s="7">
        <f>49770+24480</f>
        <v>74250</v>
      </c>
      <c r="H39" s="3"/>
      <c r="I39" s="16"/>
    </row>
    <row r="40" spans="1:11" x14ac:dyDescent="0.25">
      <c r="A40" s="17" t="s">
        <v>41</v>
      </c>
      <c r="B40" s="3"/>
      <c r="C40" s="7">
        <f>1200000+1800000</f>
        <v>3000000</v>
      </c>
      <c r="D40" s="3"/>
      <c r="E40" s="3"/>
      <c r="F40" s="11"/>
      <c r="G40" s="7"/>
      <c r="H40" s="3"/>
      <c r="I40" s="16"/>
    </row>
    <row r="41" spans="1:11" x14ac:dyDescent="0.25">
      <c r="A41" s="21" t="s">
        <v>60</v>
      </c>
      <c r="B41" s="3"/>
      <c r="C41" s="7">
        <v>75150</v>
      </c>
      <c r="D41" s="3"/>
      <c r="E41" s="3"/>
      <c r="F41" s="11"/>
      <c r="G41" s="7"/>
      <c r="H41" s="3"/>
      <c r="I41" s="16"/>
    </row>
    <row r="42" spans="1:11" x14ac:dyDescent="0.25">
      <c r="A42" s="32" t="s">
        <v>46</v>
      </c>
      <c r="B42" s="3"/>
      <c r="C42" s="8">
        <f>SUM(C35:C41)</f>
        <v>3751681.8600000003</v>
      </c>
      <c r="D42" s="3"/>
      <c r="E42" s="3"/>
      <c r="F42" s="11"/>
      <c r="G42" s="7">
        <f>SUM(G35:G39)</f>
        <v>74250</v>
      </c>
      <c r="H42" s="3"/>
      <c r="I42" s="16"/>
    </row>
    <row r="43" spans="1:11" ht="15.75" thickBot="1" x14ac:dyDescent="0.3">
      <c r="A43" s="28" t="s">
        <v>45</v>
      </c>
      <c r="B43" s="29"/>
      <c r="C43" s="30">
        <f>C25+C32+C42</f>
        <v>20559586.57</v>
      </c>
      <c r="D43" s="30"/>
      <c r="E43" s="30"/>
      <c r="F43" s="30"/>
      <c r="G43" s="30">
        <f>G25+G32+G42</f>
        <v>139326.5</v>
      </c>
      <c r="H43" s="29"/>
      <c r="I43" s="31"/>
    </row>
    <row r="44" spans="1:11" x14ac:dyDescent="0.25">
      <c r="A44" s="4"/>
      <c r="B44" s="4"/>
      <c r="C44" s="13"/>
      <c r="D44" s="4"/>
      <c r="E44" s="4"/>
      <c r="F44" s="4"/>
      <c r="G44" s="4"/>
      <c r="H44" s="4"/>
      <c r="I44" s="4"/>
    </row>
    <row r="45" spans="1:11" x14ac:dyDescent="0.25">
      <c r="A45" s="48" t="s">
        <v>13</v>
      </c>
      <c r="B45" s="48"/>
      <c r="C45" s="48"/>
      <c r="D45" s="48"/>
      <c r="E45" s="48"/>
      <c r="F45" s="4"/>
      <c r="G45" s="4"/>
      <c r="H45" s="4"/>
      <c r="I45" s="4"/>
    </row>
    <row r="46" spans="1:11" x14ac:dyDescent="0.25">
      <c r="A46" s="4"/>
      <c r="B46" s="4"/>
      <c r="C46" s="13"/>
      <c r="D46" s="4"/>
      <c r="E46" s="4"/>
      <c r="F46" s="4"/>
      <c r="G46" s="33">
        <f>+G43-3580922.01</f>
        <v>-3441595.51</v>
      </c>
      <c r="H46" s="4"/>
      <c r="I46" s="4"/>
    </row>
    <row r="47" spans="1:11" x14ac:dyDescent="0.25">
      <c r="A47" s="4"/>
      <c r="B47" s="4"/>
      <c r="C47" s="13"/>
      <c r="D47" s="4"/>
      <c r="E47" s="4"/>
      <c r="F47" s="4"/>
      <c r="G47" s="4"/>
      <c r="H47" s="4"/>
      <c r="I47" s="4"/>
    </row>
    <row r="48" spans="1:11" x14ac:dyDescent="0.25">
      <c r="A48" s="9" t="s">
        <v>54</v>
      </c>
      <c r="B48" s="9"/>
      <c r="C48" s="13"/>
      <c r="D48" s="4"/>
      <c r="E48" s="4"/>
      <c r="F48" s="4"/>
      <c r="G48" s="49" t="s">
        <v>36</v>
      </c>
      <c r="H48" s="49"/>
      <c r="I48" s="4"/>
    </row>
    <row r="49" spans="1:9" x14ac:dyDescent="0.25">
      <c r="A49" s="50" t="s">
        <v>55</v>
      </c>
      <c r="B49" s="51"/>
      <c r="C49" s="13"/>
      <c r="D49" s="4"/>
      <c r="E49" s="4"/>
      <c r="F49" s="4"/>
      <c r="G49" s="51" t="s">
        <v>10</v>
      </c>
      <c r="H49" s="51"/>
      <c r="I49" s="4"/>
    </row>
    <row r="50" spans="1:9" x14ac:dyDescent="0.25">
      <c r="A50" s="27"/>
      <c r="B50" s="27"/>
      <c r="C50" s="13"/>
      <c r="D50" s="27"/>
      <c r="E50" s="27"/>
      <c r="F50" s="27"/>
      <c r="G50" s="27"/>
      <c r="H50" s="27"/>
      <c r="I50" s="27"/>
    </row>
    <row r="54" spans="1:9" x14ac:dyDescent="0.25">
      <c r="A54" s="22" t="s">
        <v>25</v>
      </c>
      <c r="B54" s="3"/>
      <c r="C54" s="7">
        <v>350000</v>
      </c>
      <c r="D54" s="3"/>
      <c r="E54" s="3"/>
      <c r="F54" s="3"/>
      <c r="G54" s="7"/>
      <c r="H54" s="3"/>
      <c r="I54" s="34">
        <f>+C54-G54</f>
        <v>350000</v>
      </c>
    </row>
    <row r="55" spans="1:9" x14ac:dyDescent="0.25">
      <c r="A55" s="17" t="s">
        <v>15</v>
      </c>
      <c r="B55" s="3"/>
      <c r="C55" s="7">
        <v>1100000</v>
      </c>
      <c r="D55" s="3"/>
      <c r="E55" s="3"/>
      <c r="F55" s="11"/>
      <c r="G55" s="7">
        <v>315174.09000000003</v>
      </c>
      <c r="H55" s="3"/>
      <c r="I55" s="34">
        <f t="shared" ref="I55:I64" si="1">+C55-G55</f>
        <v>784825.90999999992</v>
      </c>
    </row>
    <row r="56" spans="1:9" x14ac:dyDescent="0.25">
      <c r="A56" s="17" t="s">
        <v>16</v>
      </c>
      <c r="B56" s="3"/>
      <c r="C56" s="7">
        <v>2000000</v>
      </c>
      <c r="D56" s="3"/>
      <c r="E56" s="3"/>
      <c r="F56" s="11"/>
      <c r="G56" s="7">
        <v>1146267</v>
      </c>
      <c r="H56" s="3"/>
      <c r="I56" s="34">
        <f t="shared" si="1"/>
        <v>853733</v>
      </c>
    </row>
    <row r="57" spans="1:9" x14ac:dyDescent="0.25">
      <c r="A57" s="21" t="s">
        <v>53</v>
      </c>
      <c r="B57" s="3"/>
      <c r="C57" s="7">
        <v>5000000</v>
      </c>
      <c r="D57" s="10"/>
      <c r="E57" s="10"/>
      <c r="F57" s="11"/>
      <c r="G57" s="7"/>
      <c r="H57" s="3"/>
      <c r="I57" s="34">
        <f t="shared" si="1"/>
        <v>5000000</v>
      </c>
    </row>
    <row r="58" spans="1:9" x14ac:dyDescent="0.25">
      <c r="A58" s="17" t="s">
        <v>39</v>
      </c>
      <c r="B58" s="3"/>
      <c r="C58" s="7">
        <v>3205025.4</v>
      </c>
      <c r="D58" s="10"/>
      <c r="E58" s="10"/>
      <c r="F58" s="11"/>
      <c r="G58" s="7">
        <v>8200</v>
      </c>
      <c r="H58" s="3"/>
      <c r="I58" s="34">
        <f t="shared" si="1"/>
        <v>3196825.4</v>
      </c>
    </row>
    <row r="59" spans="1:9" x14ac:dyDescent="0.25">
      <c r="A59" s="21" t="s">
        <v>48</v>
      </c>
      <c r="B59" s="3"/>
      <c r="C59" s="7">
        <v>1050000</v>
      </c>
      <c r="D59" s="10"/>
      <c r="E59" s="10"/>
      <c r="F59" s="11"/>
      <c r="G59" s="7">
        <v>646566.38</v>
      </c>
      <c r="H59" s="3"/>
      <c r="I59" s="34">
        <f t="shared" si="1"/>
        <v>403433.62</v>
      </c>
    </row>
    <row r="60" spans="1:9" x14ac:dyDescent="0.25">
      <c r="A60" s="21" t="s">
        <v>49</v>
      </c>
      <c r="B60" s="3"/>
      <c r="C60" s="7">
        <v>320000</v>
      </c>
      <c r="D60" s="10"/>
      <c r="E60" s="10"/>
      <c r="F60" s="11"/>
      <c r="G60" s="7">
        <v>308471.06</v>
      </c>
      <c r="H60" s="3"/>
      <c r="I60" s="34">
        <f t="shared" si="1"/>
        <v>11528.940000000002</v>
      </c>
    </row>
    <row r="61" spans="1:9" x14ac:dyDescent="0.25">
      <c r="A61" s="21" t="s">
        <v>50</v>
      </c>
      <c r="B61" s="3"/>
      <c r="C61" s="7">
        <v>1800000</v>
      </c>
      <c r="D61" s="3"/>
      <c r="E61" s="3"/>
      <c r="F61" s="11"/>
      <c r="G61" s="7">
        <v>1798046.98</v>
      </c>
      <c r="H61" s="3"/>
      <c r="I61" s="34">
        <f t="shared" si="1"/>
        <v>1953.0200000000186</v>
      </c>
    </row>
    <row r="62" spans="1:9" x14ac:dyDescent="0.25">
      <c r="A62" s="21" t="s">
        <v>51</v>
      </c>
      <c r="B62" s="3"/>
      <c r="C62" s="7">
        <v>150000</v>
      </c>
      <c r="D62" s="3"/>
      <c r="E62" s="3"/>
      <c r="F62" s="11"/>
      <c r="G62" s="7">
        <v>146884.01</v>
      </c>
      <c r="H62" s="3"/>
      <c r="I62" s="34">
        <f t="shared" si="1"/>
        <v>3115.9899999999907</v>
      </c>
    </row>
    <row r="63" spans="1:9" x14ac:dyDescent="0.25">
      <c r="A63" s="21" t="s">
        <v>52</v>
      </c>
      <c r="B63" s="3"/>
      <c r="C63" s="7">
        <v>75150</v>
      </c>
      <c r="D63" s="3"/>
      <c r="E63" s="3"/>
      <c r="F63" s="11"/>
      <c r="G63" s="7"/>
      <c r="H63" s="3"/>
      <c r="I63" s="34">
        <f t="shared" si="1"/>
        <v>75150</v>
      </c>
    </row>
    <row r="64" spans="1:9" x14ac:dyDescent="0.25">
      <c r="A64" s="17"/>
      <c r="B64" s="3"/>
      <c r="C64" s="7"/>
      <c r="D64" s="3"/>
      <c r="E64" s="3"/>
      <c r="F64" s="11"/>
      <c r="G64" s="7"/>
      <c r="H64" s="3"/>
      <c r="I64" s="34">
        <f t="shared" si="1"/>
        <v>0</v>
      </c>
    </row>
  </sheetData>
  <mergeCells count="15">
    <mergeCell ref="I8:I9"/>
    <mergeCell ref="A45:E45"/>
    <mergeCell ref="G48:H48"/>
    <mergeCell ref="A49:B49"/>
    <mergeCell ref="G49:H49"/>
    <mergeCell ref="A3:I3"/>
    <mergeCell ref="A4:I4"/>
    <mergeCell ref="A5:I5"/>
    <mergeCell ref="A8:A9"/>
    <mergeCell ref="B8:B9"/>
    <mergeCell ref="C8:C9"/>
    <mergeCell ref="D8:D9"/>
    <mergeCell ref="E8:E9"/>
    <mergeCell ref="F8:G8"/>
    <mergeCell ref="H8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Current2017</vt:lpstr>
      <vt:lpstr>contg17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User</cp:lastModifiedBy>
  <cp:lastPrinted>2017-05-31T03:56:08Z</cp:lastPrinted>
  <dcterms:created xsi:type="dcterms:W3CDTF">2013-07-17T21:18:17Z</dcterms:created>
  <dcterms:modified xsi:type="dcterms:W3CDTF">2018-02-01T15:10:18Z</dcterms:modified>
</cp:coreProperties>
</file>