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nd qtr 2020" sheetId="1" r:id="rId1"/>
  </sheets>
  <definedNames>
    <definedName name="_xlnm.Print_Area" localSheetId="0">'2nd qtr 2020'!$A$1:$H$48</definedName>
  </definedNames>
  <calcPr fullCalcOnLoad="1"/>
</workbook>
</file>

<file path=xl/sharedStrings.xml><?xml version="1.0" encoding="utf-8"?>
<sst xmlns="http://schemas.openxmlformats.org/spreadsheetml/2006/main" count="57" uniqueCount="49">
  <si>
    <t>LOCAL DISASTER RISK REDUCTION AND MANAGEMENT FUND UTILIZATION</t>
  </si>
  <si>
    <t>Municipality of Pilar, Bohol</t>
  </si>
  <si>
    <t>Particulars</t>
  </si>
  <si>
    <t>LDRRMF</t>
  </si>
  <si>
    <t>NDRRMF</t>
  </si>
  <si>
    <t>From Other LGUs</t>
  </si>
  <si>
    <t>From Other Sources</t>
  </si>
  <si>
    <t>Total</t>
  </si>
  <si>
    <t>Quick Response Fund (QRF) 30%</t>
  </si>
  <si>
    <t>Mitigation Fund 70%</t>
  </si>
  <si>
    <t>A. Sources of Funds</t>
  </si>
  <si>
    <t>Current Appropriations</t>
  </si>
  <si>
    <t>NONE</t>
  </si>
  <si>
    <t>Continuing Appropriation</t>
  </si>
  <si>
    <t>Previous Years' Appropriation transferred to the Special Trust Fund</t>
  </si>
  <si>
    <t>Total Funds Available</t>
  </si>
  <si>
    <t>B. Utilization</t>
  </si>
  <si>
    <t>Total Utilization</t>
  </si>
  <si>
    <t>Unutilized Balance</t>
  </si>
  <si>
    <t>I hereby certify that I have reviewed the documents and hereby attest to the veracity and correction of the data or</t>
  </si>
  <si>
    <t>information contained in this documents.</t>
  </si>
  <si>
    <t>Development of IEC Materials</t>
  </si>
  <si>
    <t>JOE ALFRED REY B. BUSANO, CPA</t>
  </si>
  <si>
    <t>Municipal Accountant</t>
  </si>
  <si>
    <t>2015 Quick Response Fund</t>
  </si>
  <si>
    <t>2016 Quick Response Fund</t>
  </si>
  <si>
    <t>2017 Quick Response Fund</t>
  </si>
  <si>
    <t>2016 MOOE Stockpiling of medical Supplies and Relief Goods</t>
  </si>
  <si>
    <t>Establishment of MRF</t>
  </si>
  <si>
    <t>Emergency Response Program</t>
  </si>
  <si>
    <t>2020 Quick Response Fund</t>
  </si>
  <si>
    <t>2019 Quick Response Fund</t>
  </si>
  <si>
    <t>As of June 30, 2020</t>
  </si>
  <si>
    <t>Establishment of Storage Facilities on Hazard Waste</t>
  </si>
  <si>
    <t>Procurement of personal protective equipment, medical equipment and supplies</t>
  </si>
  <si>
    <t>Food, transportation (including fuel) expenses for frontliners</t>
  </si>
  <si>
    <t>Other necessary COVID related PPAs and expenses</t>
  </si>
  <si>
    <t>2018 Quick Response Fund</t>
  </si>
  <si>
    <t>2016 MOOE Construction Materials</t>
  </si>
  <si>
    <t>2016 MOOE Installation of CBMS</t>
  </si>
  <si>
    <t>2016 MOOE Disaster Preparedness and Rescue</t>
  </si>
  <si>
    <t>2016 MOOE Training of Rescue Team</t>
  </si>
  <si>
    <t>2016 MOOE Disaster Preparedness Training</t>
  </si>
  <si>
    <t>2016 MOOE Reproduction of IEC Materials</t>
  </si>
  <si>
    <t>2017 MOOE Municipal Reforestation Program</t>
  </si>
  <si>
    <t>2017 MOOE Development of DRRM Plan</t>
  </si>
  <si>
    <t>2017 MOOE Fabrication and Installation of Early Warning</t>
  </si>
  <si>
    <t>2017 MOOE Disaster preparedness Training</t>
  </si>
  <si>
    <t>2017 MOOE Emergency Response Program</t>
  </si>
</sst>
</file>

<file path=xl/styles.xml><?xml version="1.0" encoding="utf-8"?>
<styleSheet xmlns="http://schemas.openxmlformats.org/spreadsheetml/2006/main">
  <numFmts count="1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1" fontId="38" fillId="0" borderId="0" xfId="0" applyNumberFormat="1" applyFont="1" applyAlignment="1">
      <alignment/>
    </xf>
    <xf numFmtId="171" fontId="38" fillId="0" borderId="0" xfId="42" applyFont="1" applyAlignment="1">
      <alignment/>
    </xf>
    <xf numFmtId="0" fontId="39" fillId="0" borderId="10" xfId="0" applyFont="1" applyBorder="1" applyAlignment="1">
      <alignment horizontal="center"/>
    </xf>
    <xf numFmtId="171" fontId="38" fillId="0" borderId="0" xfId="42" applyFont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171" fontId="38" fillId="0" borderId="10" xfId="42" applyFont="1" applyBorder="1" applyAlignment="1">
      <alignment horizontal="center"/>
    </xf>
    <xf numFmtId="171" fontId="39" fillId="0" borderId="10" xfId="42" applyFont="1" applyBorder="1" applyAlignment="1">
      <alignment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/>
    </xf>
    <xf numFmtId="171" fontId="39" fillId="0" borderId="10" xfId="42" applyFont="1" applyBorder="1" applyAlignment="1">
      <alignment horizontal="center"/>
    </xf>
    <xf numFmtId="171" fontId="39" fillId="0" borderId="0" xfId="42" applyFont="1" applyAlignment="1">
      <alignment/>
    </xf>
    <xf numFmtId="171" fontId="38" fillId="0" borderId="10" xfId="42" applyFont="1" applyFill="1" applyBorder="1" applyAlignment="1">
      <alignment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 wrapText="1"/>
    </xf>
    <xf numFmtId="171" fontId="38" fillId="0" borderId="10" xfId="42" applyFont="1" applyBorder="1" applyAlignment="1">
      <alignment horizontal="left" vertical="center"/>
    </xf>
    <xf numFmtId="171" fontId="39" fillId="0" borderId="10" xfId="42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4" fontId="38" fillId="0" borderId="0" xfId="0" applyNumberFormat="1" applyFont="1" applyAlignment="1">
      <alignment horizontal="left" vertical="center"/>
    </xf>
    <xf numFmtId="171" fontId="38" fillId="0" borderId="10" xfId="42" applyFont="1" applyFill="1" applyBorder="1" applyAlignment="1">
      <alignment vertic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171" fontId="0" fillId="0" borderId="10" xfId="42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171" fontId="38" fillId="0" borderId="10" xfId="42" applyFont="1" applyFill="1" applyBorder="1" applyAlignment="1">
      <alignment horizontal="center"/>
    </xf>
    <xf numFmtId="171" fontId="38" fillId="0" borderId="10" xfId="42" applyFont="1" applyFill="1" applyBorder="1" applyAlignment="1">
      <alignment horizontal="left" vertical="center"/>
    </xf>
    <xf numFmtId="171" fontId="38" fillId="0" borderId="10" xfId="42" applyFont="1" applyBorder="1" applyAlignment="1">
      <alignment horizontal="center" vertical="center"/>
    </xf>
    <xf numFmtId="171" fontId="39" fillId="0" borderId="10" xfId="42" applyFont="1" applyFill="1" applyBorder="1" applyAlignment="1">
      <alignment/>
    </xf>
    <xf numFmtId="171" fontId="39" fillId="0" borderId="10" xfId="42" applyFont="1" applyFill="1" applyBorder="1" applyAlignment="1">
      <alignment horizontal="center"/>
    </xf>
    <xf numFmtId="171" fontId="21" fillId="0" borderId="10" xfId="42" applyFont="1" applyFill="1" applyBorder="1" applyAlignment="1">
      <alignment/>
    </xf>
    <xf numFmtId="0" fontId="38" fillId="0" borderId="11" xfId="0" applyFont="1" applyBorder="1" applyAlignment="1">
      <alignment vertical="top"/>
    </xf>
    <xf numFmtId="0" fontId="38" fillId="0" borderId="12" xfId="0" applyFont="1" applyBorder="1" applyAlignment="1">
      <alignment vertical="top" wrapText="1"/>
    </xf>
    <xf numFmtId="171" fontId="38" fillId="0" borderId="10" xfId="42" applyFont="1" applyFill="1" applyBorder="1" applyAlignment="1">
      <alignment vertical="top"/>
    </xf>
    <xf numFmtId="171" fontId="38" fillId="0" borderId="10" xfId="42" applyFont="1" applyBorder="1" applyAlignment="1">
      <alignment horizontal="center" vertical="top"/>
    </xf>
    <xf numFmtId="0" fontId="38" fillId="0" borderId="0" xfId="0" applyFont="1" applyAlignment="1">
      <alignment vertical="top"/>
    </xf>
    <xf numFmtId="171" fontId="38" fillId="0" borderId="0" xfId="0" applyNumberFormat="1" applyFont="1" applyAlignment="1">
      <alignment vertical="top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 wrapText="1"/>
    </xf>
    <xf numFmtId="0" fontId="38" fillId="0" borderId="0" xfId="0" applyFont="1" applyAlignment="1">
      <alignment horizontal="left"/>
    </xf>
    <xf numFmtId="171" fontId="38" fillId="0" borderId="0" xfId="0" applyNumberFormat="1" applyFont="1" applyAlignment="1">
      <alignment horizontal="left"/>
    </xf>
    <xf numFmtId="4" fontId="38" fillId="0" borderId="0" xfId="0" applyNumberFormat="1" applyFont="1" applyAlignment="1">
      <alignment horizontal="left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171" fontId="38" fillId="0" borderId="10" xfId="42" applyFont="1" applyFill="1" applyBorder="1" applyAlignment="1">
      <alignment horizontal="left"/>
    </xf>
    <xf numFmtId="171" fontId="38" fillId="0" borderId="0" xfId="42" applyFont="1" applyFill="1" applyAlignment="1">
      <alignment/>
    </xf>
    <xf numFmtId="171" fontId="38" fillId="0" borderId="10" xfId="42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71" fontId="39" fillId="0" borderId="10" xfId="42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171" fontId="38" fillId="0" borderId="0" xfId="0" applyNumberFormat="1" applyFont="1" applyAlignment="1">
      <alignment horizontal="center" vertical="center"/>
    </xf>
    <xf numFmtId="171" fontId="38" fillId="0" borderId="0" xfId="0" applyNumberFormat="1" applyFont="1" applyAlignment="1">
      <alignment horizontal="left" vertical="center"/>
    </xf>
    <xf numFmtId="171" fontId="21" fillId="0" borderId="10" xfId="42" applyFont="1" applyFill="1" applyBorder="1" applyAlignment="1">
      <alignment horizontal="center" vertical="center"/>
    </xf>
    <xf numFmtId="171" fontId="39" fillId="0" borderId="10" xfId="42" applyFont="1" applyBorder="1" applyAlignment="1">
      <alignment horizontal="center" vertical="top"/>
    </xf>
    <xf numFmtId="171" fontId="21" fillId="0" borderId="10" xfId="42" applyFont="1" applyFill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171" fontId="39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43</xdr:row>
      <xdr:rowOff>47625</xdr:rowOff>
    </xdr:from>
    <xdr:to>
      <xdr:col>7</xdr:col>
      <xdr:colOff>19050</xdr:colOff>
      <xdr:row>48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9925050"/>
          <a:ext cx="266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9"/>
  <sheetViews>
    <sheetView tabSelected="1" zoomScale="130" zoomScaleNormal="130" zoomScalePageLayoutView="0" workbookViewId="0" topLeftCell="A40">
      <selection activeCell="G53" sqref="G53"/>
    </sheetView>
  </sheetViews>
  <sheetFormatPr defaultColWidth="9.140625" defaultRowHeight="15"/>
  <cols>
    <col min="1" max="1" width="2.28125" style="1" customWidth="1"/>
    <col min="2" max="2" width="31.140625" style="2" customWidth="1"/>
    <col min="3" max="3" width="14.28125" style="48" customWidth="1"/>
    <col min="4" max="4" width="23.140625" style="48" customWidth="1"/>
    <col min="5" max="5" width="12.28125" style="2" customWidth="1"/>
    <col min="6" max="6" width="13.7109375" style="2" customWidth="1"/>
    <col min="7" max="7" width="18.28125" style="2" customWidth="1"/>
    <col min="8" max="8" width="13.7109375" style="3" customWidth="1"/>
    <col min="9" max="9" width="9.140625" style="2" customWidth="1"/>
    <col min="10" max="10" width="10.00390625" style="2" bestFit="1" customWidth="1"/>
    <col min="11" max="11" width="15.140625" style="2" customWidth="1"/>
    <col min="12" max="12" width="14.8515625" style="2" customWidth="1"/>
    <col min="13" max="13" width="13.421875" style="2" customWidth="1"/>
    <col min="14" max="14" width="9.140625" style="2" customWidth="1"/>
    <col min="15" max="15" width="11.00390625" style="2" bestFit="1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32</v>
      </c>
    </row>
    <row r="3" ht="12.75">
      <c r="A3" s="1" t="s">
        <v>1</v>
      </c>
    </row>
    <row r="4" ht="12.75">
      <c r="L4" s="4"/>
    </row>
    <row r="5" ht="12.75">
      <c r="K5" s="5"/>
    </row>
    <row r="6" spans="1:11" s="28" customFormat="1" ht="12.75">
      <c r="A6" s="64" t="s">
        <v>2</v>
      </c>
      <c r="B6" s="65"/>
      <c r="C6" s="66" t="s">
        <v>3</v>
      </c>
      <c r="D6" s="66"/>
      <c r="E6" s="27" t="s">
        <v>4</v>
      </c>
      <c r="F6" s="27" t="s">
        <v>5</v>
      </c>
      <c r="G6" s="27" t="s">
        <v>6</v>
      </c>
      <c r="H6" s="6" t="s">
        <v>7</v>
      </c>
      <c r="K6" s="7"/>
    </row>
    <row r="7" spans="1:13" ht="25.5">
      <c r="A7" s="8"/>
      <c r="B7" s="9"/>
      <c r="C7" s="49" t="s">
        <v>8</v>
      </c>
      <c r="D7" s="49" t="s">
        <v>9</v>
      </c>
      <c r="E7" s="10"/>
      <c r="F7" s="10"/>
      <c r="G7" s="10"/>
      <c r="H7" s="11"/>
      <c r="K7" s="4"/>
      <c r="M7" s="12"/>
    </row>
    <row r="8" spans="1:13" ht="12.75">
      <c r="A8" s="8" t="s">
        <v>10</v>
      </c>
      <c r="B8" s="9"/>
      <c r="C8" s="50"/>
      <c r="D8" s="50"/>
      <c r="E8" s="10"/>
      <c r="F8" s="10"/>
      <c r="G8" s="10"/>
      <c r="H8" s="11"/>
      <c r="K8" s="4"/>
      <c r="M8" s="12"/>
    </row>
    <row r="9" spans="1:13" ht="15">
      <c r="A9" s="8"/>
      <c r="B9" s="9" t="s">
        <v>11</v>
      </c>
      <c r="C9" s="29">
        <f>1812580.68-812580.68</f>
        <v>999999.9999999999</v>
      </c>
      <c r="D9" s="30">
        <f>6041935.6-1812580.68+7200000</f>
        <v>11429354.92</v>
      </c>
      <c r="E9" s="31" t="s">
        <v>12</v>
      </c>
      <c r="F9" s="13" t="s">
        <v>12</v>
      </c>
      <c r="G9" s="13" t="s">
        <v>12</v>
      </c>
      <c r="H9" s="14">
        <f>SUM(C9:G9)</f>
        <v>12429354.92</v>
      </c>
      <c r="K9" s="4"/>
      <c r="M9" s="12"/>
    </row>
    <row r="10" spans="1:13" ht="12.75">
      <c r="A10" s="8"/>
      <c r="B10" s="9" t="s">
        <v>13</v>
      </c>
      <c r="C10" s="19"/>
      <c r="D10" s="19">
        <f>4437000.42-1496108.81+3707905.68</f>
        <v>6648797.29</v>
      </c>
      <c r="E10" s="31" t="s">
        <v>12</v>
      </c>
      <c r="F10" s="13" t="s">
        <v>12</v>
      </c>
      <c r="G10" s="13" t="s">
        <v>12</v>
      </c>
      <c r="H10" s="14">
        <f aca="true" t="shared" si="0" ref="H10:H41">SUM(C10:G10)</f>
        <v>6648797.29</v>
      </c>
      <c r="K10" s="12"/>
      <c r="L10" s="4">
        <f>K9-K11</f>
        <v>0</v>
      </c>
      <c r="M10" s="12"/>
    </row>
    <row r="11" spans="1:11" s="24" customFormat="1" ht="25.5">
      <c r="A11" s="20"/>
      <c r="B11" s="21" t="s">
        <v>14</v>
      </c>
      <c r="C11" s="32">
        <f>6185430.79+812580.68</f>
        <v>6998011.47</v>
      </c>
      <c r="D11" s="26">
        <v>3208045.61</v>
      </c>
      <c r="E11" s="32" t="s">
        <v>12</v>
      </c>
      <c r="F11" s="33" t="s">
        <v>12</v>
      </c>
      <c r="G11" s="33" t="s">
        <v>12</v>
      </c>
      <c r="H11" s="23">
        <f t="shared" si="0"/>
        <v>10206057.08</v>
      </c>
      <c r="K11" s="25"/>
    </row>
    <row r="12" spans="1:8" ht="12.75">
      <c r="A12" s="8"/>
      <c r="B12" s="16" t="s">
        <v>15</v>
      </c>
      <c r="C12" s="34">
        <f>SUM(C9:C11)</f>
        <v>7998011.47</v>
      </c>
      <c r="D12" s="34">
        <f>SUM(D9:D11)</f>
        <v>21286197.82</v>
      </c>
      <c r="E12" s="35"/>
      <c r="F12" s="17"/>
      <c r="G12" s="17"/>
      <c r="H12" s="14">
        <f t="shared" si="0"/>
        <v>29284209.29</v>
      </c>
    </row>
    <row r="13" spans="1:8" ht="12.75">
      <c r="A13" s="8" t="s">
        <v>16</v>
      </c>
      <c r="B13" s="9"/>
      <c r="C13" s="19"/>
      <c r="D13" s="19"/>
      <c r="E13" s="31"/>
      <c r="F13" s="13"/>
      <c r="G13" s="13"/>
      <c r="H13" s="14"/>
    </row>
    <row r="14" spans="1:11" ht="12.75">
      <c r="A14" s="8"/>
      <c r="B14" s="9" t="s">
        <v>24</v>
      </c>
      <c r="C14" s="19">
        <v>525261.8</v>
      </c>
      <c r="D14" s="19"/>
      <c r="E14" s="31"/>
      <c r="F14" s="13"/>
      <c r="G14" s="13"/>
      <c r="H14" s="14">
        <f t="shared" si="0"/>
        <v>525261.8</v>
      </c>
      <c r="K14" s="4"/>
    </row>
    <row r="15" spans="1:11" ht="12.75">
      <c r="A15" s="8"/>
      <c r="B15" s="9" t="s">
        <v>25</v>
      </c>
      <c r="C15" s="19">
        <v>1271847.57</v>
      </c>
      <c r="D15" s="36"/>
      <c r="E15" s="31"/>
      <c r="F15" s="13"/>
      <c r="G15" s="13"/>
      <c r="H15" s="14">
        <f t="shared" si="0"/>
        <v>1271847.57</v>
      </c>
      <c r="I15" s="5"/>
      <c r="J15" s="5"/>
      <c r="K15" s="4"/>
    </row>
    <row r="16" spans="1:11" ht="12.75">
      <c r="A16" s="8"/>
      <c r="B16" s="9" t="s">
        <v>26</v>
      </c>
      <c r="C16" s="19">
        <f>469210.63+603987.75</f>
        <v>1073198.38</v>
      </c>
      <c r="D16" s="19"/>
      <c r="E16" s="31"/>
      <c r="F16" s="13"/>
      <c r="G16" s="13"/>
      <c r="H16" s="14">
        <f t="shared" si="0"/>
        <v>1073198.38</v>
      </c>
      <c r="K16" s="4"/>
    </row>
    <row r="17" spans="1:11" ht="12.75">
      <c r="A17" s="8"/>
      <c r="B17" s="9" t="s">
        <v>37</v>
      </c>
      <c r="C17" s="19">
        <v>1497821.25</v>
      </c>
      <c r="D17" s="19"/>
      <c r="E17" s="31"/>
      <c r="F17" s="13"/>
      <c r="G17" s="13"/>
      <c r="H17" s="14">
        <f t="shared" si="0"/>
        <v>1497821.25</v>
      </c>
      <c r="K17" s="4"/>
    </row>
    <row r="18" spans="1:11" ht="12.75">
      <c r="A18" s="8"/>
      <c r="B18" s="9" t="s">
        <v>31</v>
      </c>
      <c r="C18" s="19">
        <v>1453216.89</v>
      </c>
      <c r="D18" s="19"/>
      <c r="E18" s="31"/>
      <c r="F18" s="13"/>
      <c r="G18" s="13"/>
      <c r="H18" s="14">
        <f t="shared" si="0"/>
        <v>1453216.89</v>
      </c>
      <c r="K18" s="4"/>
    </row>
    <row r="19" spans="1:11" ht="12.75">
      <c r="A19" s="8"/>
      <c r="B19" s="9" t="s">
        <v>30</v>
      </c>
      <c r="C19" s="19">
        <v>241500</v>
      </c>
      <c r="D19" s="19"/>
      <c r="E19" s="31"/>
      <c r="F19" s="13"/>
      <c r="G19" s="13"/>
      <c r="H19" s="14">
        <f t="shared" si="0"/>
        <v>241500</v>
      </c>
      <c r="K19" s="4"/>
    </row>
    <row r="20" spans="1:11" s="24" customFormat="1" ht="12.75">
      <c r="A20" s="20"/>
      <c r="B20" s="21" t="s">
        <v>38</v>
      </c>
      <c r="C20" s="32"/>
      <c r="D20" s="32">
        <v>101545</v>
      </c>
      <c r="E20" s="32"/>
      <c r="F20" s="22"/>
      <c r="G20" s="22"/>
      <c r="H20" s="23">
        <f t="shared" si="0"/>
        <v>101545</v>
      </c>
      <c r="K20" s="59"/>
    </row>
    <row r="21" spans="1:11" ht="12.75">
      <c r="A21" s="8"/>
      <c r="B21" s="9" t="s">
        <v>39</v>
      </c>
      <c r="C21" s="19"/>
      <c r="D21" s="19">
        <v>100144.56</v>
      </c>
      <c r="E21" s="31"/>
      <c r="F21" s="13"/>
      <c r="G21" s="13"/>
      <c r="H21" s="14">
        <f t="shared" si="0"/>
        <v>100144.56</v>
      </c>
      <c r="K21" s="4"/>
    </row>
    <row r="22" spans="1:13" s="56" customFormat="1" ht="25.5">
      <c r="A22" s="54"/>
      <c r="B22" s="21" t="s">
        <v>27</v>
      </c>
      <c r="C22" s="53"/>
      <c r="D22" s="53">
        <f>21135+300714.82</f>
        <v>321849.82</v>
      </c>
      <c r="E22" s="53"/>
      <c r="F22" s="33"/>
      <c r="G22" s="33"/>
      <c r="H22" s="55">
        <f t="shared" si="0"/>
        <v>321849.82</v>
      </c>
      <c r="K22" s="58"/>
      <c r="M22" s="57"/>
    </row>
    <row r="23" spans="1:13" s="56" customFormat="1" ht="25.5">
      <c r="A23" s="54"/>
      <c r="B23" s="21" t="s">
        <v>40</v>
      </c>
      <c r="C23" s="53"/>
      <c r="D23" s="53">
        <v>68373</v>
      </c>
      <c r="E23" s="53"/>
      <c r="F23" s="33"/>
      <c r="G23" s="33"/>
      <c r="H23" s="55">
        <f t="shared" si="0"/>
        <v>68373</v>
      </c>
      <c r="K23" s="58"/>
      <c r="M23" s="57"/>
    </row>
    <row r="24" spans="1:13" s="56" customFormat="1" ht="12.75">
      <c r="A24" s="54"/>
      <c r="B24" s="21" t="s">
        <v>41</v>
      </c>
      <c r="C24" s="53"/>
      <c r="D24" s="53">
        <v>3614</v>
      </c>
      <c r="E24" s="53"/>
      <c r="F24" s="33"/>
      <c r="G24" s="33"/>
      <c r="H24" s="55">
        <f t="shared" si="0"/>
        <v>3614</v>
      </c>
      <c r="K24" s="58"/>
      <c r="M24" s="57"/>
    </row>
    <row r="25" spans="1:13" s="56" customFormat="1" ht="25.5">
      <c r="A25" s="54"/>
      <c r="B25" s="21" t="s">
        <v>42</v>
      </c>
      <c r="C25" s="53"/>
      <c r="D25" s="53">
        <v>34317.6</v>
      </c>
      <c r="E25" s="53"/>
      <c r="F25" s="33"/>
      <c r="G25" s="33"/>
      <c r="H25" s="55">
        <f t="shared" si="0"/>
        <v>34317.6</v>
      </c>
      <c r="K25" s="58"/>
      <c r="M25" s="57"/>
    </row>
    <row r="26" spans="1:13" s="56" customFormat="1" ht="25.5">
      <c r="A26" s="54"/>
      <c r="B26" s="21" t="s">
        <v>43</v>
      </c>
      <c r="C26" s="53"/>
      <c r="D26" s="53">
        <v>4230</v>
      </c>
      <c r="E26" s="53"/>
      <c r="F26" s="33"/>
      <c r="G26" s="33"/>
      <c r="H26" s="55">
        <f t="shared" si="0"/>
        <v>4230</v>
      </c>
      <c r="K26" s="58"/>
      <c r="M26" s="57"/>
    </row>
    <row r="27" spans="1:13" s="56" customFormat="1" ht="25.5">
      <c r="A27" s="54"/>
      <c r="B27" s="21" t="s">
        <v>44</v>
      </c>
      <c r="C27" s="53"/>
      <c r="D27" s="53">
        <v>6259.95</v>
      </c>
      <c r="E27" s="53"/>
      <c r="F27" s="33"/>
      <c r="G27" s="33"/>
      <c r="H27" s="55">
        <f t="shared" si="0"/>
        <v>6259.95</v>
      </c>
      <c r="K27" s="58"/>
      <c r="M27" s="57"/>
    </row>
    <row r="28" spans="1:13" s="56" customFormat="1" ht="25.5">
      <c r="A28" s="54"/>
      <c r="B28" s="21" t="s">
        <v>45</v>
      </c>
      <c r="C28" s="53"/>
      <c r="D28" s="53">
        <v>63000</v>
      </c>
      <c r="E28" s="53"/>
      <c r="F28" s="33"/>
      <c r="G28" s="33"/>
      <c r="H28" s="55">
        <f t="shared" si="0"/>
        <v>63000</v>
      </c>
      <c r="K28" s="58"/>
      <c r="M28" s="57"/>
    </row>
    <row r="29" spans="1:13" s="56" customFormat="1" ht="25.5">
      <c r="A29" s="54"/>
      <c r="B29" s="21" t="s">
        <v>46</v>
      </c>
      <c r="C29" s="53"/>
      <c r="D29" s="53">
        <v>500</v>
      </c>
      <c r="E29" s="53"/>
      <c r="F29" s="33"/>
      <c r="G29" s="33"/>
      <c r="H29" s="55">
        <f t="shared" si="0"/>
        <v>500</v>
      </c>
      <c r="K29" s="58"/>
      <c r="M29" s="57"/>
    </row>
    <row r="30" spans="1:13" s="56" customFormat="1" ht="25.5">
      <c r="A30" s="54"/>
      <c r="B30" s="21" t="s">
        <v>47</v>
      </c>
      <c r="C30" s="53"/>
      <c r="D30" s="53">
        <v>18990</v>
      </c>
      <c r="E30" s="53"/>
      <c r="F30" s="33"/>
      <c r="G30" s="33"/>
      <c r="H30" s="55">
        <f t="shared" si="0"/>
        <v>18990</v>
      </c>
      <c r="K30" s="58"/>
      <c r="M30" s="57"/>
    </row>
    <row r="31" spans="1:13" s="56" customFormat="1" ht="25.5">
      <c r="A31" s="54"/>
      <c r="B31" s="21" t="s">
        <v>48</v>
      </c>
      <c r="C31" s="53"/>
      <c r="D31" s="53">
        <v>2535.18</v>
      </c>
      <c r="E31" s="53"/>
      <c r="F31" s="33"/>
      <c r="G31" s="33"/>
      <c r="H31" s="55">
        <f t="shared" si="0"/>
        <v>2535.18</v>
      </c>
      <c r="K31" s="58"/>
      <c r="M31" s="57"/>
    </row>
    <row r="32" spans="1:15" s="45" customFormat="1" ht="25.5">
      <c r="A32" s="43"/>
      <c r="B32" s="44" t="s">
        <v>33</v>
      </c>
      <c r="C32" s="51"/>
      <c r="D32" s="32">
        <f>362005+111500</f>
        <v>473505</v>
      </c>
      <c r="E32" s="22"/>
      <c r="F32" s="22"/>
      <c r="G32" s="22"/>
      <c r="H32" s="23">
        <f t="shared" si="0"/>
        <v>473505</v>
      </c>
      <c r="K32" s="46"/>
      <c r="O32" s="47"/>
    </row>
    <row r="33" spans="1:11" ht="12.75">
      <c r="A33" s="8"/>
      <c r="B33" s="15" t="s">
        <v>28</v>
      </c>
      <c r="C33" s="19"/>
      <c r="D33" s="19">
        <v>78720</v>
      </c>
      <c r="E33" s="13"/>
      <c r="F33" s="13"/>
      <c r="G33" s="13"/>
      <c r="H33" s="14">
        <f>D33</f>
        <v>78720</v>
      </c>
      <c r="K33" s="4"/>
    </row>
    <row r="34" spans="1:11" ht="12.75" customHeight="1">
      <c r="A34" s="8"/>
      <c r="B34" s="15" t="s">
        <v>21</v>
      </c>
      <c r="C34" s="19"/>
      <c r="D34" s="19">
        <v>10000</v>
      </c>
      <c r="E34" s="13"/>
      <c r="F34" s="13"/>
      <c r="G34" s="13"/>
      <c r="H34" s="14">
        <f t="shared" si="0"/>
        <v>10000</v>
      </c>
      <c r="K34" s="4"/>
    </row>
    <row r="35" spans="1:11" ht="12.75" customHeight="1">
      <c r="A35" s="8"/>
      <c r="B35" s="15" t="s">
        <v>29</v>
      </c>
      <c r="C35" s="19"/>
      <c r="D35" s="36">
        <f>249070+383780.85</f>
        <v>632850.85</v>
      </c>
      <c r="E35" s="13"/>
      <c r="F35" s="13"/>
      <c r="G35" s="13"/>
      <c r="H35" s="14">
        <f t="shared" si="0"/>
        <v>632850.85</v>
      </c>
      <c r="K35" s="4"/>
    </row>
    <row r="36" spans="1:11" s="24" customFormat="1" ht="42" customHeight="1">
      <c r="A36" s="20"/>
      <c r="B36" s="21" t="s">
        <v>34</v>
      </c>
      <c r="C36" s="32"/>
      <c r="D36" s="60">
        <v>314969</v>
      </c>
      <c r="E36" s="33"/>
      <c r="F36" s="33"/>
      <c r="G36" s="33"/>
      <c r="H36" s="55">
        <f t="shared" si="0"/>
        <v>314969</v>
      </c>
      <c r="K36" s="59"/>
    </row>
    <row r="37" spans="1:11" s="41" customFormat="1" ht="40.5" customHeight="1">
      <c r="A37" s="37"/>
      <c r="B37" s="38" t="s">
        <v>35</v>
      </c>
      <c r="C37" s="39"/>
      <c r="D37" s="62">
        <v>42630</v>
      </c>
      <c r="E37" s="40"/>
      <c r="F37" s="40"/>
      <c r="G37" s="40"/>
      <c r="H37" s="61">
        <f t="shared" si="0"/>
        <v>42630</v>
      </c>
      <c r="K37" s="42"/>
    </row>
    <row r="38" spans="1:11" s="41" customFormat="1" ht="30" customHeight="1">
      <c r="A38" s="37"/>
      <c r="B38" s="38" t="s">
        <v>36</v>
      </c>
      <c r="C38" s="39"/>
      <c r="D38" s="62">
        <v>459609</v>
      </c>
      <c r="E38" s="40"/>
      <c r="F38" s="40"/>
      <c r="G38" s="40"/>
      <c r="H38" s="61">
        <f t="shared" si="0"/>
        <v>459609</v>
      </c>
      <c r="K38" s="42"/>
    </row>
    <row r="39" spans="1:11" ht="12.75">
      <c r="A39" s="8"/>
      <c r="B39" s="9"/>
      <c r="C39" s="19"/>
      <c r="D39" s="19"/>
      <c r="E39" s="13"/>
      <c r="F39" s="13"/>
      <c r="G39" s="13"/>
      <c r="H39" s="14">
        <f t="shared" si="0"/>
        <v>0</v>
      </c>
      <c r="K39" s="4"/>
    </row>
    <row r="40" spans="1:8" ht="12.75">
      <c r="A40" s="8"/>
      <c r="B40" s="16" t="s">
        <v>17</v>
      </c>
      <c r="C40" s="34">
        <f>SUM(C14:C39)</f>
        <v>6062845.89</v>
      </c>
      <c r="D40" s="34">
        <f>SUM(D14:D39)</f>
        <v>2737642.96</v>
      </c>
      <c r="E40" s="17"/>
      <c r="F40" s="17"/>
      <c r="G40" s="17"/>
      <c r="H40" s="14">
        <f>SUM(C40:G40)</f>
        <v>8800488.85</v>
      </c>
    </row>
    <row r="41" spans="1:8" ht="12.75">
      <c r="A41" s="8"/>
      <c r="B41" s="16" t="s">
        <v>18</v>
      </c>
      <c r="C41" s="34">
        <f>C12-C40</f>
        <v>1935165.58</v>
      </c>
      <c r="D41" s="34">
        <f>D12-D40</f>
        <v>18548554.86</v>
      </c>
      <c r="E41" s="13"/>
      <c r="F41" s="13"/>
      <c r="G41" s="13"/>
      <c r="H41" s="14">
        <f t="shared" si="0"/>
        <v>20483720.439999998</v>
      </c>
    </row>
    <row r="42" spans="3:8" ht="12.75">
      <c r="C42" s="52"/>
      <c r="D42" s="52"/>
      <c r="E42" s="5"/>
      <c r="F42" s="5"/>
      <c r="G42" s="5"/>
      <c r="H42" s="18"/>
    </row>
    <row r="43" spans="3:8" ht="12.75">
      <c r="C43" s="52" t="s">
        <v>19</v>
      </c>
      <c r="D43" s="52"/>
      <c r="E43" s="5"/>
      <c r="F43" s="5"/>
      <c r="G43" s="5"/>
      <c r="H43" s="18"/>
    </row>
    <row r="44" spans="3:8" ht="12.75">
      <c r="C44" s="52" t="s">
        <v>20</v>
      </c>
      <c r="D44" s="52"/>
      <c r="E44" s="5"/>
      <c r="F44" s="5"/>
      <c r="G44" s="5"/>
      <c r="H44" s="18"/>
    </row>
    <row r="45" spans="3:11" ht="12.75">
      <c r="C45" s="52"/>
      <c r="D45" s="52"/>
      <c r="E45" s="5"/>
      <c r="F45" s="5"/>
      <c r="G45" s="5"/>
      <c r="H45" s="18"/>
      <c r="K45" s="4"/>
    </row>
    <row r="46" spans="3:8" ht="12.75">
      <c r="C46" s="52"/>
      <c r="D46" s="52"/>
      <c r="E46" s="5"/>
      <c r="F46" s="5"/>
      <c r="G46" s="5"/>
      <c r="H46" s="18"/>
    </row>
    <row r="47" spans="3:8" ht="12.75">
      <c r="C47" s="52"/>
      <c r="D47" s="52"/>
      <c r="E47" s="5"/>
      <c r="G47" s="67" t="s">
        <v>22</v>
      </c>
      <c r="H47" s="67"/>
    </row>
    <row r="48" spans="7:8" ht="12.75">
      <c r="G48" s="63" t="s">
        <v>23</v>
      </c>
      <c r="H48" s="63"/>
    </row>
    <row r="49" spans="7:8" ht="12.75">
      <c r="G49" s="63"/>
      <c r="H49" s="63"/>
    </row>
  </sheetData>
  <sheetProtection/>
  <mergeCells count="5">
    <mergeCell ref="G49:H49"/>
    <mergeCell ref="A6:B6"/>
    <mergeCell ref="C6:D6"/>
    <mergeCell ref="G47:H47"/>
    <mergeCell ref="G48:H48"/>
  </mergeCells>
  <printOptions/>
  <pageMargins left="0.45" right="0.45" top="0.75" bottom="0.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MDRRMO</dc:creator>
  <cp:keywords/>
  <dc:description/>
  <cp:lastModifiedBy>user</cp:lastModifiedBy>
  <cp:lastPrinted>2020-07-21T08:23:22Z</cp:lastPrinted>
  <dcterms:created xsi:type="dcterms:W3CDTF">2018-09-17T01:17:51Z</dcterms:created>
  <dcterms:modified xsi:type="dcterms:W3CDTF">2020-08-11T07:31:21Z</dcterms:modified>
  <cp:category/>
  <cp:version/>
  <cp:contentType/>
  <cp:contentStatus/>
</cp:coreProperties>
</file>